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updateLinks="never" codeName="ThisWorkbook"/>
  <mc:AlternateContent xmlns:mc="http://schemas.openxmlformats.org/markup-compatibility/2006">
    <mc:Choice Requires="x15">
      <x15ac:absPath xmlns:x15ac="http://schemas.microsoft.com/office/spreadsheetml/2010/11/ac" url="D:\Work Desktop\"/>
    </mc:Choice>
  </mc:AlternateContent>
  <xr:revisionPtr revIDLastSave="0" documentId="13_ncr:1_{A59D3CE9-B6C7-42FB-B281-85E6102C5FEC}" xr6:coauthVersionLast="45" xr6:coauthVersionMax="45" xr10:uidLastSave="{00000000-0000-0000-0000-000000000000}"/>
  <bookViews>
    <workbookView xWindow="-110" yWindow="-110" windowWidth="25180" windowHeight="16260" activeTab="1" xr2:uid="{00000000-000D-0000-FFFF-FFFF00000000}"/>
  </bookViews>
  <sheets>
    <sheet name="Instructions" sheetId="1" r:id="rId1"/>
    <sheet name="Compliance Plan" sheetId="3" r:id="rId2"/>
    <sheet name="Source Data" sheetId="4" state="hidden" r:id="rId3"/>
  </sheets>
  <externalReferences>
    <externalReference r:id="rId4"/>
    <externalReference r:id="rId5"/>
    <externalReference r:id="rId6"/>
  </externalReferences>
  <definedNames>
    <definedName name="_xlnm._FilterDatabase" localSheetId="1" hidden="1">'Compliance Plan'!$B$15:$AK$2915</definedName>
    <definedName name="DropDown">#REF!</definedName>
    <definedName name="No">'Source Data'!$C$147:$C$149</definedName>
    <definedName name="Status">#REF!</definedName>
    <definedName name="Yes">'Source Data'!$B$147:$B$149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3" i="3" l="1"/>
  <c r="N17" i="3" l="1"/>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61" i="3"/>
  <c r="N362" i="3"/>
  <c r="N363" i="3"/>
  <c r="N364" i="3"/>
  <c r="N365" i="3"/>
  <c r="N366" i="3"/>
  <c r="N367" i="3"/>
  <c r="N368" i="3"/>
  <c r="N369" i="3"/>
  <c r="N370" i="3"/>
  <c r="N371" i="3"/>
  <c r="N372" i="3"/>
  <c r="N373" i="3"/>
  <c r="N374" i="3"/>
  <c r="N375" i="3"/>
  <c r="N376" i="3"/>
  <c r="N377" i="3"/>
  <c r="N378" i="3"/>
  <c r="N379" i="3"/>
  <c r="N380" i="3"/>
  <c r="N381" i="3"/>
  <c r="N382" i="3"/>
  <c r="N383" i="3"/>
  <c r="N384" i="3"/>
  <c r="N385" i="3"/>
  <c r="N386" i="3"/>
  <c r="N387" i="3"/>
  <c r="N388" i="3"/>
  <c r="N389" i="3"/>
  <c r="N390" i="3"/>
  <c r="N391" i="3"/>
  <c r="N392" i="3"/>
  <c r="N393" i="3"/>
  <c r="N394" i="3"/>
  <c r="N395" i="3"/>
  <c r="N396" i="3"/>
  <c r="N397" i="3"/>
  <c r="N398" i="3"/>
  <c r="N399" i="3"/>
  <c r="N400" i="3"/>
  <c r="N401" i="3"/>
  <c r="N402" i="3"/>
  <c r="N403" i="3"/>
  <c r="N404" i="3"/>
  <c r="N405" i="3"/>
  <c r="N406" i="3"/>
  <c r="N407" i="3"/>
  <c r="N408" i="3"/>
  <c r="N409" i="3"/>
  <c r="N410" i="3"/>
  <c r="N411" i="3"/>
  <c r="N412" i="3"/>
  <c r="N413" i="3"/>
  <c r="N414" i="3"/>
  <c r="N415" i="3"/>
  <c r="N416" i="3"/>
  <c r="N417" i="3"/>
  <c r="N418" i="3"/>
  <c r="N419" i="3"/>
  <c r="N420" i="3"/>
  <c r="N421" i="3"/>
  <c r="N422" i="3"/>
  <c r="N423" i="3"/>
  <c r="N424" i="3"/>
  <c r="N425" i="3"/>
  <c r="N426" i="3"/>
  <c r="N427" i="3"/>
  <c r="N428" i="3"/>
  <c r="N429" i="3"/>
  <c r="N430" i="3"/>
  <c r="N431" i="3"/>
  <c r="N432" i="3"/>
  <c r="N433" i="3"/>
  <c r="N434" i="3"/>
  <c r="N435" i="3"/>
  <c r="N436" i="3"/>
  <c r="N437" i="3"/>
  <c r="N438" i="3"/>
  <c r="N439" i="3"/>
  <c r="N440" i="3"/>
  <c r="N441" i="3"/>
  <c r="N442" i="3"/>
  <c r="N443" i="3"/>
  <c r="N444" i="3"/>
  <c r="N445" i="3"/>
  <c r="N446" i="3"/>
  <c r="N447" i="3"/>
  <c r="N448" i="3"/>
  <c r="N449" i="3"/>
  <c r="N450" i="3"/>
  <c r="N451" i="3"/>
  <c r="N452" i="3"/>
  <c r="N453" i="3"/>
  <c r="N454" i="3"/>
  <c r="N455" i="3"/>
  <c r="N456" i="3"/>
  <c r="N457" i="3"/>
  <c r="N458" i="3"/>
  <c r="N459" i="3"/>
  <c r="N460" i="3"/>
  <c r="N461" i="3"/>
  <c r="N462" i="3"/>
  <c r="N463" i="3"/>
  <c r="N464" i="3"/>
  <c r="N465" i="3"/>
  <c r="N466" i="3"/>
  <c r="N467" i="3"/>
  <c r="N468" i="3"/>
  <c r="N469" i="3"/>
  <c r="N470" i="3"/>
  <c r="N471" i="3"/>
  <c r="N472" i="3"/>
  <c r="N473" i="3"/>
  <c r="N474" i="3"/>
  <c r="N475" i="3"/>
  <c r="N476" i="3"/>
  <c r="N477" i="3"/>
  <c r="N478" i="3"/>
  <c r="N479" i="3"/>
  <c r="N480" i="3"/>
  <c r="N481" i="3"/>
  <c r="N482" i="3"/>
  <c r="N483" i="3"/>
  <c r="N484" i="3"/>
  <c r="N485" i="3"/>
  <c r="N486" i="3"/>
  <c r="N487" i="3"/>
  <c r="N488" i="3"/>
  <c r="N489" i="3"/>
  <c r="N490" i="3"/>
  <c r="N491" i="3"/>
  <c r="N492" i="3"/>
  <c r="N493" i="3"/>
  <c r="N494" i="3"/>
  <c r="N495" i="3"/>
  <c r="N496" i="3"/>
  <c r="N497" i="3"/>
  <c r="N498" i="3"/>
  <c r="N499" i="3"/>
  <c r="N500" i="3"/>
  <c r="N501" i="3"/>
  <c r="N502" i="3"/>
  <c r="N503" i="3"/>
  <c r="N504" i="3"/>
  <c r="N505" i="3"/>
  <c r="N506" i="3"/>
  <c r="N507" i="3"/>
  <c r="N508" i="3"/>
  <c r="N509" i="3"/>
  <c r="N510" i="3"/>
  <c r="N511" i="3"/>
  <c r="N512" i="3"/>
  <c r="N513" i="3"/>
  <c r="N514" i="3"/>
  <c r="N515" i="3"/>
  <c r="N516" i="3"/>
  <c r="N517" i="3"/>
  <c r="N518" i="3"/>
  <c r="N519" i="3"/>
  <c r="N520" i="3"/>
  <c r="N521" i="3"/>
  <c r="N522" i="3"/>
  <c r="N523" i="3"/>
  <c r="N524" i="3"/>
  <c r="N525" i="3"/>
  <c r="N526" i="3"/>
  <c r="N527" i="3"/>
  <c r="N528" i="3"/>
  <c r="N529" i="3"/>
  <c r="N530" i="3"/>
  <c r="N531" i="3"/>
  <c r="N532" i="3"/>
  <c r="N533" i="3"/>
  <c r="N534" i="3"/>
  <c r="N535" i="3"/>
  <c r="N536" i="3"/>
  <c r="N537" i="3"/>
  <c r="N538" i="3"/>
  <c r="N539" i="3"/>
  <c r="N540" i="3"/>
  <c r="N541" i="3"/>
  <c r="N542" i="3"/>
  <c r="N543" i="3"/>
  <c r="N544" i="3"/>
  <c r="N545" i="3"/>
  <c r="N546" i="3"/>
  <c r="N547" i="3"/>
  <c r="N548" i="3"/>
  <c r="N549" i="3"/>
  <c r="N550" i="3"/>
  <c r="N551" i="3"/>
  <c r="N552" i="3"/>
  <c r="N553" i="3"/>
  <c r="N554" i="3"/>
  <c r="N555" i="3"/>
  <c r="N16" i="3"/>
  <c r="O16" i="3" s="1"/>
  <c r="L18" i="3" l="1"/>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7" i="3"/>
  <c r="L378" i="3"/>
  <c r="L379" i="3"/>
  <c r="L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479" i="3"/>
  <c r="L480" i="3"/>
  <c r="L481" i="3"/>
  <c r="L482" i="3"/>
  <c r="L483" i="3"/>
  <c r="L484" i="3"/>
  <c r="L485" i="3"/>
  <c r="L486" i="3"/>
  <c r="L487" i="3"/>
  <c r="L488" i="3"/>
  <c r="L489" i="3"/>
  <c r="L490" i="3"/>
  <c r="L491" i="3"/>
  <c r="L492" i="3"/>
  <c r="L493" i="3"/>
  <c r="L494" i="3"/>
  <c r="L495" i="3"/>
  <c r="L496" i="3"/>
  <c r="L497" i="3"/>
  <c r="L498" i="3"/>
  <c r="L499" i="3"/>
  <c r="L500" i="3"/>
  <c r="L501" i="3"/>
  <c r="L502" i="3"/>
  <c r="L503" i="3"/>
  <c r="L504" i="3"/>
  <c r="L505" i="3"/>
  <c r="L506" i="3"/>
  <c r="L507" i="3"/>
  <c r="L508" i="3"/>
  <c r="L509" i="3"/>
  <c r="L510" i="3"/>
  <c r="L511" i="3"/>
  <c r="L512" i="3"/>
  <c r="L513" i="3"/>
  <c r="L514" i="3"/>
  <c r="L515" i="3"/>
  <c r="L516" i="3"/>
  <c r="L517" i="3"/>
  <c r="L518" i="3"/>
  <c r="L519" i="3"/>
  <c r="L520" i="3"/>
  <c r="L521" i="3"/>
  <c r="L522" i="3"/>
  <c r="L523" i="3"/>
  <c r="L524" i="3"/>
  <c r="L525" i="3"/>
  <c r="L526" i="3"/>
  <c r="L527" i="3"/>
  <c r="L528" i="3"/>
  <c r="L529" i="3"/>
  <c r="L530" i="3"/>
  <c r="L531" i="3"/>
  <c r="L532" i="3"/>
  <c r="L533" i="3"/>
  <c r="L534" i="3"/>
  <c r="L535" i="3"/>
  <c r="L536" i="3"/>
  <c r="L537" i="3"/>
  <c r="L538" i="3"/>
  <c r="L539" i="3"/>
  <c r="L540" i="3"/>
  <c r="L541" i="3"/>
  <c r="L542" i="3"/>
  <c r="L543" i="3"/>
  <c r="L544" i="3"/>
  <c r="L545" i="3"/>
  <c r="L546" i="3"/>
  <c r="L547" i="3"/>
  <c r="L548" i="3"/>
  <c r="L549" i="3"/>
  <c r="L550" i="3"/>
  <c r="L551" i="3"/>
  <c r="L552" i="3"/>
  <c r="L553" i="3"/>
  <c r="L554" i="3"/>
  <c r="L555" i="3"/>
  <c r="L16" i="3"/>
  <c r="M7" i="3" l="1"/>
  <c r="L7" i="3"/>
  <c r="M503" i="3"/>
  <c r="Q503" i="3"/>
  <c r="M504" i="3"/>
  <c r="U504" i="3"/>
  <c r="M505" i="3"/>
  <c r="U505" i="3"/>
  <c r="M506" i="3"/>
  <c r="S506" i="3"/>
  <c r="M507" i="3"/>
  <c r="R507" i="3"/>
  <c r="M508" i="3"/>
  <c r="M509" i="3"/>
  <c r="Q509" i="3"/>
  <c r="M510" i="3"/>
  <c r="S510" i="3"/>
  <c r="M511" i="3"/>
  <c r="U511" i="3"/>
  <c r="M512" i="3"/>
  <c r="U512" i="3"/>
  <c r="M513" i="3"/>
  <c r="R513" i="3"/>
  <c r="M514" i="3"/>
  <c r="M515" i="3"/>
  <c r="Q515" i="3"/>
  <c r="M516" i="3"/>
  <c r="U516" i="3"/>
  <c r="M517" i="3"/>
  <c r="T517" i="3"/>
  <c r="M518" i="3"/>
  <c r="S518" i="3"/>
  <c r="M519" i="3"/>
  <c r="R519" i="3"/>
  <c r="M520" i="3"/>
  <c r="M521" i="3"/>
  <c r="Q521" i="3"/>
  <c r="M522" i="3"/>
  <c r="S522" i="3"/>
  <c r="M523" i="3"/>
  <c r="T523" i="3"/>
  <c r="M524" i="3"/>
  <c r="M525" i="3"/>
  <c r="Q525" i="3"/>
  <c r="M526" i="3"/>
  <c r="S526" i="3"/>
  <c r="M527" i="3"/>
  <c r="V527" i="3"/>
  <c r="M528" i="3"/>
  <c r="M529" i="3"/>
  <c r="S529" i="3"/>
  <c r="M530" i="3"/>
  <c r="S530" i="3"/>
  <c r="M531" i="3"/>
  <c r="R531" i="3"/>
  <c r="M532" i="3"/>
  <c r="M533" i="3"/>
  <c r="U533" i="3"/>
  <c r="M534" i="3"/>
  <c r="S534" i="3"/>
  <c r="M535" i="3"/>
  <c r="R535" i="3"/>
  <c r="M536" i="3"/>
  <c r="M537" i="3"/>
  <c r="Q537" i="3"/>
  <c r="M538" i="3"/>
  <c r="S538" i="3"/>
  <c r="M539" i="3"/>
  <c r="T539" i="3"/>
  <c r="M540" i="3"/>
  <c r="M541" i="3"/>
  <c r="Q541" i="3"/>
  <c r="M542" i="3"/>
  <c r="S542" i="3"/>
  <c r="M543" i="3"/>
  <c r="V543" i="3"/>
  <c r="M544" i="3"/>
  <c r="M545" i="3"/>
  <c r="S545" i="3"/>
  <c r="M546" i="3"/>
  <c r="S546" i="3"/>
  <c r="M547" i="3"/>
  <c r="R547" i="3"/>
  <c r="M548" i="3"/>
  <c r="M549" i="3"/>
  <c r="U549" i="3"/>
  <c r="M550" i="3"/>
  <c r="S550" i="3"/>
  <c r="M551" i="3"/>
  <c r="R551" i="3"/>
  <c r="M552" i="3"/>
  <c r="V552" i="3"/>
  <c r="M553" i="3"/>
  <c r="M554" i="3"/>
  <c r="M555" i="3"/>
  <c r="R503" i="3"/>
  <c r="AA503" i="3"/>
  <c r="AB503" i="3"/>
  <c r="AC503" i="3"/>
  <c r="AD503" i="3"/>
  <c r="AE503" i="3"/>
  <c r="AF503" i="3"/>
  <c r="AG503" i="3"/>
  <c r="AH503" i="3"/>
  <c r="AI503" i="3"/>
  <c r="AJ503" i="3"/>
  <c r="AK503" i="3"/>
  <c r="AA504" i="3"/>
  <c r="AB504" i="3"/>
  <c r="AC504" i="3"/>
  <c r="AD504" i="3"/>
  <c r="AE504" i="3"/>
  <c r="AF504" i="3"/>
  <c r="AG504" i="3"/>
  <c r="AH504" i="3"/>
  <c r="AI504" i="3"/>
  <c r="AJ504" i="3"/>
  <c r="AA505" i="3"/>
  <c r="AB505" i="3"/>
  <c r="AC505" i="3"/>
  <c r="AD505" i="3"/>
  <c r="AE505" i="3"/>
  <c r="AF505" i="3"/>
  <c r="AG505" i="3"/>
  <c r="AH505" i="3"/>
  <c r="AI505" i="3"/>
  <c r="AJ505" i="3"/>
  <c r="AA506" i="3"/>
  <c r="AB506" i="3"/>
  <c r="AC506" i="3"/>
  <c r="AD506" i="3"/>
  <c r="AE506" i="3"/>
  <c r="AF506" i="3"/>
  <c r="AG506" i="3"/>
  <c r="AH506" i="3"/>
  <c r="AI506" i="3"/>
  <c r="AJ506" i="3"/>
  <c r="Q507" i="3"/>
  <c r="S507" i="3"/>
  <c r="U507" i="3"/>
  <c r="AA507" i="3"/>
  <c r="AB507" i="3"/>
  <c r="AC507" i="3"/>
  <c r="AD507" i="3"/>
  <c r="AE507" i="3"/>
  <c r="AF507" i="3"/>
  <c r="AG507" i="3"/>
  <c r="AH507" i="3"/>
  <c r="AI507" i="3"/>
  <c r="AJ507" i="3"/>
  <c r="U508" i="3"/>
  <c r="AA508" i="3"/>
  <c r="AB508" i="3"/>
  <c r="AC508" i="3"/>
  <c r="AD508" i="3"/>
  <c r="AE508" i="3"/>
  <c r="AF508" i="3"/>
  <c r="AG508" i="3"/>
  <c r="AH508" i="3"/>
  <c r="AI508" i="3"/>
  <c r="AJ508" i="3"/>
  <c r="R509" i="3"/>
  <c r="T509" i="3"/>
  <c r="V509" i="3"/>
  <c r="AA509" i="3"/>
  <c r="AB509" i="3"/>
  <c r="AC509" i="3"/>
  <c r="AD509" i="3"/>
  <c r="AE509" i="3"/>
  <c r="AF509" i="3"/>
  <c r="AG509" i="3"/>
  <c r="AH509" i="3"/>
  <c r="AI509" i="3"/>
  <c r="AJ509" i="3"/>
  <c r="AA510" i="3"/>
  <c r="AB510" i="3"/>
  <c r="AC510" i="3"/>
  <c r="AD510" i="3"/>
  <c r="AE510" i="3"/>
  <c r="AF510" i="3"/>
  <c r="AG510" i="3"/>
  <c r="AH510" i="3"/>
  <c r="AI510" i="3"/>
  <c r="AJ510" i="3"/>
  <c r="R511" i="3"/>
  <c r="T511" i="3"/>
  <c r="V511" i="3"/>
  <c r="AA511" i="3"/>
  <c r="AB511" i="3"/>
  <c r="AC511" i="3"/>
  <c r="AD511" i="3"/>
  <c r="AE511" i="3"/>
  <c r="AF511" i="3"/>
  <c r="AG511" i="3"/>
  <c r="AH511" i="3"/>
  <c r="AI511" i="3"/>
  <c r="AJ511" i="3"/>
  <c r="AA512" i="3"/>
  <c r="AB512" i="3"/>
  <c r="AC512" i="3"/>
  <c r="AD512" i="3"/>
  <c r="AE512" i="3"/>
  <c r="AF512" i="3"/>
  <c r="AG512" i="3"/>
  <c r="AH512" i="3"/>
  <c r="AI512" i="3"/>
  <c r="AJ512" i="3"/>
  <c r="Q513" i="3"/>
  <c r="S513" i="3"/>
  <c r="U513" i="3"/>
  <c r="AA513" i="3"/>
  <c r="AB513" i="3"/>
  <c r="AC513" i="3"/>
  <c r="AD513" i="3"/>
  <c r="AE513" i="3"/>
  <c r="AF513" i="3"/>
  <c r="AG513" i="3"/>
  <c r="AH513" i="3"/>
  <c r="AI513" i="3"/>
  <c r="AJ513" i="3"/>
  <c r="S514" i="3"/>
  <c r="AA514" i="3"/>
  <c r="AB514" i="3"/>
  <c r="AC514" i="3"/>
  <c r="AD514" i="3"/>
  <c r="AE514" i="3"/>
  <c r="AF514" i="3"/>
  <c r="AG514" i="3"/>
  <c r="AH514" i="3"/>
  <c r="AI514" i="3"/>
  <c r="AJ514" i="3"/>
  <c r="R515" i="3"/>
  <c r="T515" i="3"/>
  <c r="V515" i="3"/>
  <c r="AA515" i="3"/>
  <c r="AB515" i="3"/>
  <c r="AC515" i="3"/>
  <c r="AD515" i="3"/>
  <c r="AE515" i="3"/>
  <c r="AF515" i="3"/>
  <c r="AG515" i="3"/>
  <c r="AH515" i="3"/>
  <c r="AI515" i="3"/>
  <c r="AJ515" i="3"/>
  <c r="AA516" i="3"/>
  <c r="AB516" i="3"/>
  <c r="AC516" i="3"/>
  <c r="AD516" i="3"/>
  <c r="AE516" i="3"/>
  <c r="AF516" i="3"/>
  <c r="AG516" i="3"/>
  <c r="AH516" i="3"/>
  <c r="AI516" i="3"/>
  <c r="AJ516" i="3"/>
  <c r="Q517" i="3"/>
  <c r="S517" i="3"/>
  <c r="U517" i="3"/>
  <c r="AA517" i="3"/>
  <c r="AB517" i="3"/>
  <c r="AC517" i="3"/>
  <c r="AD517" i="3"/>
  <c r="AE517" i="3"/>
  <c r="AF517" i="3"/>
  <c r="AG517" i="3"/>
  <c r="AH517" i="3"/>
  <c r="AI517" i="3"/>
  <c r="AJ517" i="3"/>
  <c r="AA518" i="3"/>
  <c r="AB518" i="3"/>
  <c r="AC518" i="3"/>
  <c r="AD518" i="3"/>
  <c r="AE518" i="3"/>
  <c r="AF518" i="3"/>
  <c r="AG518" i="3"/>
  <c r="AH518" i="3"/>
  <c r="AI518" i="3"/>
  <c r="AJ518" i="3"/>
  <c r="Q519" i="3"/>
  <c r="S519" i="3"/>
  <c r="U519" i="3"/>
  <c r="AA519" i="3"/>
  <c r="AB519" i="3"/>
  <c r="AC519" i="3"/>
  <c r="AD519" i="3"/>
  <c r="AE519" i="3"/>
  <c r="AF519" i="3"/>
  <c r="AG519" i="3"/>
  <c r="AH519" i="3"/>
  <c r="AI519" i="3"/>
  <c r="AJ519" i="3"/>
  <c r="U520" i="3"/>
  <c r="AA520" i="3"/>
  <c r="AB520" i="3"/>
  <c r="AC520" i="3"/>
  <c r="AD520" i="3"/>
  <c r="AE520" i="3"/>
  <c r="AF520" i="3"/>
  <c r="AG520" i="3"/>
  <c r="AH520" i="3"/>
  <c r="AI520" i="3"/>
  <c r="AJ520" i="3"/>
  <c r="R521" i="3"/>
  <c r="T521" i="3"/>
  <c r="V521" i="3"/>
  <c r="AA521" i="3"/>
  <c r="AB521" i="3"/>
  <c r="AC521" i="3"/>
  <c r="AD521" i="3"/>
  <c r="AE521" i="3"/>
  <c r="AF521" i="3"/>
  <c r="AG521" i="3"/>
  <c r="AH521" i="3"/>
  <c r="AI521" i="3"/>
  <c r="AJ521" i="3"/>
  <c r="AA522" i="3"/>
  <c r="AB522" i="3"/>
  <c r="AC522" i="3"/>
  <c r="AD522" i="3"/>
  <c r="AE522" i="3"/>
  <c r="AF522" i="3"/>
  <c r="AG522" i="3"/>
  <c r="AH522" i="3"/>
  <c r="AI522" i="3"/>
  <c r="AJ522" i="3"/>
  <c r="Q523" i="3"/>
  <c r="S523" i="3"/>
  <c r="U523" i="3"/>
  <c r="AA523" i="3"/>
  <c r="AB523" i="3"/>
  <c r="AC523" i="3"/>
  <c r="AD523" i="3"/>
  <c r="AE523" i="3"/>
  <c r="AF523" i="3"/>
  <c r="AG523" i="3"/>
  <c r="AH523" i="3"/>
  <c r="AI523" i="3"/>
  <c r="AJ523" i="3"/>
  <c r="U524" i="3"/>
  <c r="AA524" i="3"/>
  <c r="AB524" i="3"/>
  <c r="AC524" i="3"/>
  <c r="AD524" i="3"/>
  <c r="AE524" i="3"/>
  <c r="AF524" i="3"/>
  <c r="AG524" i="3"/>
  <c r="AH524" i="3"/>
  <c r="AI524" i="3"/>
  <c r="AJ524" i="3"/>
  <c r="R525" i="3"/>
  <c r="T525" i="3"/>
  <c r="V525" i="3"/>
  <c r="AA525" i="3"/>
  <c r="AB525" i="3"/>
  <c r="AC525" i="3"/>
  <c r="AD525" i="3"/>
  <c r="AE525" i="3"/>
  <c r="AF525" i="3"/>
  <c r="AG525" i="3"/>
  <c r="AH525" i="3"/>
  <c r="AI525" i="3"/>
  <c r="AJ525" i="3"/>
  <c r="AA526" i="3"/>
  <c r="AB526" i="3"/>
  <c r="AC526" i="3"/>
  <c r="AD526" i="3"/>
  <c r="AE526" i="3"/>
  <c r="AF526" i="3"/>
  <c r="AG526" i="3"/>
  <c r="AH526" i="3"/>
  <c r="AI526" i="3"/>
  <c r="AJ526" i="3"/>
  <c r="Q527" i="3"/>
  <c r="S527" i="3"/>
  <c r="U527" i="3"/>
  <c r="AA527" i="3"/>
  <c r="AB527" i="3"/>
  <c r="AC527" i="3"/>
  <c r="AD527" i="3"/>
  <c r="AE527" i="3"/>
  <c r="AF527" i="3"/>
  <c r="AG527" i="3"/>
  <c r="AH527" i="3"/>
  <c r="AI527" i="3"/>
  <c r="AJ527" i="3"/>
  <c r="U528" i="3"/>
  <c r="AA528" i="3"/>
  <c r="AB528" i="3"/>
  <c r="AC528" i="3"/>
  <c r="AD528" i="3"/>
  <c r="AE528" i="3"/>
  <c r="AF528" i="3"/>
  <c r="AG528" i="3"/>
  <c r="AH528" i="3"/>
  <c r="AI528" i="3"/>
  <c r="AJ528" i="3"/>
  <c r="R529" i="3"/>
  <c r="T529" i="3"/>
  <c r="V529" i="3"/>
  <c r="AA529" i="3"/>
  <c r="AB529" i="3"/>
  <c r="AC529" i="3"/>
  <c r="AD529" i="3"/>
  <c r="AE529" i="3"/>
  <c r="AF529" i="3"/>
  <c r="AG529" i="3"/>
  <c r="AH529" i="3"/>
  <c r="AI529" i="3"/>
  <c r="AJ529" i="3"/>
  <c r="AA530" i="3"/>
  <c r="AB530" i="3"/>
  <c r="AC530" i="3"/>
  <c r="AD530" i="3"/>
  <c r="AE530" i="3"/>
  <c r="AF530" i="3"/>
  <c r="AG530" i="3"/>
  <c r="AH530" i="3"/>
  <c r="AI530" i="3"/>
  <c r="AJ530" i="3"/>
  <c r="Q531" i="3"/>
  <c r="S531" i="3"/>
  <c r="U531" i="3"/>
  <c r="AA531" i="3"/>
  <c r="AB531" i="3"/>
  <c r="AC531" i="3"/>
  <c r="AD531" i="3"/>
  <c r="AE531" i="3"/>
  <c r="AF531" i="3"/>
  <c r="AG531" i="3"/>
  <c r="AH531" i="3"/>
  <c r="AI531" i="3"/>
  <c r="AJ531" i="3"/>
  <c r="U532" i="3"/>
  <c r="AA532" i="3"/>
  <c r="AB532" i="3"/>
  <c r="AC532" i="3"/>
  <c r="AD532" i="3"/>
  <c r="AE532" i="3"/>
  <c r="AF532" i="3"/>
  <c r="AG532" i="3"/>
  <c r="AH532" i="3"/>
  <c r="AI532" i="3"/>
  <c r="AJ532" i="3"/>
  <c r="R533" i="3"/>
  <c r="T533" i="3"/>
  <c r="V533" i="3"/>
  <c r="AA533" i="3"/>
  <c r="AB533" i="3"/>
  <c r="AC533" i="3"/>
  <c r="AD533" i="3"/>
  <c r="AE533" i="3"/>
  <c r="AF533" i="3"/>
  <c r="AG533" i="3"/>
  <c r="AH533" i="3"/>
  <c r="AI533" i="3"/>
  <c r="AJ533" i="3"/>
  <c r="AA534" i="3"/>
  <c r="AB534" i="3"/>
  <c r="AC534" i="3"/>
  <c r="AD534" i="3"/>
  <c r="AE534" i="3"/>
  <c r="AF534" i="3"/>
  <c r="AG534" i="3"/>
  <c r="AH534" i="3"/>
  <c r="AI534" i="3"/>
  <c r="AJ534" i="3"/>
  <c r="Q535" i="3"/>
  <c r="S535" i="3"/>
  <c r="U535" i="3"/>
  <c r="AA535" i="3"/>
  <c r="AB535" i="3"/>
  <c r="AC535" i="3"/>
  <c r="AD535" i="3"/>
  <c r="AE535" i="3"/>
  <c r="AF535" i="3"/>
  <c r="AG535" i="3"/>
  <c r="AH535" i="3"/>
  <c r="AI535" i="3"/>
  <c r="AJ535" i="3"/>
  <c r="U536" i="3"/>
  <c r="AA536" i="3"/>
  <c r="AB536" i="3"/>
  <c r="AC536" i="3"/>
  <c r="AD536" i="3"/>
  <c r="AE536" i="3"/>
  <c r="AF536" i="3"/>
  <c r="AG536" i="3"/>
  <c r="AH536" i="3"/>
  <c r="AI536" i="3"/>
  <c r="AJ536" i="3"/>
  <c r="R537" i="3"/>
  <c r="T537" i="3"/>
  <c r="V537" i="3"/>
  <c r="AA537" i="3"/>
  <c r="AB537" i="3"/>
  <c r="AC537" i="3"/>
  <c r="AD537" i="3"/>
  <c r="AE537" i="3"/>
  <c r="AF537" i="3"/>
  <c r="AG537" i="3"/>
  <c r="AH537" i="3"/>
  <c r="AI537" i="3"/>
  <c r="AJ537" i="3"/>
  <c r="AA538" i="3"/>
  <c r="AB538" i="3"/>
  <c r="AC538" i="3"/>
  <c r="AD538" i="3"/>
  <c r="AE538" i="3"/>
  <c r="AF538" i="3"/>
  <c r="AG538" i="3"/>
  <c r="AH538" i="3"/>
  <c r="AI538" i="3"/>
  <c r="AJ538" i="3"/>
  <c r="Q539" i="3"/>
  <c r="S539" i="3"/>
  <c r="U539" i="3"/>
  <c r="AA539" i="3"/>
  <c r="AB539" i="3"/>
  <c r="AC539" i="3"/>
  <c r="AD539" i="3"/>
  <c r="AE539" i="3"/>
  <c r="AF539" i="3"/>
  <c r="AG539" i="3"/>
  <c r="AH539" i="3"/>
  <c r="AI539" i="3"/>
  <c r="AJ539" i="3"/>
  <c r="U540" i="3"/>
  <c r="AA540" i="3"/>
  <c r="AB540" i="3"/>
  <c r="AC540" i="3"/>
  <c r="AD540" i="3"/>
  <c r="AE540" i="3"/>
  <c r="AF540" i="3"/>
  <c r="AG540" i="3"/>
  <c r="AH540" i="3"/>
  <c r="AI540" i="3"/>
  <c r="AJ540" i="3"/>
  <c r="R541" i="3"/>
  <c r="T541" i="3"/>
  <c r="V541" i="3"/>
  <c r="AA541" i="3"/>
  <c r="AB541" i="3"/>
  <c r="AC541" i="3"/>
  <c r="AD541" i="3"/>
  <c r="AE541" i="3"/>
  <c r="AF541" i="3"/>
  <c r="AG541" i="3"/>
  <c r="AH541" i="3"/>
  <c r="AI541" i="3"/>
  <c r="AJ541" i="3"/>
  <c r="AA542" i="3"/>
  <c r="AB542" i="3"/>
  <c r="AC542" i="3"/>
  <c r="AD542" i="3"/>
  <c r="AE542" i="3"/>
  <c r="AF542" i="3"/>
  <c r="AG542" i="3"/>
  <c r="AH542" i="3"/>
  <c r="AI542" i="3"/>
  <c r="AJ542" i="3"/>
  <c r="Q543" i="3"/>
  <c r="S543" i="3"/>
  <c r="U543" i="3"/>
  <c r="AA543" i="3"/>
  <c r="AB543" i="3"/>
  <c r="AC543" i="3"/>
  <c r="AD543" i="3"/>
  <c r="AE543" i="3"/>
  <c r="AF543" i="3"/>
  <c r="AG543" i="3"/>
  <c r="AH543" i="3"/>
  <c r="AI543" i="3"/>
  <c r="AJ543" i="3"/>
  <c r="U544" i="3"/>
  <c r="AA544" i="3"/>
  <c r="AB544" i="3"/>
  <c r="AC544" i="3"/>
  <c r="AD544" i="3"/>
  <c r="AE544" i="3"/>
  <c r="AF544" i="3"/>
  <c r="AG544" i="3"/>
  <c r="AH544" i="3"/>
  <c r="AI544" i="3"/>
  <c r="AJ544" i="3"/>
  <c r="R545" i="3"/>
  <c r="T545" i="3"/>
  <c r="V545" i="3"/>
  <c r="AA545" i="3"/>
  <c r="AB545" i="3"/>
  <c r="AC545" i="3"/>
  <c r="AD545" i="3"/>
  <c r="AE545" i="3"/>
  <c r="AF545" i="3"/>
  <c r="AG545" i="3"/>
  <c r="AH545" i="3"/>
  <c r="AI545" i="3"/>
  <c r="AJ545" i="3"/>
  <c r="AA546" i="3"/>
  <c r="AB546" i="3"/>
  <c r="AC546" i="3"/>
  <c r="AD546" i="3"/>
  <c r="AE546" i="3"/>
  <c r="AF546" i="3"/>
  <c r="AG546" i="3"/>
  <c r="AH546" i="3"/>
  <c r="AI546" i="3"/>
  <c r="AJ546" i="3"/>
  <c r="Q547" i="3"/>
  <c r="S547" i="3"/>
  <c r="U547" i="3"/>
  <c r="AA547" i="3"/>
  <c r="AB547" i="3"/>
  <c r="AC547" i="3"/>
  <c r="AD547" i="3"/>
  <c r="AE547" i="3"/>
  <c r="AF547" i="3"/>
  <c r="AG547" i="3"/>
  <c r="AH547" i="3"/>
  <c r="AI547" i="3"/>
  <c r="AJ547" i="3"/>
  <c r="U548" i="3"/>
  <c r="AA548" i="3"/>
  <c r="AB548" i="3"/>
  <c r="AC548" i="3"/>
  <c r="AD548" i="3"/>
  <c r="AE548" i="3"/>
  <c r="AF548" i="3"/>
  <c r="AG548" i="3"/>
  <c r="AH548" i="3"/>
  <c r="AI548" i="3"/>
  <c r="AJ548" i="3"/>
  <c r="R549" i="3"/>
  <c r="T549" i="3"/>
  <c r="V549" i="3"/>
  <c r="AA549" i="3"/>
  <c r="AB549" i="3"/>
  <c r="AC549" i="3"/>
  <c r="AD549" i="3"/>
  <c r="AE549" i="3"/>
  <c r="AF549" i="3"/>
  <c r="AG549" i="3"/>
  <c r="AH549" i="3"/>
  <c r="AI549" i="3"/>
  <c r="AJ549" i="3"/>
  <c r="AA550" i="3"/>
  <c r="AB550" i="3"/>
  <c r="AC550" i="3"/>
  <c r="AD550" i="3"/>
  <c r="AE550" i="3"/>
  <c r="AF550" i="3"/>
  <c r="AG550" i="3"/>
  <c r="AH550" i="3"/>
  <c r="AI550" i="3"/>
  <c r="AJ550" i="3"/>
  <c r="Q551" i="3"/>
  <c r="S551" i="3"/>
  <c r="U551" i="3"/>
  <c r="AA551" i="3"/>
  <c r="AB551" i="3"/>
  <c r="AC551" i="3"/>
  <c r="AD551" i="3"/>
  <c r="AE551" i="3"/>
  <c r="AF551" i="3"/>
  <c r="AG551" i="3"/>
  <c r="AH551" i="3"/>
  <c r="AI551" i="3"/>
  <c r="AJ551" i="3"/>
  <c r="R552" i="3"/>
  <c r="AA552" i="3"/>
  <c r="AB552" i="3"/>
  <c r="AC552" i="3"/>
  <c r="AD552" i="3"/>
  <c r="AE552" i="3"/>
  <c r="AF552" i="3"/>
  <c r="AG552" i="3"/>
  <c r="AH552" i="3"/>
  <c r="AI552" i="3"/>
  <c r="AJ552" i="3"/>
  <c r="Z544" i="3"/>
  <c r="Z545" i="3"/>
  <c r="Z546" i="3"/>
  <c r="Z548" i="3"/>
  <c r="Z550" i="3"/>
  <c r="Z552" i="3"/>
  <c r="AA553" i="3"/>
  <c r="AB553" i="3"/>
  <c r="AC553" i="3"/>
  <c r="AE553" i="3"/>
  <c r="AF553" i="3"/>
  <c r="AG553" i="3"/>
  <c r="AH553" i="3"/>
  <c r="AI553" i="3"/>
  <c r="AJ553" i="3"/>
  <c r="AA554" i="3"/>
  <c r="AB554" i="3"/>
  <c r="AC554" i="3"/>
  <c r="AE554" i="3"/>
  <c r="AF554" i="3"/>
  <c r="AG554" i="3"/>
  <c r="AH554" i="3"/>
  <c r="AI554" i="3"/>
  <c r="AJ554" i="3"/>
  <c r="AA555" i="3"/>
  <c r="AB555" i="3"/>
  <c r="AC555" i="3"/>
  <c r="AE555" i="3"/>
  <c r="AF555" i="3"/>
  <c r="AG555" i="3"/>
  <c r="AH555" i="3"/>
  <c r="AI555" i="3"/>
  <c r="AJ555" i="3"/>
  <c r="Z524" i="3"/>
  <c r="Z526" i="3"/>
  <c r="Z527" i="3"/>
  <c r="Z528" i="3"/>
  <c r="Z529" i="3"/>
  <c r="Z530" i="3"/>
  <c r="Z532" i="3"/>
  <c r="Z534" i="3"/>
  <c r="Z536" i="3"/>
  <c r="Z537" i="3"/>
  <c r="Z538" i="3"/>
  <c r="Z540" i="3"/>
  <c r="Z542" i="3"/>
  <c r="AE502" i="3"/>
  <c r="Z508" i="3"/>
  <c r="Z510" i="3"/>
  <c r="Z511" i="3"/>
  <c r="Z512" i="3"/>
  <c r="Z513" i="3"/>
  <c r="Z514" i="3"/>
  <c r="Z516" i="3"/>
  <c r="Z518" i="3"/>
  <c r="Z519" i="3"/>
  <c r="Z520" i="3"/>
  <c r="Z521" i="3"/>
  <c r="Z522"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J114" i="3"/>
  <c r="AJ115" i="3"/>
  <c r="AJ116" i="3"/>
  <c r="AJ117" i="3"/>
  <c r="AJ118" i="3"/>
  <c r="AJ119" i="3"/>
  <c r="AJ120" i="3"/>
  <c r="AJ121" i="3"/>
  <c r="AJ122" i="3"/>
  <c r="AJ123" i="3"/>
  <c r="AJ124" i="3"/>
  <c r="AJ125" i="3"/>
  <c r="AJ126" i="3"/>
  <c r="AJ127" i="3"/>
  <c r="AJ128" i="3"/>
  <c r="AJ129" i="3"/>
  <c r="AJ130" i="3"/>
  <c r="AJ131" i="3"/>
  <c r="AJ132" i="3"/>
  <c r="AJ133" i="3"/>
  <c r="AJ134" i="3"/>
  <c r="AJ135" i="3"/>
  <c r="AJ136" i="3"/>
  <c r="AJ137" i="3"/>
  <c r="AJ138" i="3"/>
  <c r="AJ139" i="3"/>
  <c r="AJ140" i="3"/>
  <c r="AJ141" i="3"/>
  <c r="AJ142" i="3"/>
  <c r="AJ143" i="3"/>
  <c r="AJ144" i="3"/>
  <c r="AJ145" i="3"/>
  <c r="AJ146" i="3"/>
  <c r="AJ147" i="3"/>
  <c r="AJ148" i="3"/>
  <c r="AJ149" i="3"/>
  <c r="AJ150" i="3"/>
  <c r="AJ151" i="3"/>
  <c r="AJ152" i="3"/>
  <c r="AJ153" i="3"/>
  <c r="AJ154" i="3"/>
  <c r="AJ155" i="3"/>
  <c r="AJ156" i="3"/>
  <c r="AJ157" i="3"/>
  <c r="AJ158" i="3"/>
  <c r="AJ159" i="3"/>
  <c r="AJ160" i="3"/>
  <c r="AJ161" i="3"/>
  <c r="AJ162" i="3"/>
  <c r="AJ163" i="3"/>
  <c r="AJ164" i="3"/>
  <c r="AJ165" i="3"/>
  <c r="AJ166" i="3"/>
  <c r="AJ167" i="3"/>
  <c r="AJ168" i="3"/>
  <c r="AJ169" i="3"/>
  <c r="AJ170" i="3"/>
  <c r="AJ171" i="3"/>
  <c r="AJ172" i="3"/>
  <c r="AJ173" i="3"/>
  <c r="AJ174" i="3"/>
  <c r="AJ175" i="3"/>
  <c r="AJ176" i="3"/>
  <c r="AJ177" i="3"/>
  <c r="AJ178" i="3"/>
  <c r="AJ179" i="3"/>
  <c r="AJ180" i="3"/>
  <c r="AJ181" i="3"/>
  <c r="AJ182" i="3"/>
  <c r="AJ183" i="3"/>
  <c r="AJ184" i="3"/>
  <c r="AJ185" i="3"/>
  <c r="AJ186" i="3"/>
  <c r="AJ187" i="3"/>
  <c r="AJ188" i="3"/>
  <c r="AJ189" i="3"/>
  <c r="AJ190" i="3"/>
  <c r="AJ191" i="3"/>
  <c r="AJ192" i="3"/>
  <c r="AJ193" i="3"/>
  <c r="AJ194" i="3"/>
  <c r="AJ195" i="3"/>
  <c r="AJ196" i="3"/>
  <c r="AJ197" i="3"/>
  <c r="AJ198" i="3"/>
  <c r="AJ199" i="3"/>
  <c r="AJ200" i="3"/>
  <c r="AJ201" i="3"/>
  <c r="AJ202" i="3"/>
  <c r="AJ203" i="3"/>
  <c r="AJ204" i="3"/>
  <c r="AJ205" i="3"/>
  <c r="AJ206" i="3"/>
  <c r="AJ207" i="3"/>
  <c r="AJ208" i="3"/>
  <c r="AJ209" i="3"/>
  <c r="AJ210" i="3"/>
  <c r="AJ211" i="3"/>
  <c r="AJ212" i="3"/>
  <c r="AJ213" i="3"/>
  <c r="AJ214" i="3"/>
  <c r="AJ215" i="3"/>
  <c r="AJ216" i="3"/>
  <c r="AJ217" i="3"/>
  <c r="AJ218" i="3"/>
  <c r="AJ219" i="3"/>
  <c r="AJ220" i="3"/>
  <c r="AJ221" i="3"/>
  <c r="AJ222" i="3"/>
  <c r="AJ223" i="3"/>
  <c r="AJ224" i="3"/>
  <c r="AJ225" i="3"/>
  <c r="AJ226" i="3"/>
  <c r="AJ227" i="3"/>
  <c r="AJ228" i="3"/>
  <c r="AJ229" i="3"/>
  <c r="AJ230" i="3"/>
  <c r="AJ231" i="3"/>
  <c r="AJ232" i="3"/>
  <c r="AJ233" i="3"/>
  <c r="AJ234" i="3"/>
  <c r="AJ235" i="3"/>
  <c r="AJ236" i="3"/>
  <c r="AJ237" i="3"/>
  <c r="AJ238" i="3"/>
  <c r="AJ239" i="3"/>
  <c r="AJ240" i="3"/>
  <c r="AJ241" i="3"/>
  <c r="AJ242" i="3"/>
  <c r="AJ243" i="3"/>
  <c r="AJ244" i="3"/>
  <c r="AJ245" i="3"/>
  <c r="AJ246" i="3"/>
  <c r="AJ247" i="3"/>
  <c r="AJ248" i="3"/>
  <c r="AJ249" i="3"/>
  <c r="AJ250" i="3"/>
  <c r="AJ251" i="3"/>
  <c r="AJ252" i="3"/>
  <c r="AJ253" i="3"/>
  <c r="AJ254" i="3"/>
  <c r="AJ255" i="3"/>
  <c r="AJ256" i="3"/>
  <c r="AJ257" i="3"/>
  <c r="AJ258" i="3"/>
  <c r="AJ259" i="3"/>
  <c r="AJ260" i="3"/>
  <c r="AJ261" i="3"/>
  <c r="AJ262" i="3"/>
  <c r="AJ263" i="3"/>
  <c r="AJ264" i="3"/>
  <c r="AJ265" i="3"/>
  <c r="AJ266" i="3"/>
  <c r="AJ267" i="3"/>
  <c r="AJ268" i="3"/>
  <c r="AJ269" i="3"/>
  <c r="AJ270" i="3"/>
  <c r="AJ271" i="3"/>
  <c r="AJ272" i="3"/>
  <c r="AJ273" i="3"/>
  <c r="AJ274" i="3"/>
  <c r="AJ275" i="3"/>
  <c r="AJ276" i="3"/>
  <c r="AJ277" i="3"/>
  <c r="AJ278" i="3"/>
  <c r="AJ279" i="3"/>
  <c r="AJ280" i="3"/>
  <c r="AJ281" i="3"/>
  <c r="AJ282" i="3"/>
  <c r="AJ283" i="3"/>
  <c r="AJ284" i="3"/>
  <c r="AJ285" i="3"/>
  <c r="AJ286" i="3"/>
  <c r="AJ287" i="3"/>
  <c r="AJ288" i="3"/>
  <c r="AJ289" i="3"/>
  <c r="AJ290" i="3"/>
  <c r="AJ291" i="3"/>
  <c r="AJ292" i="3"/>
  <c r="AJ293" i="3"/>
  <c r="AJ294" i="3"/>
  <c r="AJ295" i="3"/>
  <c r="AJ296" i="3"/>
  <c r="AJ297" i="3"/>
  <c r="AJ298" i="3"/>
  <c r="AJ299" i="3"/>
  <c r="AJ300" i="3"/>
  <c r="AJ301" i="3"/>
  <c r="AJ302" i="3"/>
  <c r="AJ303" i="3"/>
  <c r="AJ304" i="3"/>
  <c r="AJ305" i="3"/>
  <c r="AJ306" i="3"/>
  <c r="AJ307" i="3"/>
  <c r="AJ308" i="3"/>
  <c r="AJ309" i="3"/>
  <c r="AJ310" i="3"/>
  <c r="AJ311" i="3"/>
  <c r="AJ312" i="3"/>
  <c r="AJ313" i="3"/>
  <c r="AJ314" i="3"/>
  <c r="AJ315" i="3"/>
  <c r="AJ316" i="3"/>
  <c r="AJ317" i="3"/>
  <c r="AJ318" i="3"/>
  <c r="AJ319" i="3"/>
  <c r="AJ320" i="3"/>
  <c r="AJ321" i="3"/>
  <c r="AJ322" i="3"/>
  <c r="AJ323" i="3"/>
  <c r="AJ324" i="3"/>
  <c r="AJ325" i="3"/>
  <c r="AJ326" i="3"/>
  <c r="AJ327" i="3"/>
  <c r="AJ328" i="3"/>
  <c r="AJ329" i="3"/>
  <c r="AJ330" i="3"/>
  <c r="AJ331" i="3"/>
  <c r="AJ332" i="3"/>
  <c r="AJ333" i="3"/>
  <c r="AJ334" i="3"/>
  <c r="AJ335" i="3"/>
  <c r="AJ336" i="3"/>
  <c r="AJ337" i="3"/>
  <c r="AJ338" i="3"/>
  <c r="AJ339" i="3"/>
  <c r="AJ340" i="3"/>
  <c r="AJ341" i="3"/>
  <c r="AJ342" i="3"/>
  <c r="AJ343" i="3"/>
  <c r="AJ344" i="3"/>
  <c r="AJ345" i="3"/>
  <c r="AJ346" i="3"/>
  <c r="AJ347" i="3"/>
  <c r="AJ348" i="3"/>
  <c r="AJ349" i="3"/>
  <c r="AJ350" i="3"/>
  <c r="AJ351" i="3"/>
  <c r="AJ352" i="3"/>
  <c r="AJ353" i="3"/>
  <c r="AJ354" i="3"/>
  <c r="AJ355" i="3"/>
  <c r="AJ356" i="3"/>
  <c r="AJ357" i="3"/>
  <c r="AJ358" i="3"/>
  <c r="AJ359" i="3"/>
  <c r="AJ360" i="3"/>
  <c r="AJ361" i="3"/>
  <c r="AJ362" i="3"/>
  <c r="AJ363" i="3"/>
  <c r="AJ364" i="3"/>
  <c r="AJ365" i="3"/>
  <c r="AJ366" i="3"/>
  <c r="AJ367" i="3"/>
  <c r="AJ368" i="3"/>
  <c r="AJ369" i="3"/>
  <c r="AJ370" i="3"/>
  <c r="AJ371" i="3"/>
  <c r="AJ372" i="3"/>
  <c r="AJ373" i="3"/>
  <c r="AJ374" i="3"/>
  <c r="AJ375" i="3"/>
  <c r="AJ376" i="3"/>
  <c r="AJ377" i="3"/>
  <c r="AJ378" i="3"/>
  <c r="AJ379" i="3"/>
  <c r="AJ380" i="3"/>
  <c r="AJ381" i="3"/>
  <c r="AJ382" i="3"/>
  <c r="AJ383" i="3"/>
  <c r="AJ384" i="3"/>
  <c r="AJ385" i="3"/>
  <c r="AJ386" i="3"/>
  <c r="AJ387" i="3"/>
  <c r="AJ388" i="3"/>
  <c r="AJ389" i="3"/>
  <c r="AJ390" i="3"/>
  <c r="AJ391" i="3"/>
  <c r="AJ392" i="3"/>
  <c r="AJ393" i="3"/>
  <c r="AJ394" i="3"/>
  <c r="AJ395" i="3"/>
  <c r="AJ396" i="3"/>
  <c r="AJ397" i="3"/>
  <c r="AJ398" i="3"/>
  <c r="AJ399" i="3"/>
  <c r="AJ400" i="3"/>
  <c r="AJ401" i="3"/>
  <c r="AJ402" i="3"/>
  <c r="AJ403" i="3"/>
  <c r="AJ404" i="3"/>
  <c r="AJ405" i="3"/>
  <c r="AJ406" i="3"/>
  <c r="AJ407" i="3"/>
  <c r="AJ408" i="3"/>
  <c r="AJ409" i="3"/>
  <c r="AJ410" i="3"/>
  <c r="AJ411" i="3"/>
  <c r="AJ412" i="3"/>
  <c r="AJ413" i="3"/>
  <c r="AJ414" i="3"/>
  <c r="AJ415" i="3"/>
  <c r="AJ416" i="3"/>
  <c r="AJ417" i="3"/>
  <c r="AJ418" i="3"/>
  <c r="AJ419" i="3"/>
  <c r="AJ420" i="3"/>
  <c r="AJ421" i="3"/>
  <c r="AJ422" i="3"/>
  <c r="AJ423" i="3"/>
  <c r="AJ424" i="3"/>
  <c r="AJ425" i="3"/>
  <c r="AJ426" i="3"/>
  <c r="AJ427" i="3"/>
  <c r="AJ428" i="3"/>
  <c r="AJ429" i="3"/>
  <c r="AJ430" i="3"/>
  <c r="AJ431" i="3"/>
  <c r="AJ432" i="3"/>
  <c r="AJ433" i="3"/>
  <c r="AJ434" i="3"/>
  <c r="AJ435" i="3"/>
  <c r="AJ436" i="3"/>
  <c r="AJ437" i="3"/>
  <c r="AJ438" i="3"/>
  <c r="AJ439" i="3"/>
  <c r="AJ440" i="3"/>
  <c r="AJ441" i="3"/>
  <c r="AJ442" i="3"/>
  <c r="AJ443" i="3"/>
  <c r="AJ444" i="3"/>
  <c r="AJ445" i="3"/>
  <c r="AJ446" i="3"/>
  <c r="AJ447" i="3"/>
  <c r="AJ448" i="3"/>
  <c r="AJ449" i="3"/>
  <c r="AJ450" i="3"/>
  <c r="AJ451" i="3"/>
  <c r="AJ452" i="3"/>
  <c r="AJ453" i="3"/>
  <c r="AJ454" i="3"/>
  <c r="AJ455" i="3"/>
  <c r="AJ456" i="3"/>
  <c r="AJ457" i="3"/>
  <c r="AJ458" i="3"/>
  <c r="AJ459" i="3"/>
  <c r="AJ460" i="3"/>
  <c r="AJ461" i="3"/>
  <c r="AJ462" i="3"/>
  <c r="AJ463" i="3"/>
  <c r="AJ464" i="3"/>
  <c r="AJ465" i="3"/>
  <c r="AJ466" i="3"/>
  <c r="AJ467" i="3"/>
  <c r="AJ468" i="3"/>
  <c r="AJ469" i="3"/>
  <c r="AJ470" i="3"/>
  <c r="AJ471" i="3"/>
  <c r="AJ472" i="3"/>
  <c r="AJ473" i="3"/>
  <c r="AJ474" i="3"/>
  <c r="AJ475" i="3"/>
  <c r="AJ476" i="3"/>
  <c r="AJ477" i="3"/>
  <c r="AJ478" i="3"/>
  <c r="AJ479" i="3"/>
  <c r="AJ480" i="3"/>
  <c r="AJ481" i="3"/>
  <c r="AJ482" i="3"/>
  <c r="AJ483" i="3"/>
  <c r="AJ484" i="3"/>
  <c r="AJ485" i="3"/>
  <c r="AJ486" i="3"/>
  <c r="AJ487" i="3"/>
  <c r="AJ488" i="3"/>
  <c r="AJ489" i="3"/>
  <c r="AJ490" i="3"/>
  <c r="AJ491" i="3"/>
  <c r="AJ492" i="3"/>
  <c r="AJ493" i="3"/>
  <c r="AJ494" i="3"/>
  <c r="AJ495" i="3"/>
  <c r="AJ496" i="3"/>
  <c r="AJ497" i="3"/>
  <c r="AJ498" i="3"/>
  <c r="AJ499" i="3"/>
  <c r="AJ500" i="3"/>
  <c r="AJ501" i="3"/>
  <c r="AJ502" i="3"/>
  <c r="AJ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6"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1" i="3"/>
  <c r="AI142" i="3"/>
  <c r="AI143" i="3"/>
  <c r="AI144" i="3"/>
  <c r="AI145" i="3"/>
  <c r="AI146" i="3"/>
  <c r="AI147" i="3"/>
  <c r="AI148" i="3"/>
  <c r="AI149" i="3"/>
  <c r="AI150" i="3"/>
  <c r="AI151" i="3"/>
  <c r="AI152" i="3"/>
  <c r="AI153" i="3"/>
  <c r="AI154" i="3"/>
  <c r="AI155" i="3"/>
  <c r="AI156" i="3"/>
  <c r="AI157" i="3"/>
  <c r="AI158" i="3"/>
  <c r="AI159" i="3"/>
  <c r="AI160" i="3"/>
  <c r="AI161" i="3"/>
  <c r="AI162" i="3"/>
  <c r="AI163" i="3"/>
  <c r="AI164" i="3"/>
  <c r="AI165" i="3"/>
  <c r="AI166" i="3"/>
  <c r="AI167" i="3"/>
  <c r="AI168" i="3"/>
  <c r="AI169" i="3"/>
  <c r="AI170" i="3"/>
  <c r="AI171" i="3"/>
  <c r="AI172" i="3"/>
  <c r="AI173" i="3"/>
  <c r="AI174" i="3"/>
  <c r="AI175" i="3"/>
  <c r="AI176" i="3"/>
  <c r="AI177" i="3"/>
  <c r="AI178" i="3"/>
  <c r="AI179" i="3"/>
  <c r="AI180" i="3"/>
  <c r="AI181" i="3"/>
  <c r="AI182" i="3"/>
  <c r="AI183" i="3"/>
  <c r="AI184" i="3"/>
  <c r="AI185" i="3"/>
  <c r="AI186" i="3"/>
  <c r="AI187" i="3"/>
  <c r="AI188" i="3"/>
  <c r="AI189" i="3"/>
  <c r="AI190" i="3"/>
  <c r="AI191" i="3"/>
  <c r="AI192" i="3"/>
  <c r="AI193" i="3"/>
  <c r="AI194" i="3"/>
  <c r="AI195" i="3"/>
  <c r="AI196" i="3"/>
  <c r="AI197" i="3"/>
  <c r="AI198" i="3"/>
  <c r="AI199" i="3"/>
  <c r="AI200" i="3"/>
  <c r="AI201" i="3"/>
  <c r="AI202" i="3"/>
  <c r="AI203" i="3"/>
  <c r="AI204" i="3"/>
  <c r="AI205" i="3"/>
  <c r="AI206" i="3"/>
  <c r="AI207" i="3"/>
  <c r="AI208" i="3"/>
  <c r="AI209" i="3"/>
  <c r="AI210" i="3"/>
  <c r="AI211" i="3"/>
  <c r="AI212" i="3"/>
  <c r="AI213" i="3"/>
  <c r="AI214" i="3"/>
  <c r="AI215" i="3"/>
  <c r="AI216" i="3"/>
  <c r="AI217" i="3"/>
  <c r="AI218" i="3"/>
  <c r="AI219" i="3"/>
  <c r="AI220" i="3"/>
  <c r="AI221" i="3"/>
  <c r="AI222" i="3"/>
  <c r="AI223" i="3"/>
  <c r="AI224" i="3"/>
  <c r="AI225" i="3"/>
  <c r="AI226" i="3"/>
  <c r="AI227" i="3"/>
  <c r="AI228" i="3"/>
  <c r="AI229" i="3"/>
  <c r="AI230" i="3"/>
  <c r="AI231" i="3"/>
  <c r="AI232" i="3"/>
  <c r="AI233" i="3"/>
  <c r="AI234" i="3"/>
  <c r="AI235" i="3"/>
  <c r="AI236" i="3"/>
  <c r="AI237" i="3"/>
  <c r="AI238" i="3"/>
  <c r="AI239" i="3"/>
  <c r="AI240" i="3"/>
  <c r="AI241" i="3"/>
  <c r="AI242" i="3"/>
  <c r="AI243" i="3"/>
  <c r="AI244" i="3"/>
  <c r="AI245" i="3"/>
  <c r="AI246" i="3"/>
  <c r="AI247" i="3"/>
  <c r="AI248" i="3"/>
  <c r="AI249" i="3"/>
  <c r="AI250" i="3"/>
  <c r="AI251" i="3"/>
  <c r="AI252" i="3"/>
  <c r="AI253" i="3"/>
  <c r="AI254" i="3"/>
  <c r="AI255" i="3"/>
  <c r="AI256" i="3"/>
  <c r="AI257" i="3"/>
  <c r="AI258" i="3"/>
  <c r="AI259" i="3"/>
  <c r="AI260" i="3"/>
  <c r="AI261" i="3"/>
  <c r="AI262" i="3"/>
  <c r="AI263" i="3"/>
  <c r="AI264" i="3"/>
  <c r="AI265" i="3"/>
  <c r="AI266" i="3"/>
  <c r="AI267" i="3"/>
  <c r="AI268" i="3"/>
  <c r="AI269" i="3"/>
  <c r="AI270" i="3"/>
  <c r="AI271" i="3"/>
  <c r="AI272" i="3"/>
  <c r="AI273" i="3"/>
  <c r="AI274" i="3"/>
  <c r="AI275" i="3"/>
  <c r="AI276" i="3"/>
  <c r="AI277" i="3"/>
  <c r="AI278" i="3"/>
  <c r="AI279" i="3"/>
  <c r="AI280" i="3"/>
  <c r="AI281" i="3"/>
  <c r="AI282" i="3"/>
  <c r="AI283" i="3"/>
  <c r="AI284" i="3"/>
  <c r="AI285" i="3"/>
  <c r="AI286" i="3"/>
  <c r="AI287" i="3"/>
  <c r="AI288" i="3"/>
  <c r="AI289" i="3"/>
  <c r="AI290" i="3"/>
  <c r="AI291" i="3"/>
  <c r="AI292" i="3"/>
  <c r="AI293" i="3"/>
  <c r="AI294" i="3"/>
  <c r="AI295" i="3"/>
  <c r="AI296" i="3"/>
  <c r="AI297" i="3"/>
  <c r="AI298" i="3"/>
  <c r="AI299" i="3"/>
  <c r="AI300" i="3"/>
  <c r="AI301" i="3"/>
  <c r="AI302" i="3"/>
  <c r="AI303" i="3"/>
  <c r="AI304" i="3"/>
  <c r="AI305" i="3"/>
  <c r="AI306" i="3"/>
  <c r="AI307" i="3"/>
  <c r="AI308" i="3"/>
  <c r="AI309" i="3"/>
  <c r="AI310" i="3"/>
  <c r="AI311" i="3"/>
  <c r="AI312" i="3"/>
  <c r="AI313" i="3"/>
  <c r="AI314" i="3"/>
  <c r="AI315" i="3"/>
  <c r="AI316" i="3"/>
  <c r="AI317" i="3"/>
  <c r="AI318" i="3"/>
  <c r="AI319" i="3"/>
  <c r="AI320" i="3"/>
  <c r="AI321" i="3"/>
  <c r="AI322" i="3"/>
  <c r="AI323" i="3"/>
  <c r="AI324" i="3"/>
  <c r="AI325" i="3"/>
  <c r="AI326" i="3"/>
  <c r="AI327" i="3"/>
  <c r="AI328" i="3"/>
  <c r="AI329" i="3"/>
  <c r="AI330" i="3"/>
  <c r="AI331" i="3"/>
  <c r="AI332" i="3"/>
  <c r="AI333" i="3"/>
  <c r="AI334" i="3"/>
  <c r="AI335" i="3"/>
  <c r="AI336" i="3"/>
  <c r="AI337" i="3"/>
  <c r="AI338" i="3"/>
  <c r="AI339" i="3"/>
  <c r="AI340" i="3"/>
  <c r="AI341" i="3"/>
  <c r="AI342" i="3"/>
  <c r="AI343" i="3"/>
  <c r="AI344" i="3"/>
  <c r="AI345" i="3"/>
  <c r="AI346" i="3"/>
  <c r="AI347" i="3"/>
  <c r="AI348" i="3"/>
  <c r="AI349" i="3"/>
  <c r="AI350" i="3"/>
  <c r="AI351" i="3"/>
  <c r="AI352" i="3"/>
  <c r="AI353" i="3"/>
  <c r="AI354" i="3"/>
  <c r="AI355" i="3"/>
  <c r="AI356" i="3"/>
  <c r="AI357" i="3"/>
  <c r="AI358" i="3"/>
  <c r="AI359" i="3"/>
  <c r="AI360" i="3"/>
  <c r="AI361" i="3"/>
  <c r="AI362" i="3"/>
  <c r="AI363" i="3"/>
  <c r="AI364" i="3"/>
  <c r="AI365" i="3"/>
  <c r="AI366" i="3"/>
  <c r="AI367" i="3"/>
  <c r="AI368" i="3"/>
  <c r="AI369" i="3"/>
  <c r="AI370" i="3"/>
  <c r="AI371" i="3"/>
  <c r="AI372" i="3"/>
  <c r="AI373" i="3"/>
  <c r="AI374" i="3"/>
  <c r="AI375" i="3"/>
  <c r="AI376" i="3"/>
  <c r="AI377" i="3"/>
  <c r="AI378" i="3"/>
  <c r="AI379" i="3"/>
  <c r="AI380" i="3"/>
  <c r="AI381" i="3"/>
  <c r="AI382" i="3"/>
  <c r="AI383" i="3"/>
  <c r="AI384" i="3"/>
  <c r="AI385" i="3"/>
  <c r="AI386" i="3"/>
  <c r="AI387" i="3"/>
  <c r="AI388" i="3"/>
  <c r="AI389" i="3"/>
  <c r="AI390" i="3"/>
  <c r="AI391" i="3"/>
  <c r="AI392" i="3"/>
  <c r="AI393" i="3"/>
  <c r="AI394" i="3"/>
  <c r="AI395" i="3"/>
  <c r="AI396" i="3"/>
  <c r="AI397" i="3"/>
  <c r="AI398" i="3"/>
  <c r="AI399" i="3"/>
  <c r="AI400" i="3"/>
  <c r="AI401" i="3"/>
  <c r="AI402" i="3"/>
  <c r="AI403" i="3"/>
  <c r="AI404" i="3"/>
  <c r="AI405" i="3"/>
  <c r="AI406" i="3"/>
  <c r="AI407" i="3"/>
  <c r="AI408" i="3"/>
  <c r="AI409" i="3"/>
  <c r="AI410" i="3"/>
  <c r="AI411" i="3"/>
  <c r="AI412" i="3"/>
  <c r="AI413" i="3"/>
  <c r="AI414" i="3"/>
  <c r="AI415" i="3"/>
  <c r="AI416" i="3"/>
  <c r="AI417" i="3"/>
  <c r="AI418" i="3"/>
  <c r="AI419" i="3"/>
  <c r="AI420" i="3"/>
  <c r="AI421" i="3"/>
  <c r="AI422" i="3"/>
  <c r="AI423" i="3"/>
  <c r="AI424" i="3"/>
  <c r="AI425" i="3"/>
  <c r="AI426" i="3"/>
  <c r="AI427" i="3"/>
  <c r="AI428" i="3"/>
  <c r="AI429" i="3"/>
  <c r="AI430" i="3"/>
  <c r="AI431" i="3"/>
  <c r="AI432" i="3"/>
  <c r="AI433" i="3"/>
  <c r="AI434" i="3"/>
  <c r="AI435" i="3"/>
  <c r="AI436" i="3"/>
  <c r="AI437" i="3"/>
  <c r="AI438" i="3"/>
  <c r="AI439" i="3"/>
  <c r="AI440" i="3"/>
  <c r="AI441" i="3"/>
  <c r="AI442" i="3"/>
  <c r="AI443" i="3"/>
  <c r="AI444" i="3"/>
  <c r="AI445" i="3"/>
  <c r="AI446" i="3"/>
  <c r="AI447" i="3"/>
  <c r="AI448" i="3"/>
  <c r="AI449" i="3"/>
  <c r="AI450" i="3"/>
  <c r="AI451" i="3"/>
  <c r="AI452" i="3"/>
  <c r="AI453" i="3"/>
  <c r="AI454" i="3"/>
  <c r="AI455" i="3"/>
  <c r="AI456" i="3"/>
  <c r="AI457" i="3"/>
  <c r="AI458" i="3"/>
  <c r="AI459" i="3"/>
  <c r="AI460" i="3"/>
  <c r="AI461" i="3"/>
  <c r="AI462" i="3"/>
  <c r="AI463" i="3"/>
  <c r="AI464" i="3"/>
  <c r="AI465" i="3"/>
  <c r="AI466" i="3"/>
  <c r="AI467" i="3"/>
  <c r="AI468" i="3"/>
  <c r="AI469" i="3"/>
  <c r="AI470" i="3"/>
  <c r="AI471" i="3"/>
  <c r="AI472" i="3"/>
  <c r="AI473" i="3"/>
  <c r="AI474" i="3"/>
  <c r="AI475" i="3"/>
  <c r="AI476" i="3"/>
  <c r="AI477" i="3"/>
  <c r="AI478" i="3"/>
  <c r="AI479" i="3"/>
  <c r="AI480" i="3"/>
  <c r="AI481" i="3"/>
  <c r="AI482" i="3"/>
  <c r="AI483" i="3"/>
  <c r="AI484" i="3"/>
  <c r="AI485" i="3"/>
  <c r="AI486" i="3"/>
  <c r="AI487" i="3"/>
  <c r="AI488" i="3"/>
  <c r="AI489" i="3"/>
  <c r="AI490" i="3"/>
  <c r="AI491" i="3"/>
  <c r="AI492" i="3"/>
  <c r="AI493" i="3"/>
  <c r="AI494" i="3"/>
  <c r="AI495" i="3"/>
  <c r="AI496" i="3"/>
  <c r="AI497" i="3"/>
  <c r="AI498" i="3"/>
  <c r="AI499" i="3"/>
  <c r="AI500" i="3"/>
  <c r="AI501" i="3"/>
  <c r="AI502" i="3"/>
  <c r="AI16" i="3"/>
  <c r="T505" i="3" l="1"/>
  <c r="S549" i="3"/>
  <c r="V547" i="3"/>
  <c r="Q545" i="3"/>
  <c r="T543" i="3"/>
  <c r="R539" i="3"/>
  <c r="U537" i="3"/>
  <c r="S533" i="3"/>
  <c r="V531" i="3"/>
  <c r="Q529" i="3"/>
  <c r="T527" i="3"/>
  <c r="R523" i="3"/>
  <c r="U521" i="3"/>
  <c r="R517" i="3"/>
  <c r="U515" i="3"/>
  <c r="S511" i="3"/>
  <c r="U509" i="3"/>
  <c r="S505" i="3"/>
  <c r="S503" i="3"/>
  <c r="R505" i="3"/>
  <c r="V551" i="3"/>
  <c r="Q549" i="3"/>
  <c r="T547" i="3"/>
  <c r="R543" i="3"/>
  <c r="U541" i="3"/>
  <c r="S537" i="3"/>
  <c r="V535" i="3"/>
  <c r="Q533" i="3"/>
  <c r="T531" i="3"/>
  <c r="R527" i="3"/>
  <c r="U525" i="3"/>
  <c r="S521" i="3"/>
  <c r="V519" i="3"/>
  <c r="S515" i="3"/>
  <c r="V513" i="3"/>
  <c r="Q511" i="3"/>
  <c r="S509" i="3"/>
  <c r="V507" i="3"/>
  <c r="Q505" i="3"/>
  <c r="T551" i="3"/>
  <c r="U545" i="3"/>
  <c r="S541" i="3"/>
  <c r="V539" i="3"/>
  <c r="T535" i="3"/>
  <c r="U529" i="3"/>
  <c r="S525" i="3"/>
  <c r="V523" i="3"/>
  <c r="T519" i="3"/>
  <c r="V517" i="3"/>
  <c r="T513" i="3"/>
  <c r="T507" i="3"/>
  <c r="V505" i="3"/>
  <c r="AK555" i="3"/>
  <c r="P555" i="3"/>
  <c r="O555" i="3"/>
  <c r="P553" i="3"/>
  <c r="O553" i="3"/>
  <c r="P551" i="3"/>
  <c r="O551" i="3"/>
  <c r="AK549" i="3"/>
  <c r="P549" i="3"/>
  <c r="O549" i="3"/>
  <c r="P547" i="3"/>
  <c r="O547" i="3"/>
  <c r="AK545" i="3"/>
  <c r="P545" i="3"/>
  <c r="O545" i="3"/>
  <c r="P543" i="3"/>
  <c r="O543" i="3"/>
  <c r="AK541" i="3"/>
  <c r="P541" i="3"/>
  <c r="O541" i="3"/>
  <c r="AK539" i="3"/>
  <c r="P539" i="3"/>
  <c r="O539" i="3"/>
  <c r="AK537" i="3"/>
  <c r="P537" i="3"/>
  <c r="O537" i="3"/>
  <c r="P535" i="3"/>
  <c r="O535" i="3"/>
  <c r="AK533" i="3"/>
  <c r="P533" i="3"/>
  <c r="O533" i="3"/>
  <c r="P531" i="3"/>
  <c r="O531" i="3"/>
  <c r="AK529" i="3"/>
  <c r="P529" i="3"/>
  <c r="O529" i="3"/>
  <c r="P527" i="3"/>
  <c r="O527" i="3"/>
  <c r="AK525" i="3"/>
  <c r="P525" i="3"/>
  <c r="O525" i="3"/>
  <c r="P523" i="3"/>
  <c r="O523" i="3"/>
  <c r="AK521" i="3"/>
  <c r="P521" i="3"/>
  <c r="O521" i="3"/>
  <c r="P519" i="3"/>
  <c r="O519" i="3"/>
  <c r="AK517" i="3"/>
  <c r="P517" i="3"/>
  <c r="O517" i="3"/>
  <c r="P515" i="3"/>
  <c r="O515" i="3"/>
  <c r="AK513" i="3"/>
  <c r="P513" i="3"/>
  <c r="O513" i="3"/>
  <c r="P511" i="3"/>
  <c r="O511" i="3"/>
  <c r="AK509" i="3"/>
  <c r="P509" i="3"/>
  <c r="O509" i="3"/>
  <c r="P507" i="3"/>
  <c r="O507" i="3"/>
  <c r="AK505" i="3"/>
  <c r="P505" i="3"/>
  <c r="O505" i="3"/>
  <c r="P503" i="3"/>
  <c r="O503" i="3"/>
  <c r="P554" i="3"/>
  <c r="O554" i="3"/>
  <c r="P552" i="3"/>
  <c r="O552" i="3"/>
  <c r="P550" i="3"/>
  <c r="O550" i="3"/>
  <c r="P548" i="3"/>
  <c r="O548" i="3"/>
  <c r="P546" i="3"/>
  <c r="O546" i="3"/>
  <c r="P544" i="3"/>
  <c r="O544" i="3"/>
  <c r="P542" i="3"/>
  <c r="O542" i="3"/>
  <c r="P540" i="3"/>
  <c r="O540" i="3"/>
  <c r="P538" i="3"/>
  <c r="O538" i="3"/>
  <c r="P536" i="3"/>
  <c r="O536" i="3"/>
  <c r="P534" i="3"/>
  <c r="O534" i="3"/>
  <c r="P532" i="3"/>
  <c r="O532" i="3"/>
  <c r="P530" i="3"/>
  <c r="O530" i="3"/>
  <c r="P528" i="3"/>
  <c r="O528" i="3"/>
  <c r="P526" i="3"/>
  <c r="O526" i="3"/>
  <c r="P524" i="3"/>
  <c r="O524" i="3"/>
  <c r="P522" i="3"/>
  <c r="O522" i="3"/>
  <c r="P520" i="3"/>
  <c r="O520" i="3"/>
  <c r="P518" i="3"/>
  <c r="O518" i="3"/>
  <c r="P516" i="3"/>
  <c r="O516" i="3"/>
  <c r="P514" i="3"/>
  <c r="O514" i="3"/>
  <c r="P512" i="3"/>
  <c r="O512" i="3"/>
  <c r="P510" i="3"/>
  <c r="O510" i="3"/>
  <c r="P508" i="3"/>
  <c r="O508" i="3"/>
  <c r="P506" i="3"/>
  <c r="O506" i="3"/>
  <c r="Q504" i="3"/>
  <c r="P504" i="3"/>
  <c r="O504" i="3"/>
  <c r="U553" i="3"/>
  <c r="X539" i="3"/>
  <c r="W523" i="3"/>
  <c r="X547" i="3"/>
  <c r="W547" i="3"/>
  <c r="Y535" i="3"/>
  <c r="X531" i="3"/>
  <c r="Y523" i="3"/>
  <c r="Y515" i="3"/>
  <c r="AK547" i="3"/>
  <c r="Y551" i="3"/>
  <c r="W539" i="3"/>
  <c r="X517" i="3"/>
  <c r="X509" i="3"/>
  <c r="X541" i="3"/>
  <c r="X533" i="3"/>
  <c r="X525" i="3"/>
  <c r="X549" i="3"/>
  <c r="W531" i="3"/>
  <c r="W515" i="3"/>
  <c r="Y543" i="3"/>
  <c r="X527" i="3"/>
  <c r="W519" i="3"/>
  <c r="W511" i="3"/>
  <c r="X551" i="3"/>
  <c r="X543" i="3"/>
  <c r="X535" i="3"/>
  <c r="X521" i="3"/>
  <c r="X513" i="3"/>
  <c r="S555" i="3"/>
  <c r="AK553" i="3"/>
  <c r="Y527" i="3"/>
  <c r="Y519" i="3"/>
  <c r="Y511" i="3"/>
  <c r="X515" i="3"/>
  <c r="Y539" i="3"/>
  <c r="W535" i="3"/>
  <c r="Y531" i="3"/>
  <c r="X523" i="3"/>
  <c r="R555" i="3"/>
  <c r="W551" i="3"/>
  <c r="Y547" i="3"/>
  <c r="W543" i="3"/>
  <c r="Z551" i="3"/>
  <c r="Z543" i="3"/>
  <c r="Z535" i="3"/>
  <c r="Z531" i="3"/>
  <c r="AK527" i="3"/>
  <c r="AK519" i="3"/>
  <c r="X519" i="3"/>
  <c r="AK511" i="3"/>
  <c r="X511" i="3"/>
  <c r="AK551" i="3"/>
  <c r="Z547" i="3"/>
  <c r="AK543" i="3"/>
  <c r="Z539" i="3"/>
  <c r="AK535" i="3"/>
  <c r="AK531" i="3"/>
  <c r="Z523" i="3"/>
  <c r="Z515" i="3"/>
  <c r="X555" i="3"/>
  <c r="Z553" i="3"/>
  <c r="W549" i="3"/>
  <c r="W533" i="3"/>
  <c r="Y529" i="3"/>
  <c r="Y521" i="3"/>
  <c r="W509" i="3"/>
  <c r="W555" i="3"/>
  <c r="Q554" i="3"/>
  <c r="Y553" i="3"/>
  <c r="Q553" i="3"/>
  <c r="Z549" i="3"/>
  <c r="X545" i="3"/>
  <c r="Z541" i="3"/>
  <c r="X537" i="3"/>
  <c r="Z533" i="3"/>
  <c r="X529" i="3"/>
  <c r="W527" i="3"/>
  <c r="Z525" i="3"/>
  <c r="AK523" i="3"/>
  <c r="Z517" i="3"/>
  <c r="AK515" i="3"/>
  <c r="Z509" i="3"/>
  <c r="AK507" i="3"/>
  <c r="R553" i="3"/>
  <c r="Y545" i="3"/>
  <c r="W541" i="3"/>
  <c r="Y537" i="3"/>
  <c r="W525" i="3"/>
  <c r="W517" i="3"/>
  <c r="Y513" i="3"/>
  <c r="T555" i="3"/>
  <c r="Q555" i="3"/>
  <c r="V553" i="3"/>
  <c r="Y549" i="3"/>
  <c r="W545" i="3"/>
  <c r="Y541" i="3"/>
  <c r="W537" i="3"/>
  <c r="Y533" i="3"/>
  <c r="W529" i="3"/>
  <c r="Y525" i="3"/>
  <c r="W521" i="3"/>
  <c r="Y517" i="3"/>
  <c r="W513" i="3"/>
  <c r="Y509" i="3"/>
  <c r="S548" i="3"/>
  <c r="W548" i="3"/>
  <c r="T548" i="3"/>
  <c r="X548" i="3"/>
  <c r="S544" i="3"/>
  <c r="W544" i="3"/>
  <c r="T544" i="3"/>
  <c r="X544" i="3"/>
  <c r="S540" i="3"/>
  <c r="W540" i="3"/>
  <c r="T540" i="3"/>
  <c r="X540" i="3"/>
  <c r="S536" i="3"/>
  <c r="W536" i="3"/>
  <c r="T536" i="3"/>
  <c r="X536" i="3"/>
  <c r="S532" i="3"/>
  <c r="W532" i="3"/>
  <c r="T532" i="3"/>
  <c r="X532" i="3"/>
  <c r="S528" i="3"/>
  <c r="W528" i="3"/>
  <c r="T528" i="3"/>
  <c r="X528" i="3"/>
  <c r="S524" i="3"/>
  <c r="W524" i="3"/>
  <c r="T524" i="3"/>
  <c r="X524" i="3"/>
  <c r="S520" i="3"/>
  <c r="W520" i="3"/>
  <c r="T520" i="3"/>
  <c r="X520" i="3"/>
  <c r="S516" i="3"/>
  <c r="W516" i="3"/>
  <c r="T516" i="3"/>
  <c r="X516" i="3"/>
  <c r="S512" i="3"/>
  <c r="W512" i="3"/>
  <c r="T512" i="3"/>
  <c r="X512" i="3"/>
  <c r="S508" i="3"/>
  <c r="W508" i="3"/>
  <c r="T508" i="3"/>
  <c r="X508" i="3"/>
  <c r="Q506" i="3"/>
  <c r="U506" i="3"/>
  <c r="AK506" i="3"/>
  <c r="R506" i="3"/>
  <c r="V506" i="3"/>
  <c r="Y552" i="3"/>
  <c r="Q552" i="3"/>
  <c r="X550" i="3"/>
  <c r="X546" i="3"/>
  <c r="R544" i="3"/>
  <c r="X542" i="3"/>
  <c r="R536" i="3"/>
  <c r="X534" i="3"/>
  <c r="X530" i="3"/>
  <c r="R528" i="3"/>
  <c r="X526" i="3"/>
  <c r="R524" i="3"/>
  <c r="R520" i="3"/>
  <c r="X514" i="3"/>
  <c r="R512" i="3"/>
  <c r="R508" i="3"/>
  <c r="T554" i="3"/>
  <c r="X552" i="3"/>
  <c r="T552" i="3"/>
  <c r="W550" i="3"/>
  <c r="AK548" i="3"/>
  <c r="Y548" i="3"/>
  <c r="Q548" i="3"/>
  <c r="W546" i="3"/>
  <c r="AK544" i="3"/>
  <c r="Y544" i="3"/>
  <c r="Q544" i="3"/>
  <c r="W542" i="3"/>
  <c r="AK540" i="3"/>
  <c r="Y540" i="3"/>
  <c r="Q540" i="3"/>
  <c r="W538" i="3"/>
  <c r="AK536" i="3"/>
  <c r="Y536" i="3"/>
  <c r="Q536" i="3"/>
  <c r="W534" i="3"/>
  <c r="AK532" i="3"/>
  <c r="Y532" i="3"/>
  <c r="Q532" i="3"/>
  <c r="W530" i="3"/>
  <c r="AK528" i="3"/>
  <c r="Y528" i="3"/>
  <c r="Q528" i="3"/>
  <c r="W526" i="3"/>
  <c r="AK524" i="3"/>
  <c r="Y524" i="3"/>
  <c r="Q524" i="3"/>
  <c r="W522" i="3"/>
  <c r="AK520" i="3"/>
  <c r="Y520" i="3"/>
  <c r="Q520" i="3"/>
  <c r="W518" i="3"/>
  <c r="AK516" i="3"/>
  <c r="Y516" i="3"/>
  <c r="Q516" i="3"/>
  <c r="W514" i="3"/>
  <c r="AK512" i="3"/>
  <c r="Y512" i="3"/>
  <c r="Q512" i="3"/>
  <c r="W510" i="3"/>
  <c r="AK508" i="3"/>
  <c r="Y508" i="3"/>
  <c r="Q508" i="3"/>
  <c r="AK504" i="3"/>
  <c r="Q550" i="3"/>
  <c r="U550" i="3"/>
  <c r="Y550" i="3"/>
  <c r="AK550" i="3"/>
  <c r="R550" i="3"/>
  <c r="V550" i="3"/>
  <c r="Q546" i="3"/>
  <c r="U546" i="3"/>
  <c r="Y546" i="3"/>
  <c r="AK546" i="3"/>
  <c r="R546" i="3"/>
  <c r="V546" i="3"/>
  <c r="Q542" i="3"/>
  <c r="U542" i="3"/>
  <c r="Y542" i="3"/>
  <c r="AK542" i="3"/>
  <c r="R542" i="3"/>
  <c r="V542" i="3"/>
  <c r="Q538" i="3"/>
  <c r="U538" i="3"/>
  <c r="Y538" i="3"/>
  <c r="AK538" i="3"/>
  <c r="R538" i="3"/>
  <c r="V538" i="3"/>
  <c r="Q534" i="3"/>
  <c r="U534" i="3"/>
  <c r="Y534" i="3"/>
  <c r="AK534" i="3"/>
  <c r="R534" i="3"/>
  <c r="V534" i="3"/>
  <c r="Q530" i="3"/>
  <c r="U530" i="3"/>
  <c r="Y530" i="3"/>
  <c r="AK530" i="3"/>
  <c r="R530" i="3"/>
  <c r="V530" i="3"/>
  <c r="Q526" i="3"/>
  <c r="U526" i="3"/>
  <c r="Y526" i="3"/>
  <c r="AK526" i="3"/>
  <c r="R526" i="3"/>
  <c r="V526" i="3"/>
  <c r="Q522" i="3"/>
  <c r="U522" i="3"/>
  <c r="Y522" i="3"/>
  <c r="AK522" i="3"/>
  <c r="R522" i="3"/>
  <c r="V522" i="3"/>
  <c r="Q518" i="3"/>
  <c r="U518" i="3"/>
  <c r="Y518" i="3"/>
  <c r="AK518" i="3"/>
  <c r="R518" i="3"/>
  <c r="V518" i="3"/>
  <c r="Q514" i="3"/>
  <c r="U514" i="3"/>
  <c r="Y514" i="3"/>
  <c r="AK514" i="3"/>
  <c r="R514" i="3"/>
  <c r="V514" i="3"/>
  <c r="Q510" i="3"/>
  <c r="U510" i="3"/>
  <c r="Y510" i="3"/>
  <c r="AK510" i="3"/>
  <c r="R510" i="3"/>
  <c r="V510" i="3"/>
  <c r="S504" i="3"/>
  <c r="T504" i="3"/>
  <c r="X554" i="3"/>
  <c r="AK552" i="3"/>
  <c r="U552" i="3"/>
  <c r="R548" i="3"/>
  <c r="R540" i="3"/>
  <c r="X538" i="3"/>
  <c r="R532" i="3"/>
  <c r="X522" i="3"/>
  <c r="X518" i="3"/>
  <c r="R516" i="3"/>
  <c r="X510" i="3"/>
  <c r="R504" i="3"/>
  <c r="AK554" i="3"/>
  <c r="W552" i="3"/>
  <c r="S552" i="3"/>
  <c r="T550" i="3"/>
  <c r="V548" i="3"/>
  <c r="T546" i="3"/>
  <c r="V544" i="3"/>
  <c r="T542" i="3"/>
  <c r="V540" i="3"/>
  <c r="T538" i="3"/>
  <c r="V536" i="3"/>
  <c r="T534" i="3"/>
  <c r="V532" i="3"/>
  <c r="T530" i="3"/>
  <c r="V528" i="3"/>
  <c r="T526" i="3"/>
  <c r="V524" i="3"/>
  <c r="T522" i="3"/>
  <c r="V520" i="3"/>
  <c r="T518" i="3"/>
  <c r="V516" i="3"/>
  <c r="T514" i="3"/>
  <c r="V512" i="3"/>
  <c r="T510" i="3"/>
  <c r="V508" i="3"/>
  <c r="T506" i="3"/>
  <c r="V504" i="3"/>
  <c r="Z555" i="3"/>
  <c r="V555" i="3"/>
  <c r="W554" i="3"/>
  <c r="S554" i="3"/>
  <c r="X553" i="3"/>
  <c r="T553" i="3"/>
  <c r="Y555" i="3"/>
  <c r="U555" i="3"/>
  <c r="Z554" i="3"/>
  <c r="V554" i="3"/>
  <c r="R554" i="3"/>
  <c r="W553" i="3"/>
  <c r="S553" i="3"/>
  <c r="Y554" i="3"/>
  <c r="U554" i="3"/>
  <c r="M37" i="3" l="1"/>
  <c r="AA482" i="3"/>
  <c r="AB482" i="3"/>
  <c r="AC482" i="3"/>
  <c r="AD482" i="3"/>
  <c r="AE482" i="3"/>
  <c r="AF482" i="3"/>
  <c r="AG482" i="3"/>
  <c r="AH482" i="3"/>
  <c r="AA483" i="3"/>
  <c r="AB483" i="3"/>
  <c r="AC483" i="3"/>
  <c r="AD483" i="3"/>
  <c r="AE483" i="3"/>
  <c r="AF483" i="3"/>
  <c r="AG483" i="3"/>
  <c r="AH483" i="3"/>
  <c r="AA484" i="3"/>
  <c r="AB484" i="3"/>
  <c r="AC484" i="3"/>
  <c r="AD484" i="3"/>
  <c r="AE484" i="3"/>
  <c r="AF484" i="3"/>
  <c r="AG484" i="3"/>
  <c r="AH484" i="3"/>
  <c r="AA485" i="3"/>
  <c r="AB485" i="3"/>
  <c r="AC485" i="3"/>
  <c r="AD485" i="3"/>
  <c r="AE485" i="3"/>
  <c r="AF485" i="3"/>
  <c r="AG485" i="3"/>
  <c r="AH485" i="3"/>
  <c r="AA486" i="3"/>
  <c r="AB486" i="3"/>
  <c r="AC486" i="3"/>
  <c r="AD486" i="3"/>
  <c r="AE486" i="3"/>
  <c r="AF486" i="3"/>
  <c r="AG486" i="3"/>
  <c r="AH486" i="3"/>
  <c r="AA487" i="3"/>
  <c r="AB487" i="3"/>
  <c r="AC487" i="3"/>
  <c r="AD487" i="3"/>
  <c r="AE487" i="3"/>
  <c r="AF487" i="3"/>
  <c r="AG487" i="3"/>
  <c r="AH487" i="3"/>
  <c r="AA488" i="3"/>
  <c r="AB488" i="3"/>
  <c r="AC488" i="3"/>
  <c r="AD488" i="3"/>
  <c r="AE488" i="3"/>
  <c r="AF488" i="3"/>
  <c r="AG488" i="3"/>
  <c r="AH488" i="3"/>
  <c r="AA489" i="3"/>
  <c r="AB489" i="3"/>
  <c r="AC489" i="3"/>
  <c r="AD489" i="3"/>
  <c r="AE489" i="3"/>
  <c r="AF489" i="3"/>
  <c r="AG489" i="3"/>
  <c r="AH489" i="3"/>
  <c r="AA490" i="3"/>
  <c r="AB490" i="3"/>
  <c r="AC490" i="3"/>
  <c r="AD490" i="3"/>
  <c r="AE490" i="3"/>
  <c r="AF490" i="3"/>
  <c r="AG490" i="3"/>
  <c r="AH490" i="3"/>
  <c r="AA491" i="3"/>
  <c r="AB491" i="3"/>
  <c r="AC491" i="3"/>
  <c r="AD491" i="3"/>
  <c r="AE491" i="3"/>
  <c r="AF491" i="3"/>
  <c r="AG491" i="3"/>
  <c r="AH491" i="3"/>
  <c r="AA492" i="3"/>
  <c r="AB492" i="3"/>
  <c r="AC492" i="3"/>
  <c r="AD492" i="3"/>
  <c r="AE492" i="3"/>
  <c r="AF492" i="3"/>
  <c r="AG492" i="3"/>
  <c r="AH492" i="3"/>
  <c r="AA493" i="3"/>
  <c r="AB493" i="3"/>
  <c r="AC493" i="3"/>
  <c r="AD493" i="3"/>
  <c r="AE493" i="3"/>
  <c r="AF493" i="3"/>
  <c r="AG493" i="3"/>
  <c r="AH493" i="3"/>
  <c r="AA494" i="3"/>
  <c r="AB494" i="3"/>
  <c r="AC494" i="3"/>
  <c r="AD494" i="3"/>
  <c r="AE494" i="3"/>
  <c r="AF494" i="3"/>
  <c r="AG494" i="3"/>
  <c r="AH494" i="3"/>
  <c r="AA495" i="3"/>
  <c r="AB495" i="3"/>
  <c r="AC495" i="3"/>
  <c r="AD495" i="3"/>
  <c r="AE495" i="3"/>
  <c r="AF495" i="3"/>
  <c r="AG495" i="3"/>
  <c r="AH495" i="3"/>
  <c r="AA496" i="3"/>
  <c r="AB496" i="3"/>
  <c r="AC496" i="3"/>
  <c r="AD496" i="3"/>
  <c r="AE496" i="3"/>
  <c r="AF496" i="3"/>
  <c r="AG496" i="3"/>
  <c r="AH496" i="3"/>
  <c r="AA497" i="3"/>
  <c r="AB497" i="3"/>
  <c r="AC497" i="3"/>
  <c r="AD497" i="3"/>
  <c r="AE497" i="3"/>
  <c r="AF497" i="3"/>
  <c r="AG497" i="3"/>
  <c r="AH497" i="3"/>
  <c r="AA498" i="3"/>
  <c r="AB498" i="3"/>
  <c r="AC498" i="3"/>
  <c r="AD498" i="3"/>
  <c r="AE498" i="3"/>
  <c r="AF498" i="3"/>
  <c r="AG498" i="3"/>
  <c r="AH498" i="3"/>
  <c r="AA499" i="3"/>
  <c r="AB499" i="3"/>
  <c r="AC499" i="3"/>
  <c r="AD499" i="3"/>
  <c r="AE499" i="3"/>
  <c r="AF499" i="3"/>
  <c r="AG499" i="3"/>
  <c r="AH499" i="3"/>
  <c r="AA500" i="3"/>
  <c r="AB500" i="3"/>
  <c r="AC500" i="3"/>
  <c r="AD500" i="3"/>
  <c r="AE500" i="3"/>
  <c r="AF500" i="3"/>
  <c r="AG500" i="3"/>
  <c r="AH500" i="3"/>
  <c r="AA501" i="3"/>
  <c r="AB501" i="3"/>
  <c r="AC501" i="3"/>
  <c r="AD501" i="3"/>
  <c r="AE501" i="3"/>
  <c r="AF501" i="3"/>
  <c r="AG501" i="3"/>
  <c r="AH501" i="3"/>
  <c r="AA502" i="3"/>
  <c r="AB502" i="3"/>
  <c r="AC502" i="3"/>
  <c r="AD502" i="3"/>
  <c r="AF502" i="3"/>
  <c r="AG502" i="3"/>
  <c r="AH502" i="3"/>
  <c r="R489" i="3"/>
  <c r="Q497" i="3"/>
  <c r="M482" i="3"/>
  <c r="M483" i="3"/>
  <c r="M484" i="3"/>
  <c r="M485" i="3"/>
  <c r="M486" i="3"/>
  <c r="M487" i="3"/>
  <c r="M488" i="3"/>
  <c r="M489" i="3"/>
  <c r="M490" i="3"/>
  <c r="M491" i="3"/>
  <c r="M492" i="3"/>
  <c r="M493" i="3"/>
  <c r="M494" i="3"/>
  <c r="M495" i="3"/>
  <c r="M496" i="3"/>
  <c r="M497" i="3"/>
  <c r="M498" i="3"/>
  <c r="M499" i="3"/>
  <c r="M500" i="3"/>
  <c r="M501" i="3"/>
  <c r="M502" i="3"/>
  <c r="M430" i="3"/>
  <c r="AA430" i="3"/>
  <c r="AB430" i="3"/>
  <c r="AC430" i="3"/>
  <c r="AD430" i="3"/>
  <c r="AE430" i="3"/>
  <c r="AF430" i="3"/>
  <c r="AG430" i="3"/>
  <c r="AH430" i="3"/>
  <c r="M431" i="3"/>
  <c r="V431" i="3"/>
  <c r="W431" i="3"/>
  <c r="AA431" i="3"/>
  <c r="AB431" i="3"/>
  <c r="AC431" i="3"/>
  <c r="AD431" i="3"/>
  <c r="AE431" i="3"/>
  <c r="AF431" i="3"/>
  <c r="AG431" i="3"/>
  <c r="AH431" i="3"/>
  <c r="M432" i="3"/>
  <c r="V432" i="3"/>
  <c r="AA432" i="3"/>
  <c r="AB432" i="3"/>
  <c r="AC432" i="3"/>
  <c r="AD432" i="3"/>
  <c r="AE432" i="3"/>
  <c r="AF432" i="3"/>
  <c r="AG432" i="3"/>
  <c r="AH432" i="3"/>
  <c r="M433" i="3"/>
  <c r="AA433" i="3"/>
  <c r="AB433" i="3"/>
  <c r="AC433" i="3"/>
  <c r="AD433" i="3"/>
  <c r="AE433" i="3"/>
  <c r="AF433" i="3"/>
  <c r="AG433" i="3"/>
  <c r="AH433" i="3"/>
  <c r="AK433" i="3"/>
  <c r="M434" i="3"/>
  <c r="AA434" i="3"/>
  <c r="AB434" i="3"/>
  <c r="AC434" i="3"/>
  <c r="AD434" i="3"/>
  <c r="AE434" i="3"/>
  <c r="AF434" i="3"/>
  <c r="AG434" i="3"/>
  <c r="AH434" i="3"/>
  <c r="M435" i="3"/>
  <c r="AA435" i="3"/>
  <c r="AB435" i="3"/>
  <c r="AC435" i="3"/>
  <c r="AD435" i="3"/>
  <c r="AE435" i="3"/>
  <c r="AF435" i="3"/>
  <c r="AG435" i="3"/>
  <c r="AH435" i="3"/>
  <c r="M436" i="3"/>
  <c r="AA436" i="3"/>
  <c r="AB436" i="3"/>
  <c r="AC436" i="3"/>
  <c r="AD436" i="3"/>
  <c r="AE436" i="3"/>
  <c r="AF436" i="3"/>
  <c r="AG436" i="3"/>
  <c r="AH436" i="3"/>
  <c r="M437" i="3"/>
  <c r="AA437" i="3"/>
  <c r="AB437" i="3"/>
  <c r="AC437" i="3"/>
  <c r="AD437" i="3"/>
  <c r="AE437" i="3"/>
  <c r="AF437" i="3"/>
  <c r="AG437" i="3"/>
  <c r="AH437" i="3"/>
  <c r="M438" i="3"/>
  <c r="AA438" i="3"/>
  <c r="AB438" i="3"/>
  <c r="AC438" i="3"/>
  <c r="AD438" i="3"/>
  <c r="AE438" i="3"/>
  <c r="AF438" i="3"/>
  <c r="AG438" i="3"/>
  <c r="AH438" i="3"/>
  <c r="M439" i="3"/>
  <c r="AA439" i="3"/>
  <c r="AB439" i="3"/>
  <c r="AC439" i="3"/>
  <c r="AD439" i="3"/>
  <c r="AE439" i="3"/>
  <c r="AF439" i="3"/>
  <c r="AG439" i="3"/>
  <c r="AH439" i="3"/>
  <c r="M440" i="3"/>
  <c r="AA440" i="3"/>
  <c r="AB440" i="3"/>
  <c r="AC440" i="3"/>
  <c r="AD440" i="3"/>
  <c r="AE440" i="3"/>
  <c r="AF440" i="3"/>
  <c r="AG440" i="3"/>
  <c r="AH440" i="3"/>
  <c r="M441" i="3"/>
  <c r="AA441" i="3"/>
  <c r="AB441" i="3"/>
  <c r="AC441" i="3"/>
  <c r="AD441" i="3"/>
  <c r="AE441" i="3"/>
  <c r="AF441" i="3"/>
  <c r="AG441" i="3"/>
  <c r="AH441" i="3"/>
  <c r="M442" i="3"/>
  <c r="AA442" i="3"/>
  <c r="AB442" i="3"/>
  <c r="AC442" i="3"/>
  <c r="AD442" i="3"/>
  <c r="AE442" i="3"/>
  <c r="AF442" i="3"/>
  <c r="AG442" i="3"/>
  <c r="AH442" i="3"/>
  <c r="M443" i="3"/>
  <c r="AA443" i="3"/>
  <c r="AB443" i="3"/>
  <c r="AC443" i="3"/>
  <c r="AD443" i="3"/>
  <c r="AE443" i="3"/>
  <c r="AF443" i="3"/>
  <c r="AG443" i="3"/>
  <c r="AH443" i="3"/>
  <c r="M444" i="3"/>
  <c r="AA444" i="3"/>
  <c r="AB444" i="3"/>
  <c r="AC444" i="3"/>
  <c r="AD444" i="3"/>
  <c r="AE444" i="3"/>
  <c r="AF444" i="3"/>
  <c r="AG444" i="3"/>
  <c r="AH444" i="3"/>
  <c r="M445" i="3"/>
  <c r="AA445" i="3"/>
  <c r="AB445" i="3"/>
  <c r="AC445" i="3"/>
  <c r="AD445" i="3"/>
  <c r="AE445" i="3"/>
  <c r="AF445" i="3"/>
  <c r="AG445" i="3"/>
  <c r="AH445" i="3"/>
  <c r="M446" i="3"/>
  <c r="AA446" i="3"/>
  <c r="AB446" i="3"/>
  <c r="AC446" i="3"/>
  <c r="AD446" i="3"/>
  <c r="AE446" i="3"/>
  <c r="AF446" i="3"/>
  <c r="AG446" i="3"/>
  <c r="AH446" i="3"/>
  <c r="M447" i="3"/>
  <c r="AA447" i="3"/>
  <c r="AB447" i="3"/>
  <c r="AC447" i="3"/>
  <c r="AD447" i="3"/>
  <c r="AE447" i="3"/>
  <c r="AF447" i="3"/>
  <c r="AG447" i="3"/>
  <c r="AH447" i="3"/>
  <c r="M448" i="3"/>
  <c r="AA448" i="3"/>
  <c r="AB448" i="3"/>
  <c r="AC448" i="3"/>
  <c r="AD448" i="3"/>
  <c r="AE448" i="3"/>
  <c r="AF448" i="3"/>
  <c r="AG448" i="3"/>
  <c r="AH448" i="3"/>
  <c r="M449" i="3"/>
  <c r="AA449" i="3"/>
  <c r="AB449" i="3"/>
  <c r="AC449" i="3"/>
  <c r="AD449" i="3"/>
  <c r="AE449" i="3"/>
  <c r="AF449" i="3"/>
  <c r="AG449" i="3"/>
  <c r="AH449" i="3"/>
  <c r="M450" i="3"/>
  <c r="AA450" i="3"/>
  <c r="AB450" i="3"/>
  <c r="AC450" i="3"/>
  <c r="AD450" i="3"/>
  <c r="AE450" i="3"/>
  <c r="AF450" i="3"/>
  <c r="AG450" i="3"/>
  <c r="AH450" i="3"/>
  <c r="M451" i="3"/>
  <c r="V451" i="3"/>
  <c r="AA451" i="3"/>
  <c r="AB451" i="3"/>
  <c r="AC451" i="3"/>
  <c r="AD451" i="3"/>
  <c r="AE451" i="3"/>
  <c r="AF451" i="3"/>
  <c r="AG451" i="3"/>
  <c r="AH451" i="3"/>
  <c r="M452" i="3"/>
  <c r="AA452" i="3"/>
  <c r="AB452" i="3"/>
  <c r="AC452" i="3"/>
  <c r="AD452" i="3"/>
  <c r="AE452" i="3"/>
  <c r="AF452" i="3"/>
  <c r="AG452" i="3"/>
  <c r="AH452" i="3"/>
  <c r="M453" i="3"/>
  <c r="AA453" i="3"/>
  <c r="AB453" i="3"/>
  <c r="AC453" i="3"/>
  <c r="AD453" i="3"/>
  <c r="AE453" i="3"/>
  <c r="AF453" i="3"/>
  <c r="AG453" i="3"/>
  <c r="AH453" i="3"/>
  <c r="M454" i="3"/>
  <c r="AA454" i="3"/>
  <c r="AB454" i="3"/>
  <c r="AC454" i="3"/>
  <c r="AD454" i="3"/>
  <c r="AE454" i="3"/>
  <c r="AF454" i="3"/>
  <c r="AG454" i="3"/>
  <c r="AH454" i="3"/>
  <c r="M455" i="3"/>
  <c r="AA455" i="3"/>
  <c r="AB455" i="3"/>
  <c r="AC455" i="3"/>
  <c r="AD455" i="3"/>
  <c r="AE455" i="3"/>
  <c r="AF455" i="3"/>
  <c r="AG455" i="3"/>
  <c r="AH455" i="3"/>
  <c r="M456" i="3"/>
  <c r="AA456" i="3"/>
  <c r="AB456" i="3"/>
  <c r="AC456" i="3"/>
  <c r="AD456" i="3"/>
  <c r="AE456" i="3"/>
  <c r="AF456" i="3"/>
  <c r="AG456" i="3"/>
  <c r="AH456" i="3"/>
  <c r="M457" i="3"/>
  <c r="AA457" i="3"/>
  <c r="AB457" i="3"/>
  <c r="AC457" i="3"/>
  <c r="AD457" i="3"/>
  <c r="AE457" i="3"/>
  <c r="AF457" i="3"/>
  <c r="AG457" i="3"/>
  <c r="AH457" i="3"/>
  <c r="M458" i="3"/>
  <c r="AA458" i="3"/>
  <c r="AB458" i="3"/>
  <c r="AC458" i="3"/>
  <c r="AD458" i="3"/>
  <c r="AE458" i="3"/>
  <c r="AF458" i="3"/>
  <c r="AG458" i="3"/>
  <c r="AH458" i="3"/>
  <c r="M459" i="3"/>
  <c r="AA459" i="3"/>
  <c r="AB459" i="3"/>
  <c r="AC459" i="3"/>
  <c r="AD459" i="3"/>
  <c r="AE459" i="3"/>
  <c r="AF459" i="3"/>
  <c r="AG459" i="3"/>
  <c r="AH459" i="3"/>
  <c r="M460" i="3"/>
  <c r="AA460" i="3"/>
  <c r="AB460" i="3"/>
  <c r="AC460" i="3"/>
  <c r="AD460" i="3"/>
  <c r="AE460" i="3"/>
  <c r="AF460" i="3"/>
  <c r="AG460" i="3"/>
  <c r="AH460" i="3"/>
  <c r="M461" i="3"/>
  <c r="AA461" i="3"/>
  <c r="AB461" i="3"/>
  <c r="AC461" i="3"/>
  <c r="AD461" i="3"/>
  <c r="AE461" i="3"/>
  <c r="AF461" i="3"/>
  <c r="AG461" i="3"/>
  <c r="AH461" i="3"/>
  <c r="M462" i="3"/>
  <c r="AA462" i="3"/>
  <c r="AB462" i="3"/>
  <c r="AC462" i="3"/>
  <c r="AD462" i="3"/>
  <c r="AE462" i="3"/>
  <c r="AF462" i="3"/>
  <c r="AG462" i="3"/>
  <c r="AH462" i="3"/>
  <c r="M463" i="3"/>
  <c r="AA463" i="3"/>
  <c r="AB463" i="3"/>
  <c r="AC463" i="3"/>
  <c r="AD463" i="3"/>
  <c r="AE463" i="3"/>
  <c r="AF463" i="3"/>
  <c r="AG463" i="3"/>
  <c r="AH463" i="3"/>
  <c r="M464" i="3"/>
  <c r="AA464" i="3"/>
  <c r="AB464" i="3"/>
  <c r="AC464" i="3"/>
  <c r="AD464" i="3"/>
  <c r="AE464" i="3"/>
  <c r="AF464" i="3"/>
  <c r="AG464" i="3"/>
  <c r="AH464" i="3"/>
  <c r="M465" i="3"/>
  <c r="AA465" i="3"/>
  <c r="AB465" i="3"/>
  <c r="AC465" i="3"/>
  <c r="AD465" i="3"/>
  <c r="AE465" i="3"/>
  <c r="AF465" i="3"/>
  <c r="AG465" i="3"/>
  <c r="AH465" i="3"/>
  <c r="M466" i="3"/>
  <c r="AA466" i="3"/>
  <c r="AB466" i="3"/>
  <c r="AC466" i="3"/>
  <c r="AD466" i="3"/>
  <c r="AE466" i="3"/>
  <c r="AF466" i="3"/>
  <c r="AG466" i="3"/>
  <c r="AH466" i="3"/>
  <c r="M467" i="3"/>
  <c r="W467" i="3"/>
  <c r="AA467" i="3"/>
  <c r="AB467" i="3"/>
  <c r="AC467" i="3"/>
  <c r="AD467" i="3"/>
  <c r="AE467" i="3"/>
  <c r="AF467" i="3"/>
  <c r="AG467" i="3"/>
  <c r="AH467" i="3"/>
  <c r="M468" i="3"/>
  <c r="AA468" i="3"/>
  <c r="AB468" i="3"/>
  <c r="AC468" i="3"/>
  <c r="AD468" i="3"/>
  <c r="AE468" i="3"/>
  <c r="AF468" i="3"/>
  <c r="AG468" i="3"/>
  <c r="AH468" i="3"/>
  <c r="M469" i="3"/>
  <c r="AA469" i="3"/>
  <c r="AB469" i="3"/>
  <c r="AC469" i="3"/>
  <c r="AD469" i="3"/>
  <c r="AE469" i="3"/>
  <c r="AF469" i="3"/>
  <c r="AG469" i="3"/>
  <c r="AH469" i="3"/>
  <c r="M470" i="3"/>
  <c r="AA470" i="3"/>
  <c r="AB470" i="3"/>
  <c r="AC470" i="3"/>
  <c r="AD470" i="3"/>
  <c r="AE470" i="3"/>
  <c r="AF470" i="3"/>
  <c r="AG470" i="3"/>
  <c r="AH470" i="3"/>
  <c r="M471" i="3"/>
  <c r="R471" i="3"/>
  <c r="AA471" i="3"/>
  <c r="AB471" i="3"/>
  <c r="AC471" i="3"/>
  <c r="AD471" i="3"/>
  <c r="AE471" i="3"/>
  <c r="AF471" i="3"/>
  <c r="AG471" i="3"/>
  <c r="AH471" i="3"/>
  <c r="M472" i="3"/>
  <c r="AA472" i="3"/>
  <c r="AB472" i="3"/>
  <c r="AC472" i="3"/>
  <c r="AD472" i="3"/>
  <c r="AE472" i="3"/>
  <c r="AF472" i="3"/>
  <c r="AG472" i="3"/>
  <c r="AH472" i="3"/>
  <c r="M473" i="3"/>
  <c r="AA473" i="3"/>
  <c r="AB473" i="3"/>
  <c r="AC473" i="3"/>
  <c r="AD473" i="3"/>
  <c r="AE473" i="3"/>
  <c r="AF473" i="3"/>
  <c r="AG473" i="3"/>
  <c r="AH473" i="3"/>
  <c r="M474" i="3"/>
  <c r="AA474" i="3"/>
  <c r="AB474" i="3"/>
  <c r="AC474" i="3"/>
  <c r="AD474" i="3"/>
  <c r="AE474" i="3"/>
  <c r="AF474" i="3"/>
  <c r="AG474" i="3"/>
  <c r="AH474" i="3"/>
  <c r="M475" i="3"/>
  <c r="R475" i="3"/>
  <c r="AA475" i="3"/>
  <c r="AB475" i="3"/>
  <c r="AC475" i="3"/>
  <c r="AD475" i="3"/>
  <c r="AE475" i="3"/>
  <c r="AF475" i="3"/>
  <c r="AG475" i="3"/>
  <c r="AH475" i="3"/>
  <c r="M476" i="3"/>
  <c r="AA476" i="3"/>
  <c r="AB476" i="3"/>
  <c r="AC476" i="3"/>
  <c r="AD476" i="3"/>
  <c r="AE476" i="3"/>
  <c r="AF476" i="3"/>
  <c r="AG476" i="3"/>
  <c r="AH476" i="3"/>
  <c r="M477" i="3"/>
  <c r="AA477" i="3"/>
  <c r="AB477" i="3"/>
  <c r="AC477" i="3"/>
  <c r="AD477" i="3"/>
  <c r="AE477" i="3"/>
  <c r="AF477" i="3"/>
  <c r="AG477" i="3"/>
  <c r="AH477" i="3"/>
  <c r="M478" i="3"/>
  <c r="AA478" i="3"/>
  <c r="AB478" i="3"/>
  <c r="AC478" i="3"/>
  <c r="AD478" i="3"/>
  <c r="AE478" i="3"/>
  <c r="AF478" i="3"/>
  <c r="AG478" i="3"/>
  <c r="AH478" i="3"/>
  <c r="M479" i="3"/>
  <c r="AA479" i="3"/>
  <c r="AB479" i="3"/>
  <c r="AC479" i="3"/>
  <c r="AD479" i="3"/>
  <c r="AE479" i="3"/>
  <c r="AF479" i="3"/>
  <c r="AG479" i="3"/>
  <c r="AH479" i="3"/>
  <c r="M480" i="3"/>
  <c r="V480" i="3"/>
  <c r="AA480" i="3"/>
  <c r="AB480" i="3"/>
  <c r="AC480" i="3"/>
  <c r="AD480" i="3"/>
  <c r="AE480" i="3"/>
  <c r="AF480" i="3"/>
  <c r="AG480" i="3"/>
  <c r="AH480" i="3"/>
  <c r="M481" i="3"/>
  <c r="S481" i="3"/>
  <c r="V481" i="3"/>
  <c r="W481" i="3"/>
  <c r="AA481" i="3"/>
  <c r="AB481" i="3"/>
  <c r="AC481" i="3"/>
  <c r="AD481" i="3"/>
  <c r="AE481" i="3"/>
  <c r="AF481" i="3"/>
  <c r="AG481" i="3"/>
  <c r="AH481" i="3"/>
  <c r="Z433" i="3"/>
  <c r="Z435" i="3"/>
  <c r="Z436" i="3"/>
  <c r="Z439" i="3"/>
  <c r="Z440" i="3"/>
  <c r="Z441" i="3"/>
  <c r="Z443" i="3"/>
  <c r="Z444" i="3"/>
  <c r="Z445" i="3"/>
  <c r="Z447" i="3"/>
  <c r="Z448" i="3"/>
  <c r="Z449" i="3"/>
  <c r="Z452" i="3"/>
  <c r="Z453" i="3"/>
  <c r="Z455" i="3"/>
  <c r="Z458" i="3"/>
  <c r="Z459" i="3"/>
  <c r="Z460" i="3"/>
  <c r="Z462" i="3"/>
  <c r="Z463" i="3"/>
  <c r="Z466" i="3"/>
  <c r="Z468" i="3"/>
  <c r="Q469" i="3"/>
  <c r="Z472" i="3"/>
  <c r="S473" i="3"/>
  <c r="S477" i="3"/>
  <c r="Z478" i="3"/>
  <c r="Z479" i="3"/>
  <c r="Z480" i="3"/>
  <c r="Z481" i="3"/>
  <c r="S482" i="3"/>
  <c r="Z483" i="3"/>
  <c r="Z484" i="3"/>
  <c r="Z486" i="3"/>
  <c r="Z487" i="3"/>
  <c r="Z488" i="3"/>
  <c r="Q491" i="3"/>
  <c r="Z492" i="3"/>
  <c r="R493" i="3"/>
  <c r="Z495" i="3"/>
  <c r="R498" i="3"/>
  <c r="Z499" i="3"/>
  <c r="S502" i="3"/>
  <c r="Z430" i="3"/>
  <c r="Z431" i="3"/>
  <c r="Z432" i="3"/>
  <c r="AK480" i="3" l="1"/>
  <c r="P480" i="3"/>
  <c r="O480" i="3"/>
  <c r="X480" i="3"/>
  <c r="Y480" i="3"/>
  <c r="P478" i="3"/>
  <c r="O478" i="3"/>
  <c r="AK476" i="3"/>
  <c r="P476" i="3"/>
  <c r="O476" i="3"/>
  <c r="P474" i="3"/>
  <c r="O474" i="3"/>
  <c r="P472" i="3"/>
  <c r="O472" i="3"/>
  <c r="P470" i="3"/>
  <c r="O470" i="3"/>
  <c r="P468" i="3"/>
  <c r="O468" i="3"/>
  <c r="P466" i="3"/>
  <c r="O466" i="3"/>
  <c r="P464" i="3"/>
  <c r="O464" i="3"/>
  <c r="P462" i="3"/>
  <c r="O462" i="3"/>
  <c r="P460" i="3"/>
  <c r="O460" i="3"/>
  <c r="P458" i="3"/>
  <c r="O458" i="3"/>
  <c r="AK456" i="3"/>
  <c r="P456" i="3"/>
  <c r="O456" i="3"/>
  <c r="AK454" i="3"/>
  <c r="P454" i="3"/>
  <c r="O454" i="3"/>
  <c r="P452" i="3"/>
  <c r="O452" i="3"/>
  <c r="AK450" i="3"/>
  <c r="P450" i="3"/>
  <c r="O450" i="3"/>
  <c r="P448" i="3"/>
  <c r="O448" i="3"/>
  <c r="AK446" i="3"/>
  <c r="P446" i="3"/>
  <c r="O446" i="3"/>
  <c r="P444" i="3"/>
  <c r="O444" i="3"/>
  <c r="AK442" i="3"/>
  <c r="P442" i="3"/>
  <c r="O442" i="3"/>
  <c r="P440" i="3"/>
  <c r="O440" i="3"/>
  <c r="AK438" i="3"/>
  <c r="P438" i="3"/>
  <c r="O438" i="3"/>
  <c r="P436" i="3"/>
  <c r="O436" i="3"/>
  <c r="P434" i="3"/>
  <c r="O434" i="3"/>
  <c r="P430" i="3"/>
  <c r="O430" i="3"/>
  <c r="P501" i="3"/>
  <c r="O501" i="3"/>
  <c r="P497" i="3"/>
  <c r="O497" i="3"/>
  <c r="AK493" i="3"/>
  <c r="P493" i="3"/>
  <c r="O493" i="3"/>
  <c r="P489" i="3"/>
  <c r="O489" i="3"/>
  <c r="P485" i="3"/>
  <c r="O485" i="3"/>
  <c r="P481" i="3"/>
  <c r="O481" i="3"/>
  <c r="X481" i="3"/>
  <c r="Y481" i="3"/>
  <c r="U480" i="3"/>
  <c r="P500" i="3"/>
  <c r="O500" i="3"/>
  <c r="P496" i="3"/>
  <c r="O496" i="3"/>
  <c r="P492" i="3"/>
  <c r="O492" i="3"/>
  <c r="P488" i="3"/>
  <c r="O488" i="3"/>
  <c r="P484" i="3"/>
  <c r="O484" i="3"/>
  <c r="T480" i="3"/>
  <c r="P479" i="3"/>
  <c r="O479" i="3"/>
  <c r="P477" i="3"/>
  <c r="O477" i="3"/>
  <c r="AK475" i="3"/>
  <c r="P475" i="3"/>
  <c r="O475" i="3"/>
  <c r="P473" i="3"/>
  <c r="O473" i="3"/>
  <c r="P471" i="3"/>
  <c r="O471" i="3"/>
  <c r="AK469" i="3"/>
  <c r="P469" i="3"/>
  <c r="O469" i="3"/>
  <c r="P467" i="3"/>
  <c r="O467" i="3"/>
  <c r="AK465" i="3"/>
  <c r="P465" i="3"/>
  <c r="O465" i="3"/>
  <c r="P463" i="3"/>
  <c r="O463" i="3"/>
  <c r="AK461" i="3"/>
  <c r="P461" i="3"/>
  <c r="O461" i="3"/>
  <c r="P459" i="3"/>
  <c r="O459" i="3"/>
  <c r="AK457" i="3"/>
  <c r="P457" i="3"/>
  <c r="O457" i="3"/>
  <c r="P455" i="3"/>
  <c r="O455" i="3"/>
  <c r="AK453" i="3"/>
  <c r="P453" i="3"/>
  <c r="O453" i="3"/>
  <c r="P451" i="3"/>
  <c r="O451" i="3"/>
  <c r="AK449" i="3"/>
  <c r="P449" i="3"/>
  <c r="O449" i="3"/>
  <c r="P447" i="3"/>
  <c r="O447" i="3"/>
  <c r="AK445" i="3"/>
  <c r="P445" i="3"/>
  <c r="O445" i="3"/>
  <c r="P443" i="3"/>
  <c r="O443" i="3"/>
  <c r="P441" i="3"/>
  <c r="O441" i="3"/>
  <c r="P439" i="3"/>
  <c r="O439" i="3"/>
  <c r="P437" i="3"/>
  <c r="O437" i="3"/>
  <c r="P435" i="3"/>
  <c r="O435" i="3"/>
  <c r="P432" i="3"/>
  <c r="O432" i="3"/>
  <c r="Y432" i="3"/>
  <c r="X432" i="3"/>
  <c r="P431" i="3"/>
  <c r="O431" i="3"/>
  <c r="X431" i="3"/>
  <c r="Y431" i="3"/>
  <c r="P499" i="3"/>
  <c r="O499" i="3"/>
  <c r="P495" i="3"/>
  <c r="O495" i="3"/>
  <c r="P491" i="3"/>
  <c r="O491" i="3"/>
  <c r="P487" i="3"/>
  <c r="O487" i="3"/>
  <c r="P483" i="3"/>
  <c r="O483" i="3"/>
  <c r="T481" i="3"/>
  <c r="W480" i="3"/>
  <c r="S480" i="3"/>
  <c r="P433" i="3"/>
  <c r="O433" i="3"/>
  <c r="P502" i="3"/>
  <c r="O502" i="3"/>
  <c r="P498" i="3"/>
  <c r="O498" i="3"/>
  <c r="P494" i="3"/>
  <c r="O494" i="3"/>
  <c r="P490" i="3"/>
  <c r="O490" i="3"/>
  <c r="P486" i="3"/>
  <c r="O486" i="3"/>
  <c r="P482" i="3"/>
  <c r="O482" i="3"/>
  <c r="T476" i="3"/>
  <c r="V464" i="3"/>
  <c r="Q456" i="3"/>
  <c r="R474" i="3"/>
  <c r="Q454" i="3"/>
  <c r="Q446" i="3"/>
  <c r="U442" i="3"/>
  <c r="R434" i="3"/>
  <c r="R450" i="3"/>
  <c r="Z506" i="3"/>
  <c r="X506" i="3"/>
  <c r="W506" i="3"/>
  <c r="Y506" i="3"/>
  <c r="Z505" i="3"/>
  <c r="W505" i="3"/>
  <c r="Y505" i="3"/>
  <c r="X505" i="3"/>
  <c r="R461" i="3"/>
  <c r="Z504" i="3"/>
  <c r="W504" i="3"/>
  <c r="X504" i="3"/>
  <c r="Y504" i="3"/>
  <c r="U500" i="3"/>
  <c r="T457" i="3"/>
  <c r="W507" i="3"/>
  <c r="X507" i="3"/>
  <c r="Z507" i="3"/>
  <c r="Y507" i="3"/>
  <c r="U503" i="3"/>
  <c r="Y503" i="3"/>
  <c r="V503" i="3"/>
  <c r="Z503" i="3"/>
  <c r="T503" i="3"/>
  <c r="X503" i="3"/>
  <c r="W503" i="3"/>
  <c r="Q481" i="3"/>
  <c r="Q452" i="3"/>
  <c r="Q464" i="3"/>
  <c r="R470" i="3"/>
  <c r="W501" i="3"/>
  <c r="R465" i="3"/>
  <c r="T437" i="3"/>
  <c r="AK470" i="3"/>
  <c r="AK452" i="3"/>
  <c r="Q479" i="3"/>
  <c r="Y479" i="3"/>
  <c r="X479" i="3"/>
  <c r="S478" i="3"/>
  <c r="Z477" i="3"/>
  <c r="Q477" i="3"/>
  <c r="Y477" i="3"/>
  <c r="X477" i="3"/>
  <c r="W476" i="3"/>
  <c r="S476" i="3"/>
  <c r="Z475" i="3"/>
  <c r="Q475" i="3"/>
  <c r="W474" i="3"/>
  <c r="W473" i="3"/>
  <c r="R473" i="3"/>
  <c r="Y472" i="3"/>
  <c r="X472" i="3"/>
  <c r="V471" i="3"/>
  <c r="U470" i="3"/>
  <c r="Q470" i="3"/>
  <c r="U469" i="3"/>
  <c r="Y468" i="3"/>
  <c r="X468" i="3"/>
  <c r="V467" i="3"/>
  <c r="V466" i="3"/>
  <c r="R466" i="3"/>
  <c r="Y466" i="3"/>
  <c r="X466" i="3"/>
  <c r="V465" i="3"/>
  <c r="Q465" i="3"/>
  <c r="Z464" i="3"/>
  <c r="Q461" i="3"/>
  <c r="Y460" i="3"/>
  <c r="X460" i="3"/>
  <c r="W458" i="3"/>
  <c r="R457" i="3"/>
  <c r="W455" i="3"/>
  <c r="Z454" i="3"/>
  <c r="T454" i="3"/>
  <c r="T453" i="3"/>
  <c r="Y453" i="3"/>
  <c r="X453" i="3"/>
  <c r="V452" i="3"/>
  <c r="R451" i="3"/>
  <c r="U450" i="3"/>
  <c r="Q450" i="3"/>
  <c r="U449" i="3"/>
  <c r="Y448" i="3"/>
  <c r="X448" i="3"/>
  <c r="V447" i="3"/>
  <c r="Z446" i="3"/>
  <c r="T446" i="3"/>
  <c r="T445" i="3"/>
  <c r="Y445" i="3"/>
  <c r="X445" i="3"/>
  <c r="U444" i="3"/>
  <c r="Y444" i="3"/>
  <c r="X444" i="3"/>
  <c r="Y441" i="3"/>
  <c r="X441" i="3"/>
  <c r="X439" i="3"/>
  <c r="Y439" i="3"/>
  <c r="Y437" i="3"/>
  <c r="X437" i="3"/>
  <c r="Z434" i="3"/>
  <c r="T434" i="3"/>
  <c r="T433" i="3"/>
  <c r="Y433" i="3"/>
  <c r="X433" i="3"/>
  <c r="Q432" i="3"/>
  <c r="X500" i="3"/>
  <c r="Y500" i="3"/>
  <c r="Y496" i="3"/>
  <c r="X496" i="3"/>
  <c r="X492" i="3"/>
  <c r="Y492" i="3"/>
  <c r="Y488" i="3"/>
  <c r="X488" i="3"/>
  <c r="Y484" i="3"/>
  <c r="X484" i="3"/>
  <c r="R481" i="3"/>
  <c r="R480" i="3"/>
  <c r="V479" i="3"/>
  <c r="R478" i="3"/>
  <c r="W477" i="3"/>
  <c r="R477" i="3"/>
  <c r="V476" i="3"/>
  <c r="R476" i="3"/>
  <c r="Y476" i="3"/>
  <c r="X476" i="3"/>
  <c r="V475" i="3"/>
  <c r="Y475" i="3"/>
  <c r="X475" i="3"/>
  <c r="V474" i="3"/>
  <c r="Y474" i="3"/>
  <c r="X474" i="3"/>
  <c r="V473" i="3"/>
  <c r="T471" i="3"/>
  <c r="Z470" i="3"/>
  <c r="T470" i="3"/>
  <c r="T469" i="3"/>
  <c r="Y469" i="3"/>
  <c r="X469" i="3"/>
  <c r="V468" i="3"/>
  <c r="R467" i="3"/>
  <c r="AK466" i="3"/>
  <c r="U466" i="3"/>
  <c r="Q466" i="3"/>
  <c r="U465" i="3"/>
  <c r="W463" i="3"/>
  <c r="Y463" i="3"/>
  <c r="X463" i="3"/>
  <c r="S458" i="3"/>
  <c r="Q457" i="3"/>
  <c r="Y456" i="3"/>
  <c r="X456" i="3"/>
  <c r="V455" i="3"/>
  <c r="Y455" i="3"/>
  <c r="X455" i="3"/>
  <c r="W454" i="3"/>
  <c r="S454" i="3"/>
  <c r="R453" i="3"/>
  <c r="R452" i="3"/>
  <c r="Z451" i="3"/>
  <c r="Z450" i="3"/>
  <c r="T450" i="3"/>
  <c r="T449" i="3"/>
  <c r="Y449" i="3"/>
  <c r="X449" i="3"/>
  <c r="Y447" i="3"/>
  <c r="X447" i="3"/>
  <c r="W446" i="3"/>
  <c r="S446" i="3"/>
  <c r="R445" i="3"/>
  <c r="AK437" i="3"/>
  <c r="Y435" i="3"/>
  <c r="X435" i="3"/>
  <c r="W434" i="3"/>
  <c r="S434" i="3"/>
  <c r="R433" i="3"/>
  <c r="Y430" i="3"/>
  <c r="X430" i="3"/>
  <c r="AK499" i="3"/>
  <c r="Y499" i="3"/>
  <c r="X499" i="3"/>
  <c r="Y495" i="3"/>
  <c r="X495" i="3"/>
  <c r="Y491" i="3"/>
  <c r="X491" i="3"/>
  <c r="AK487" i="3"/>
  <c r="Y487" i="3"/>
  <c r="X487" i="3"/>
  <c r="Y483" i="3"/>
  <c r="X483" i="3"/>
  <c r="Q480" i="3"/>
  <c r="U479" i="3"/>
  <c r="Y478" i="3"/>
  <c r="X478" i="3"/>
  <c r="V477" i="3"/>
  <c r="U476" i="3"/>
  <c r="Q476" i="3"/>
  <c r="U475" i="3"/>
  <c r="S474" i="3"/>
  <c r="T473" i="3"/>
  <c r="U472" i="3"/>
  <c r="Z471" i="3"/>
  <c r="S471" i="3"/>
  <c r="Y471" i="3"/>
  <c r="X471" i="3"/>
  <c r="W470" i="3"/>
  <c r="S470" i="3"/>
  <c r="Z469" i="3"/>
  <c r="R469" i="3"/>
  <c r="R468" i="3"/>
  <c r="Z467" i="3"/>
  <c r="T466" i="3"/>
  <c r="T465" i="3"/>
  <c r="Y465" i="3"/>
  <c r="X465" i="3"/>
  <c r="V461" i="3"/>
  <c r="Y461" i="3"/>
  <c r="X461" i="3"/>
  <c r="X459" i="3"/>
  <c r="Y459" i="3"/>
  <c r="Z457" i="3"/>
  <c r="Y457" i="3"/>
  <c r="X457" i="3"/>
  <c r="S455" i="3"/>
  <c r="V454" i="3"/>
  <c r="R454" i="3"/>
  <c r="Y454" i="3"/>
  <c r="X454" i="3"/>
  <c r="V453" i="3"/>
  <c r="Q453" i="3"/>
  <c r="W451" i="3"/>
  <c r="X451" i="3"/>
  <c r="Y451" i="3"/>
  <c r="W450" i="3"/>
  <c r="S450" i="3"/>
  <c r="R449" i="3"/>
  <c r="V446" i="3"/>
  <c r="R446" i="3"/>
  <c r="Y446" i="3"/>
  <c r="X446" i="3"/>
  <c r="V445" i="3"/>
  <c r="Q445" i="3"/>
  <c r="Q442" i="3"/>
  <c r="Y442" i="3"/>
  <c r="X442" i="3"/>
  <c r="Q440" i="3"/>
  <c r="Y440" i="3"/>
  <c r="X440" i="3"/>
  <c r="Z437" i="3"/>
  <c r="R436" i="3"/>
  <c r="V434" i="3"/>
  <c r="Y434" i="3"/>
  <c r="X434" i="3"/>
  <c r="V433" i="3"/>
  <c r="Q433" i="3"/>
  <c r="AK502" i="3"/>
  <c r="Y502" i="3"/>
  <c r="X502" i="3"/>
  <c r="AK498" i="3"/>
  <c r="Y498" i="3"/>
  <c r="X498" i="3"/>
  <c r="AK494" i="3"/>
  <c r="Y494" i="3"/>
  <c r="X494" i="3"/>
  <c r="AK490" i="3"/>
  <c r="Y490" i="3"/>
  <c r="X490" i="3"/>
  <c r="AK486" i="3"/>
  <c r="Y486" i="3"/>
  <c r="X486" i="3"/>
  <c r="AK482" i="3"/>
  <c r="Y482" i="3"/>
  <c r="X482" i="3"/>
  <c r="AK479" i="3"/>
  <c r="R479" i="3"/>
  <c r="V478" i="3"/>
  <c r="T477" i="3"/>
  <c r="Z476" i="3"/>
  <c r="Z474" i="3"/>
  <c r="Z473" i="3"/>
  <c r="Q473" i="3"/>
  <c r="Y473" i="3"/>
  <c r="X473" i="3"/>
  <c r="S472" i="3"/>
  <c r="W471" i="3"/>
  <c r="V470" i="3"/>
  <c r="Y470" i="3"/>
  <c r="X470" i="3"/>
  <c r="V469" i="3"/>
  <c r="AK468" i="3"/>
  <c r="Q468" i="3"/>
  <c r="Y467" i="3"/>
  <c r="X467" i="3"/>
  <c r="W466" i="3"/>
  <c r="S466" i="3"/>
  <c r="Z465" i="3"/>
  <c r="Y464" i="3"/>
  <c r="X464" i="3"/>
  <c r="Y462" i="3"/>
  <c r="X462" i="3"/>
  <c r="U461" i="3"/>
  <c r="Y458" i="3"/>
  <c r="X458" i="3"/>
  <c r="V457" i="3"/>
  <c r="R455" i="3"/>
  <c r="U454" i="3"/>
  <c r="U453" i="3"/>
  <c r="Y452" i="3"/>
  <c r="X452" i="3"/>
  <c r="V450" i="3"/>
  <c r="Y450" i="3"/>
  <c r="X450" i="3"/>
  <c r="V449" i="3"/>
  <c r="Q449" i="3"/>
  <c r="W447" i="3"/>
  <c r="U446" i="3"/>
  <c r="U445" i="3"/>
  <c r="V444" i="3"/>
  <c r="S443" i="3"/>
  <c r="Y443" i="3"/>
  <c r="X443" i="3"/>
  <c r="Y438" i="3"/>
  <c r="X438" i="3"/>
  <c r="R437" i="3"/>
  <c r="V436" i="3"/>
  <c r="Y436" i="3"/>
  <c r="X436" i="3"/>
  <c r="AK434" i="3"/>
  <c r="U434" i="3"/>
  <c r="Q434" i="3"/>
  <c r="U433" i="3"/>
  <c r="AK501" i="3"/>
  <c r="Y501" i="3"/>
  <c r="X501" i="3"/>
  <c r="AK497" i="3"/>
  <c r="Y497" i="3"/>
  <c r="X497" i="3"/>
  <c r="Y493" i="3"/>
  <c r="X493" i="3"/>
  <c r="AK489" i="3"/>
  <c r="Y489" i="3"/>
  <c r="X489" i="3"/>
  <c r="AK485" i="3"/>
  <c r="Y485" i="3"/>
  <c r="X485" i="3"/>
  <c r="Z502" i="3"/>
  <c r="W502" i="3"/>
  <c r="R502" i="3"/>
  <c r="R500" i="3"/>
  <c r="R501" i="3"/>
  <c r="Z497" i="3"/>
  <c r="W498" i="3"/>
  <c r="Z498" i="3"/>
  <c r="Q496" i="3"/>
  <c r="U495" i="3"/>
  <c r="V495" i="3"/>
  <c r="V494" i="3"/>
  <c r="S494" i="3"/>
  <c r="Z493" i="3"/>
  <c r="W493" i="3"/>
  <c r="Z489" i="3"/>
  <c r="R491" i="3"/>
  <c r="W489" i="3"/>
  <c r="V490" i="3"/>
  <c r="S490" i="3"/>
  <c r="U491" i="3"/>
  <c r="Z485" i="3"/>
  <c r="V485" i="3"/>
  <c r="Q483" i="3"/>
  <c r="U483" i="3"/>
  <c r="Z482" i="3"/>
  <c r="Z442" i="3"/>
  <c r="T441" i="3"/>
  <c r="W442" i="3"/>
  <c r="S442" i="3"/>
  <c r="R441" i="3"/>
  <c r="U440" i="3"/>
  <c r="S439" i="3"/>
  <c r="V438" i="3"/>
  <c r="R438" i="3"/>
  <c r="V437" i="3"/>
  <c r="Q437" i="3"/>
  <c r="AK436" i="3"/>
  <c r="Q436" i="3"/>
  <c r="V440" i="3"/>
  <c r="V439" i="3"/>
  <c r="S438" i="3"/>
  <c r="V442" i="3"/>
  <c r="R442" i="3"/>
  <c r="V441" i="3"/>
  <c r="Q441" i="3"/>
  <c r="AK440" i="3"/>
  <c r="R440" i="3"/>
  <c r="R439" i="3"/>
  <c r="U438" i="3"/>
  <c r="Q438" i="3"/>
  <c r="U437" i="3"/>
  <c r="T442" i="3"/>
  <c r="AK441" i="3"/>
  <c r="W438" i="3"/>
  <c r="U441" i="3"/>
  <c r="W439" i="3"/>
  <c r="Z438" i="3"/>
  <c r="T438" i="3"/>
  <c r="V435" i="3"/>
  <c r="W435" i="3"/>
  <c r="R435" i="3"/>
  <c r="T462" i="3"/>
  <c r="T461" i="3"/>
  <c r="AK458" i="3"/>
  <c r="U458" i="3"/>
  <c r="Q458" i="3"/>
  <c r="U457" i="3"/>
  <c r="Z456" i="3"/>
  <c r="U456" i="3"/>
  <c r="V462" i="3"/>
  <c r="R462" i="3"/>
  <c r="R456" i="3"/>
  <c r="AK462" i="3"/>
  <c r="U462" i="3"/>
  <c r="Q462" i="3"/>
  <c r="U460" i="3"/>
  <c r="V458" i="3"/>
  <c r="R458" i="3"/>
  <c r="W462" i="3"/>
  <c r="S462" i="3"/>
  <c r="Z461" i="3"/>
  <c r="T458" i="3"/>
  <c r="V456" i="3"/>
  <c r="V430" i="3"/>
  <c r="R430" i="3"/>
  <c r="AK430" i="3"/>
  <c r="U430" i="3"/>
  <c r="Q430" i="3"/>
  <c r="T430" i="3"/>
  <c r="W430" i="3"/>
  <c r="S430" i="3"/>
  <c r="Q500" i="3"/>
  <c r="T496" i="3"/>
  <c r="S492" i="3"/>
  <c r="W488" i="3"/>
  <c r="W484" i="3"/>
  <c r="Z500" i="3"/>
  <c r="W496" i="3"/>
  <c r="R495" i="3"/>
  <c r="R492" i="3"/>
  <c r="Z491" i="3"/>
  <c r="V488" i="3"/>
  <c r="R488" i="3"/>
  <c r="V484" i="3"/>
  <c r="AK500" i="3"/>
  <c r="AK496" i="3"/>
  <c r="AK488" i="3"/>
  <c r="V502" i="3"/>
  <c r="Z501" i="3"/>
  <c r="W500" i="3"/>
  <c r="S500" i="3"/>
  <c r="S498" i="3"/>
  <c r="S497" i="3"/>
  <c r="V496" i="3"/>
  <c r="R496" i="3"/>
  <c r="Q495" i="3"/>
  <c r="R494" i="3"/>
  <c r="U492" i="3"/>
  <c r="Q492" i="3"/>
  <c r="V491" i="3"/>
  <c r="Z490" i="3"/>
  <c r="R490" i="3"/>
  <c r="U488" i="3"/>
  <c r="Q488" i="3"/>
  <c r="U487" i="3"/>
  <c r="U484" i="3"/>
  <c r="Q484" i="3"/>
  <c r="V483" i="3"/>
  <c r="V482" i="3"/>
  <c r="AK495" i="3"/>
  <c r="AK491" i="3"/>
  <c r="AK483" i="3"/>
  <c r="Z496" i="3"/>
  <c r="W492" i="3"/>
  <c r="S488" i="3"/>
  <c r="S484" i="3"/>
  <c r="T500" i="3"/>
  <c r="S496" i="3"/>
  <c r="V492" i="3"/>
  <c r="R484" i="3"/>
  <c r="AK492" i="3"/>
  <c r="AK484" i="3"/>
  <c r="V500" i="3"/>
  <c r="U496" i="3"/>
  <c r="Z494" i="3"/>
  <c r="T492" i="3"/>
  <c r="W490" i="3"/>
  <c r="T488" i="3"/>
  <c r="T484" i="3"/>
  <c r="S501" i="3"/>
  <c r="Q493" i="3"/>
  <c r="Q489" i="3"/>
  <c r="R485" i="3"/>
  <c r="V501" i="3"/>
  <c r="W497" i="3"/>
  <c r="R497" i="3"/>
  <c r="V493" i="3"/>
  <c r="V489" i="3"/>
  <c r="T485" i="3"/>
  <c r="T501" i="3"/>
  <c r="V497" i="3"/>
  <c r="T493" i="3"/>
  <c r="T489" i="3"/>
  <c r="S485" i="3"/>
  <c r="Q485" i="3"/>
  <c r="T497" i="3"/>
  <c r="S493" i="3"/>
  <c r="S489" i="3"/>
  <c r="W485" i="3"/>
  <c r="S499" i="3"/>
  <c r="W499" i="3"/>
  <c r="T486" i="3"/>
  <c r="Q486" i="3"/>
  <c r="U486" i="3"/>
  <c r="U502" i="3"/>
  <c r="Q502" i="3"/>
  <c r="Q501" i="3"/>
  <c r="U501" i="3"/>
  <c r="R499" i="3"/>
  <c r="V498" i="3"/>
  <c r="Q498" i="3"/>
  <c r="W494" i="3"/>
  <c r="S491" i="3"/>
  <c r="W491" i="3"/>
  <c r="T491" i="3"/>
  <c r="T490" i="3"/>
  <c r="Q490" i="3"/>
  <c r="U490" i="3"/>
  <c r="S486" i="3"/>
  <c r="R483" i="3"/>
  <c r="R482" i="3"/>
  <c r="W478" i="3"/>
  <c r="S475" i="3"/>
  <c r="W475" i="3"/>
  <c r="T475" i="3"/>
  <c r="T474" i="3"/>
  <c r="Q474" i="3"/>
  <c r="U474" i="3"/>
  <c r="AK474" i="3"/>
  <c r="AK472" i="3"/>
  <c r="S464" i="3"/>
  <c r="W464" i="3"/>
  <c r="T464" i="3"/>
  <c r="R464" i="3"/>
  <c r="AK464" i="3"/>
  <c r="U464" i="3"/>
  <c r="V463" i="3"/>
  <c r="V460" i="3"/>
  <c r="V443" i="3"/>
  <c r="S487" i="3"/>
  <c r="W487" i="3"/>
  <c r="T487" i="3"/>
  <c r="V486" i="3"/>
  <c r="T459" i="3"/>
  <c r="Q459" i="3"/>
  <c r="U459" i="3"/>
  <c r="AK459" i="3"/>
  <c r="W459" i="3"/>
  <c r="R459" i="3"/>
  <c r="S448" i="3"/>
  <c r="W448" i="3"/>
  <c r="T448" i="3"/>
  <c r="R448" i="3"/>
  <c r="AK448" i="3"/>
  <c r="U448" i="3"/>
  <c r="T502" i="3"/>
  <c r="V499" i="3"/>
  <c r="Q499" i="3"/>
  <c r="U498" i="3"/>
  <c r="S495" i="3"/>
  <c r="W495" i="3"/>
  <c r="T495" i="3"/>
  <c r="T494" i="3"/>
  <c r="Q494" i="3"/>
  <c r="U494" i="3"/>
  <c r="R487" i="3"/>
  <c r="R486" i="3"/>
  <c r="W482" i="3"/>
  <c r="S479" i="3"/>
  <c r="W479" i="3"/>
  <c r="T479" i="3"/>
  <c r="T478" i="3"/>
  <c r="Q478" i="3"/>
  <c r="U478" i="3"/>
  <c r="AK478" i="3"/>
  <c r="T472" i="3"/>
  <c r="Q472" i="3"/>
  <c r="V472" i="3"/>
  <c r="R472" i="3"/>
  <c r="W472" i="3"/>
  <c r="V459" i="3"/>
  <c r="V448" i="3"/>
  <c r="T447" i="3"/>
  <c r="Q447" i="3"/>
  <c r="U447" i="3"/>
  <c r="AK447" i="3"/>
  <c r="R447" i="3"/>
  <c r="S447" i="3"/>
  <c r="S444" i="3"/>
  <c r="W444" i="3"/>
  <c r="T444" i="3"/>
  <c r="Q444" i="3"/>
  <c r="R444" i="3"/>
  <c r="AK444" i="3"/>
  <c r="T499" i="3"/>
  <c r="V487" i="3"/>
  <c r="U499" i="3"/>
  <c r="T498" i="3"/>
  <c r="Q487" i="3"/>
  <c r="W486" i="3"/>
  <c r="S483" i="3"/>
  <c r="W483" i="3"/>
  <c r="T483" i="3"/>
  <c r="T482" i="3"/>
  <c r="Q482" i="3"/>
  <c r="U482" i="3"/>
  <c r="T463" i="3"/>
  <c r="Q463" i="3"/>
  <c r="U463" i="3"/>
  <c r="AK463" i="3"/>
  <c r="R463" i="3"/>
  <c r="S463" i="3"/>
  <c r="S460" i="3"/>
  <c r="W460" i="3"/>
  <c r="T460" i="3"/>
  <c r="Q460" i="3"/>
  <c r="R460" i="3"/>
  <c r="AK460" i="3"/>
  <c r="S459" i="3"/>
  <c r="Q448" i="3"/>
  <c r="T443" i="3"/>
  <c r="Q443" i="3"/>
  <c r="U443" i="3"/>
  <c r="AK443" i="3"/>
  <c r="W443" i="3"/>
  <c r="R443" i="3"/>
  <c r="S432" i="3"/>
  <c r="W432" i="3"/>
  <c r="T432" i="3"/>
  <c r="T431" i="3"/>
  <c r="Q431" i="3"/>
  <c r="U431" i="3"/>
  <c r="AK431" i="3"/>
  <c r="S468" i="3"/>
  <c r="W468" i="3"/>
  <c r="T468" i="3"/>
  <c r="T467" i="3"/>
  <c r="Q467" i="3"/>
  <c r="U467" i="3"/>
  <c r="AK467" i="3"/>
  <c r="S452" i="3"/>
  <c r="W452" i="3"/>
  <c r="T452" i="3"/>
  <c r="T451" i="3"/>
  <c r="Q451" i="3"/>
  <c r="U451" i="3"/>
  <c r="AK451" i="3"/>
  <c r="S436" i="3"/>
  <c r="W436" i="3"/>
  <c r="T436" i="3"/>
  <c r="T435" i="3"/>
  <c r="Q435" i="3"/>
  <c r="U435" i="3"/>
  <c r="AK435" i="3"/>
  <c r="U432" i="3"/>
  <c r="S431" i="3"/>
  <c r="U497" i="3"/>
  <c r="U493" i="3"/>
  <c r="U489" i="3"/>
  <c r="U485" i="3"/>
  <c r="AK481" i="3"/>
  <c r="U481" i="3"/>
  <c r="AK477" i="3"/>
  <c r="U477" i="3"/>
  <c r="AK473" i="3"/>
  <c r="U473" i="3"/>
  <c r="Q471" i="3"/>
  <c r="U471" i="3"/>
  <c r="AK471" i="3"/>
  <c r="U468" i="3"/>
  <c r="S467" i="3"/>
  <c r="S456" i="3"/>
  <c r="W456" i="3"/>
  <c r="T456" i="3"/>
  <c r="T455" i="3"/>
  <c r="Q455" i="3"/>
  <c r="U455" i="3"/>
  <c r="AK455" i="3"/>
  <c r="U452" i="3"/>
  <c r="S451" i="3"/>
  <c r="S440" i="3"/>
  <c r="W440" i="3"/>
  <c r="T440" i="3"/>
  <c r="T439" i="3"/>
  <c r="Q439" i="3"/>
  <c r="U439" i="3"/>
  <c r="AK439" i="3"/>
  <c r="U436" i="3"/>
  <c r="S435" i="3"/>
  <c r="AK432" i="3"/>
  <c r="R432" i="3"/>
  <c r="R431" i="3"/>
  <c r="W469" i="3"/>
  <c r="S469" i="3"/>
  <c r="W465" i="3"/>
  <c r="S465" i="3"/>
  <c r="W461" i="3"/>
  <c r="S461" i="3"/>
  <c r="W457" i="3"/>
  <c r="S457" i="3"/>
  <c r="W453" i="3"/>
  <c r="S453" i="3"/>
  <c r="W449" i="3"/>
  <c r="S449" i="3"/>
  <c r="W445" i="3"/>
  <c r="S445" i="3"/>
  <c r="W441" i="3"/>
  <c r="S441" i="3"/>
  <c r="W437" i="3"/>
  <c r="S437" i="3"/>
  <c r="W433" i="3"/>
  <c r="S433" i="3"/>
  <c r="P27" i="3" l="1"/>
  <c r="O27" i="3"/>
  <c r="Y27" i="3"/>
  <c r="X27" i="3"/>
  <c r="AM19" i="3"/>
  <c r="AH17" i="3" l="1"/>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H103" i="3"/>
  <c r="AH104" i="3"/>
  <c r="AH105" i="3"/>
  <c r="AH106" i="3"/>
  <c r="AH107" i="3"/>
  <c r="AH108" i="3"/>
  <c r="AH109" i="3"/>
  <c r="AH110" i="3"/>
  <c r="AH111" i="3"/>
  <c r="AH112" i="3"/>
  <c r="AH113" i="3"/>
  <c r="AH114" i="3"/>
  <c r="AH115" i="3"/>
  <c r="AH116" i="3"/>
  <c r="AH117" i="3"/>
  <c r="AH118" i="3"/>
  <c r="AH119" i="3"/>
  <c r="AH120" i="3"/>
  <c r="AH121" i="3"/>
  <c r="AH122" i="3"/>
  <c r="AH123" i="3"/>
  <c r="AH124" i="3"/>
  <c r="AH125" i="3"/>
  <c r="AH126" i="3"/>
  <c r="AH127" i="3"/>
  <c r="AH128" i="3"/>
  <c r="AH129" i="3"/>
  <c r="AH130" i="3"/>
  <c r="AH131" i="3"/>
  <c r="AH132" i="3"/>
  <c r="AH133" i="3"/>
  <c r="AH134" i="3"/>
  <c r="AH135" i="3"/>
  <c r="AH136" i="3"/>
  <c r="AH137" i="3"/>
  <c r="AH138" i="3"/>
  <c r="AH139" i="3"/>
  <c r="AH140" i="3"/>
  <c r="AH141" i="3"/>
  <c r="AH142" i="3"/>
  <c r="AH143" i="3"/>
  <c r="AH144" i="3"/>
  <c r="AH145" i="3"/>
  <c r="AH146" i="3"/>
  <c r="AH147" i="3"/>
  <c r="AH148" i="3"/>
  <c r="AH149" i="3"/>
  <c r="AH150" i="3"/>
  <c r="AH151" i="3"/>
  <c r="AH152" i="3"/>
  <c r="AH153" i="3"/>
  <c r="AH154" i="3"/>
  <c r="AH155" i="3"/>
  <c r="AH156" i="3"/>
  <c r="AH157" i="3"/>
  <c r="AH158" i="3"/>
  <c r="AH159" i="3"/>
  <c r="AH160" i="3"/>
  <c r="AH161" i="3"/>
  <c r="AH162" i="3"/>
  <c r="AH163" i="3"/>
  <c r="AH164" i="3"/>
  <c r="AH165" i="3"/>
  <c r="AH166" i="3"/>
  <c r="AH167" i="3"/>
  <c r="AH168" i="3"/>
  <c r="AH169" i="3"/>
  <c r="AH170" i="3"/>
  <c r="AH171" i="3"/>
  <c r="AH172" i="3"/>
  <c r="AH173" i="3"/>
  <c r="AH174" i="3"/>
  <c r="AH175" i="3"/>
  <c r="AH176" i="3"/>
  <c r="AH177" i="3"/>
  <c r="AH178" i="3"/>
  <c r="AH179" i="3"/>
  <c r="AH180" i="3"/>
  <c r="AH181" i="3"/>
  <c r="AH182" i="3"/>
  <c r="AH183" i="3"/>
  <c r="AH184" i="3"/>
  <c r="AH185" i="3"/>
  <c r="AH186" i="3"/>
  <c r="AH187" i="3"/>
  <c r="AH188" i="3"/>
  <c r="AH189" i="3"/>
  <c r="AH190" i="3"/>
  <c r="AH191" i="3"/>
  <c r="AH192" i="3"/>
  <c r="AH193" i="3"/>
  <c r="AH194" i="3"/>
  <c r="AH195" i="3"/>
  <c r="AH196" i="3"/>
  <c r="AH197" i="3"/>
  <c r="AH198" i="3"/>
  <c r="AH199" i="3"/>
  <c r="AH200" i="3"/>
  <c r="AH201" i="3"/>
  <c r="AH202" i="3"/>
  <c r="AH203" i="3"/>
  <c r="AH204" i="3"/>
  <c r="AH205" i="3"/>
  <c r="AH206" i="3"/>
  <c r="AH207" i="3"/>
  <c r="AH208" i="3"/>
  <c r="AH209" i="3"/>
  <c r="AH210" i="3"/>
  <c r="AH211" i="3"/>
  <c r="AH212" i="3"/>
  <c r="AH213" i="3"/>
  <c r="AH214" i="3"/>
  <c r="AH215" i="3"/>
  <c r="AH216" i="3"/>
  <c r="AH217" i="3"/>
  <c r="AH218" i="3"/>
  <c r="AH219" i="3"/>
  <c r="AH220" i="3"/>
  <c r="AH221" i="3"/>
  <c r="AH222" i="3"/>
  <c r="AH223" i="3"/>
  <c r="AH224" i="3"/>
  <c r="AH225" i="3"/>
  <c r="AH226" i="3"/>
  <c r="AH227" i="3"/>
  <c r="AH228" i="3"/>
  <c r="AH229" i="3"/>
  <c r="AH230" i="3"/>
  <c r="AH231" i="3"/>
  <c r="AH232" i="3"/>
  <c r="AH233" i="3"/>
  <c r="AH234" i="3"/>
  <c r="AH235" i="3"/>
  <c r="AH236" i="3"/>
  <c r="AH237" i="3"/>
  <c r="AH238" i="3"/>
  <c r="AH239" i="3"/>
  <c r="AH240" i="3"/>
  <c r="AH241" i="3"/>
  <c r="AH242" i="3"/>
  <c r="AH243" i="3"/>
  <c r="AH244" i="3"/>
  <c r="AH245" i="3"/>
  <c r="AH246" i="3"/>
  <c r="AH247" i="3"/>
  <c r="AH248" i="3"/>
  <c r="AH249" i="3"/>
  <c r="AH250" i="3"/>
  <c r="AH251" i="3"/>
  <c r="AH252" i="3"/>
  <c r="AH253" i="3"/>
  <c r="AH254" i="3"/>
  <c r="AH255" i="3"/>
  <c r="AH256" i="3"/>
  <c r="AH257" i="3"/>
  <c r="AH258" i="3"/>
  <c r="AH259" i="3"/>
  <c r="AH260" i="3"/>
  <c r="AH261" i="3"/>
  <c r="AH262" i="3"/>
  <c r="AH263" i="3"/>
  <c r="AH264" i="3"/>
  <c r="AH265" i="3"/>
  <c r="AH266" i="3"/>
  <c r="AH267" i="3"/>
  <c r="AH268" i="3"/>
  <c r="AH269" i="3"/>
  <c r="AH270" i="3"/>
  <c r="AH271" i="3"/>
  <c r="AH272" i="3"/>
  <c r="AH273" i="3"/>
  <c r="AH274" i="3"/>
  <c r="AH275" i="3"/>
  <c r="AH276" i="3"/>
  <c r="AH277" i="3"/>
  <c r="AH278" i="3"/>
  <c r="AH279" i="3"/>
  <c r="AH280" i="3"/>
  <c r="AH281" i="3"/>
  <c r="AH282" i="3"/>
  <c r="AH283" i="3"/>
  <c r="AH284" i="3"/>
  <c r="AH285" i="3"/>
  <c r="AH286" i="3"/>
  <c r="AH287" i="3"/>
  <c r="AH288" i="3"/>
  <c r="AH289" i="3"/>
  <c r="AH290" i="3"/>
  <c r="AH291" i="3"/>
  <c r="AH292" i="3"/>
  <c r="AH293" i="3"/>
  <c r="AH294" i="3"/>
  <c r="AH295" i="3"/>
  <c r="AH296" i="3"/>
  <c r="AH297" i="3"/>
  <c r="AH298" i="3"/>
  <c r="AH299" i="3"/>
  <c r="AH300" i="3"/>
  <c r="AH301" i="3"/>
  <c r="AH302" i="3"/>
  <c r="AH303" i="3"/>
  <c r="AH304" i="3"/>
  <c r="AH305" i="3"/>
  <c r="AH306" i="3"/>
  <c r="AH307" i="3"/>
  <c r="AH308" i="3"/>
  <c r="AH309" i="3"/>
  <c r="AH310" i="3"/>
  <c r="AH311" i="3"/>
  <c r="AH312" i="3"/>
  <c r="AH313" i="3"/>
  <c r="AH314" i="3"/>
  <c r="AH315" i="3"/>
  <c r="AH316" i="3"/>
  <c r="AH317" i="3"/>
  <c r="AH318" i="3"/>
  <c r="AH319" i="3"/>
  <c r="AH320" i="3"/>
  <c r="AH321" i="3"/>
  <c r="AH322" i="3"/>
  <c r="AH323" i="3"/>
  <c r="AH324" i="3"/>
  <c r="AH325" i="3"/>
  <c r="AH326" i="3"/>
  <c r="AH327" i="3"/>
  <c r="AH328" i="3"/>
  <c r="AH329" i="3"/>
  <c r="AH330" i="3"/>
  <c r="AH331" i="3"/>
  <c r="AH332" i="3"/>
  <c r="AH333" i="3"/>
  <c r="AH334" i="3"/>
  <c r="AH335" i="3"/>
  <c r="AH336" i="3"/>
  <c r="AH337" i="3"/>
  <c r="AH338" i="3"/>
  <c r="AH339" i="3"/>
  <c r="AH340" i="3"/>
  <c r="AH341" i="3"/>
  <c r="AH342" i="3"/>
  <c r="AH343" i="3"/>
  <c r="AH344" i="3"/>
  <c r="AH345" i="3"/>
  <c r="AH346" i="3"/>
  <c r="AH347" i="3"/>
  <c r="AH348" i="3"/>
  <c r="AH349" i="3"/>
  <c r="AH350" i="3"/>
  <c r="AH351" i="3"/>
  <c r="AH352" i="3"/>
  <c r="AH353" i="3"/>
  <c r="AH354" i="3"/>
  <c r="AH355" i="3"/>
  <c r="AH356" i="3"/>
  <c r="AH357" i="3"/>
  <c r="AH358" i="3"/>
  <c r="AH359" i="3"/>
  <c r="AH360" i="3"/>
  <c r="AH361" i="3"/>
  <c r="AH362" i="3"/>
  <c r="AH363" i="3"/>
  <c r="AH364" i="3"/>
  <c r="AH365" i="3"/>
  <c r="AH366" i="3"/>
  <c r="AH367" i="3"/>
  <c r="AH368" i="3"/>
  <c r="AH369" i="3"/>
  <c r="AH370" i="3"/>
  <c r="AH371" i="3"/>
  <c r="AH372" i="3"/>
  <c r="AH373" i="3"/>
  <c r="AH374" i="3"/>
  <c r="AH375" i="3"/>
  <c r="AH376" i="3"/>
  <c r="AH377" i="3"/>
  <c r="AH378" i="3"/>
  <c r="AH379" i="3"/>
  <c r="AH380" i="3"/>
  <c r="AH381" i="3"/>
  <c r="AH382" i="3"/>
  <c r="AH383" i="3"/>
  <c r="AH384" i="3"/>
  <c r="AH385" i="3"/>
  <c r="AH386" i="3"/>
  <c r="AH387" i="3"/>
  <c r="AH388" i="3"/>
  <c r="AH389" i="3"/>
  <c r="AH390" i="3"/>
  <c r="AH391" i="3"/>
  <c r="AH392" i="3"/>
  <c r="AH393" i="3"/>
  <c r="AH394" i="3"/>
  <c r="AH395" i="3"/>
  <c r="AH396" i="3"/>
  <c r="AH397" i="3"/>
  <c r="AH398" i="3"/>
  <c r="AH399" i="3"/>
  <c r="AH400" i="3"/>
  <c r="AH401" i="3"/>
  <c r="AH402" i="3"/>
  <c r="AH403" i="3"/>
  <c r="AH404" i="3"/>
  <c r="AH405" i="3"/>
  <c r="AH406" i="3"/>
  <c r="AH407" i="3"/>
  <c r="AH408" i="3"/>
  <c r="AH409" i="3"/>
  <c r="AH410" i="3"/>
  <c r="AH411" i="3"/>
  <c r="AH412" i="3"/>
  <c r="AH413" i="3"/>
  <c r="AH414" i="3"/>
  <c r="AH415" i="3"/>
  <c r="AH416" i="3"/>
  <c r="AH417" i="3"/>
  <c r="AH418" i="3"/>
  <c r="AH419" i="3"/>
  <c r="AH420" i="3"/>
  <c r="AH421" i="3"/>
  <c r="AH422" i="3"/>
  <c r="AH423" i="3"/>
  <c r="AH424" i="3"/>
  <c r="AH425" i="3"/>
  <c r="AH426" i="3"/>
  <c r="AH427" i="3"/>
  <c r="AH428" i="3"/>
  <c r="AH429" i="3"/>
  <c r="AH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G141" i="3"/>
  <c r="AG142" i="3"/>
  <c r="AG143" i="3"/>
  <c r="AG144" i="3"/>
  <c r="AG145" i="3"/>
  <c r="AG146" i="3"/>
  <c r="AG147" i="3"/>
  <c r="AG148" i="3"/>
  <c r="AG149" i="3"/>
  <c r="AG150" i="3"/>
  <c r="AG151" i="3"/>
  <c r="AG152" i="3"/>
  <c r="AG153" i="3"/>
  <c r="AG154" i="3"/>
  <c r="AG155" i="3"/>
  <c r="AG156" i="3"/>
  <c r="AG157" i="3"/>
  <c r="AG158" i="3"/>
  <c r="AG159" i="3"/>
  <c r="AG160" i="3"/>
  <c r="AG161" i="3"/>
  <c r="AG162" i="3"/>
  <c r="AG163" i="3"/>
  <c r="AG164" i="3"/>
  <c r="AG165" i="3"/>
  <c r="AG166" i="3"/>
  <c r="AG167" i="3"/>
  <c r="AG168" i="3"/>
  <c r="AG169" i="3"/>
  <c r="AG170" i="3"/>
  <c r="AG171" i="3"/>
  <c r="AG172" i="3"/>
  <c r="AG173" i="3"/>
  <c r="AG174" i="3"/>
  <c r="AG175" i="3"/>
  <c r="AG176" i="3"/>
  <c r="AG177" i="3"/>
  <c r="AG178" i="3"/>
  <c r="AG179" i="3"/>
  <c r="AG180" i="3"/>
  <c r="AG181" i="3"/>
  <c r="AG182" i="3"/>
  <c r="AG183" i="3"/>
  <c r="AG184" i="3"/>
  <c r="AG185" i="3"/>
  <c r="AG186" i="3"/>
  <c r="AG187" i="3"/>
  <c r="AG188" i="3"/>
  <c r="AG189" i="3"/>
  <c r="AG190" i="3"/>
  <c r="AG191" i="3"/>
  <c r="AG192" i="3"/>
  <c r="AG193" i="3"/>
  <c r="AG194" i="3"/>
  <c r="AG195" i="3"/>
  <c r="AG196" i="3"/>
  <c r="AG197" i="3"/>
  <c r="AG198" i="3"/>
  <c r="AG199" i="3"/>
  <c r="AG200" i="3"/>
  <c r="AG201" i="3"/>
  <c r="AG202" i="3"/>
  <c r="AG203" i="3"/>
  <c r="AG204" i="3"/>
  <c r="AG205" i="3"/>
  <c r="AG206" i="3"/>
  <c r="AG207" i="3"/>
  <c r="AG208" i="3"/>
  <c r="AG209" i="3"/>
  <c r="AG210" i="3"/>
  <c r="AG211" i="3"/>
  <c r="AG212" i="3"/>
  <c r="AG213" i="3"/>
  <c r="AG214" i="3"/>
  <c r="AG215" i="3"/>
  <c r="AG216" i="3"/>
  <c r="AG217" i="3"/>
  <c r="AG218" i="3"/>
  <c r="AG219" i="3"/>
  <c r="AG220" i="3"/>
  <c r="AG221" i="3"/>
  <c r="AG222" i="3"/>
  <c r="AG223" i="3"/>
  <c r="AG224" i="3"/>
  <c r="AG225" i="3"/>
  <c r="AG226" i="3"/>
  <c r="AG227" i="3"/>
  <c r="AG228" i="3"/>
  <c r="AG229" i="3"/>
  <c r="AG230" i="3"/>
  <c r="AG231" i="3"/>
  <c r="AG232" i="3"/>
  <c r="AG233" i="3"/>
  <c r="AG234" i="3"/>
  <c r="AG235" i="3"/>
  <c r="AG236" i="3"/>
  <c r="AG237" i="3"/>
  <c r="AG238" i="3"/>
  <c r="AG239" i="3"/>
  <c r="AG240" i="3"/>
  <c r="AG241" i="3"/>
  <c r="AG242" i="3"/>
  <c r="AG243" i="3"/>
  <c r="AG244" i="3"/>
  <c r="AG245" i="3"/>
  <c r="AG246" i="3"/>
  <c r="AG247" i="3"/>
  <c r="AG248" i="3"/>
  <c r="AG249" i="3"/>
  <c r="AG250" i="3"/>
  <c r="AG251" i="3"/>
  <c r="AG252" i="3"/>
  <c r="AG253" i="3"/>
  <c r="AG254" i="3"/>
  <c r="AG255" i="3"/>
  <c r="AG256" i="3"/>
  <c r="AG257" i="3"/>
  <c r="AG258" i="3"/>
  <c r="AG259" i="3"/>
  <c r="AG260" i="3"/>
  <c r="AG261" i="3"/>
  <c r="AG262" i="3"/>
  <c r="AG263" i="3"/>
  <c r="AG264" i="3"/>
  <c r="AG265" i="3"/>
  <c r="AG266" i="3"/>
  <c r="AG267" i="3"/>
  <c r="AG268" i="3"/>
  <c r="AG269" i="3"/>
  <c r="AG270" i="3"/>
  <c r="AG271" i="3"/>
  <c r="AG272" i="3"/>
  <c r="AG273" i="3"/>
  <c r="AG274" i="3"/>
  <c r="AG275" i="3"/>
  <c r="AG276" i="3"/>
  <c r="AG277" i="3"/>
  <c r="AG278" i="3"/>
  <c r="AG279" i="3"/>
  <c r="AG280" i="3"/>
  <c r="AG281" i="3"/>
  <c r="AG282" i="3"/>
  <c r="AG283" i="3"/>
  <c r="AG284" i="3"/>
  <c r="AG285" i="3"/>
  <c r="AG286" i="3"/>
  <c r="AG287" i="3"/>
  <c r="AG288" i="3"/>
  <c r="AG289" i="3"/>
  <c r="AG290" i="3"/>
  <c r="AG291" i="3"/>
  <c r="AG292" i="3"/>
  <c r="AG293" i="3"/>
  <c r="AG294" i="3"/>
  <c r="AG295" i="3"/>
  <c r="AG296" i="3"/>
  <c r="AG297" i="3"/>
  <c r="AG298" i="3"/>
  <c r="AG299" i="3"/>
  <c r="AG300" i="3"/>
  <c r="AG301" i="3"/>
  <c r="AG302" i="3"/>
  <c r="AG303" i="3"/>
  <c r="AG304" i="3"/>
  <c r="AG305" i="3"/>
  <c r="AG306" i="3"/>
  <c r="AG307" i="3"/>
  <c r="AG308" i="3"/>
  <c r="AG309" i="3"/>
  <c r="AG310" i="3"/>
  <c r="AG311" i="3"/>
  <c r="AG312" i="3"/>
  <c r="AG313" i="3"/>
  <c r="AG314" i="3"/>
  <c r="AG315" i="3"/>
  <c r="AG316" i="3"/>
  <c r="AG317" i="3"/>
  <c r="AG318" i="3"/>
  <c r="AG319" i="3"/>
  <c r="AG320" i="3"/>
  <c r="AG321" i="3"/>
  <c r="AG322" i="3"/>
  <c r="AG323" i="3"/>
  <c r="AG324" i="3"/>
  <c r="AG325" i="3"/>
  <c r="AG326" i="3"/>
  <c r="AG327" i="3"/>
  <c r="AG328" i="3"/>
  <c r="AG329" i="3"/>
  <c r="AG330" i="3"/>
  <c r="AG331" i="3"/>
  <c r="AG332" i="3"/>
  <c r="AG333" i="3"/>
  <c r="AG334" i="3"/>
  <c r="AG335" i="3"/>
  <c r="AG336" i="3"/>
  <c r="AG337" i="3"/>
  <c r="AG338" i="3"/>
  <c r="AG339" i="3"/>
  <c r="AG340" i="3"/>
  <c r="AG341" i="3"/>
  <c r="AG342" i="3"/>
  <c r="AG343" i="3"/>
  <c r="AG344" i="3"/>
  <c r="AG345" i="3"/>
  <c r="AG346" i="3"/>
  <c r="AG347" i="3"/>
  <c r="AG348" i="3"/>
  <c r="AG349" i="3"/>
  <c r="AG350" i="3"/>
  <c r="AG351" i="3"/>
  <c r="AG352" i="3"/>
  <c r="AG353" i="3"/>
  <c r="AG354" i="3"/>
  <c r="AG355" i="3"/>
  <c r="AG356" i="3"/>
  <c r="AG357" i="3"/>
  <c r="AG358" i="3"/>
  <c r="AG359" i="3"/>
  <c r="AG360" i="3"/>
  <c r="AG361" i="3"/>
  <c r="AG362" i="3"/>
  <c r="AG363" i="3"/>
  <c r="AG364" i="3"/>
  <c r="AG365" i="3"/>
  <c r="AG366" i="3"/>
  <c r="AG367" i="3"/>
  <c r="AG368" i="3"/>
  <c r="AG369" i="3"/>
  <c r="AG370" i="3"/>
  <c r="AG371" i="3"/>
  <c r="AG372" i="3"/>
  <c r="AG373" i="3"/>
  <c r="AG374" i="3"/>
  <c r="AG375" i="3"/>
  <c r="AG376" i="3"/>
  <c r="AG377" i="3"/>
  <c r="AG378" i="3"/>
  <c r="AG379" i="3"/>
  <c r="AG380" i="3"/>
  <c r="AG381" i="3"/>
  <c r="AG382" i="3"/>
  <c r="AG383" i="3"/>
  <c r="AG384" i="3"/>
  <c r="AG385" i="3"/>
  <c r="AG386" i="3"/>
  <c r="AG387" i="3"/>
  <c r="AG388" i="3"/>
  <c r="AG389" i="3"/>
  <c r="AG390" i="3"/>
  <c r="AG391" i="3"/>
  <c r="AG392" i="3"/>
  <c r="AG393" i="3"/>
  <c r="AG394" i="3"/>
  <c r="AG395" i="3"/>
  <c r="AG396" i="3"/>
  <c r="AG397" i="3"/>
  <c r="AG398" i="3"/>
  <c r="AG399" i="3"/>
  <c r="AG400" i="3"/>
  <c r="AG401" i="3"/>
  <c r="AG402" i="3"/>
  <c r="AG403" i="3"/>
  <c r="AG404" i="3"/>
  <c r="AG405" i="3"/>
  <c r="AG406" i="3"/>
  <c r="AG407" i="3"/>
  <c r="AG408" i="3"/>
  <c r="AG409" i="3"/>
  <c r="AG410" i="3"/>
  <c r="AG411" i="3"/>
  <c r="AG412" i="3"/>
  <c r="AG413" i="3"/>
  <c r="AG414" i="3"/>
  <c r="AG415" i="3"/>
  <c r="AG416" i="3"/>
  <c r="AG417" i="3"/>
  <c r="AG418" i="3"/>
  <c r="AG419" i="3"/>
  <c r="AG420" i="3"/>
  <c r="AG421" i="3"/>
  <c r="AG422" i="3"/>
  <c r="AG423" i="3"/>
  <c r="AG424" i="3"/>
  <c r="AG425" i="3"/>
  <c r="AG426" i="3"/>
  <c r="AG427" i="3"/>
  <c r="AG428" i="3"/>
  <c r="AG429" i="3"/>
  <c r="AG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F197" i="3"/>
  <c r="AF198" i="3"/>
  <c r="AF199" i="3"/>
  <c r="AF200" i="3"/>
  <c r="AF201" i="3"/>
  <c r="AF202" i="3"/>
  <c r="AF203" i="3"/>
  <c r="AF204" i="3"/>
  <c r="AF205" i="3"/>
  <c r="AF206" i="3"/>
  <c r="AF207" i="3"/>
  <c r="AF208" i="3"/>
  <c r="AF209" i="3"/>
  <c r="AF210" i="3"/>
  <c r="AF211" i="3"/>
  <c r="AF212" i="3"/>
  <c r="AF213" i="3"/>
  <c r="AF214" i="3"/>
  <c r="AF215" i="3"/>
  <c r="AF216" i="3"/>
  <c r="AF217" i="3"/>
  <c r="AF218" i="3"/>
  <c r="AF219" i="3"/>
  <c r="AF220" i="3"/>
  <c r="AF221" i="3"/>
  <c r="AF222" i="3"/>
  <c r="AF223" i="3"/>
  <c r="AF224" i="3"/>
  <c r="AF225" i="3"/>
  <c r="AF226" i="3"/>
  <c r="AF227" i="3"/>
  <c r="AF228" i="3"/>
  <c r="AF229" i="3"/>
  <c r="AF230" i="3"/>
  <c r="AF231" i="3"/>
  <c r="AF232" i="3"/>
  <c r="AF233" i="3"/>
  <c r="AF234" i="3"/>
  <c r="AF235" i="3"/>
  <c r="AF236" i="3"/>
  <c r="AF237" i="3"/>
  <c r="AF238" i="3"/>
  <c r="AF239" i="3"/>
  <c r="AF240" i="3"/>
  <c r="AF241" i="3"/>
  <c r="AF242" i="3"/>
  <c r="AF243" i="3"/>
  <c r="AF244" i="3"/>
  <c r="AF245" i="3"/>
  <c r="AF246" i="3"/>
  <c r="AF247" i="3"/>
  <c r="AF248" i="3"/>
  <c r="AF249" i="3"/>
  <c r="AF250" i="3"/>
  <c r="AF251" i="3"/>
  <c r="AF252" i="3"/>
  <c r="AF253" i="3"/>
  <c r="AF254" i="3"/>
  <c r="AF255" i="3"/>
  <c r="AF256" i="3"/>
  <c r="AF257" i="3"/>
  <c r="AF258" i="3"/>
  <c r="AF259" i="3"/>
  <c r="AF260" i="3"/>
  <c r="AF261" i="3"/>
  <c r="AF262" i="3"/>
  <c r="AF263" i="3"/>
  <c r="AF264" i="3"/>
  <c r="AF265" i="3"/>
  <c r="AF266" i="3"/>
  <c r="AF267" i="3"/>
  <c r="AF268" i="3"/>
  <c r="AF269" i="3"/>
  <c r="AF270" i="3"/>
  <c r="AF271" i="3"/>
  <c r="AF272" i="3"/>
  <c r="AF273" i="3"/>
  <c r="AF274" i="3"/>
  <c r="AF275" i="3"/>
  <c r="AF276" i="3"/>
  <c r="AF277" i="3"/>
  <c r="AF278" i="3"/>
  <c r="AF279" i="3"/>
  <c r="AF280" i="3"/>
  <c r="AF281" i="3"/>
  <c r="AF282" i="3"/>
  <c r="AF283" i="3"/>
  <c r="AF284" i="3"/>
  <c r="AF285" i="3"/>
  <c r="AF286" i="3"/>
  <c r="AF287" i="3"/>
  <c r="AF288" i="3"/>
  <c r="AF289" i="3"/>
  <c r="AF290" i="3"/>
  <c r="AF291" i="3"/>
  <c r="AF292" i="3"/>
  <c r="AF293" i="3"/>
  <c r="AF294" i="3"/>
  <c r="AF295" i="3"/>
  <c r="AF296" i="3"/>
  <c r="AF297" i="3"/>
  <c r="AF298" i="3"/>
  <c r="AF299" i="3"/>
  <c r="AF300" i="3"/>
  <c r="AF301" i="3"/>
  <c r="AF302" i="3"/>
  <c r="AF303" i="3"/>
  <c r="AF304" i="3"/>
  <c r="AF305" i="3"/>
  <c r="AF306" i="3"/>
  <c r="AF307" i="3"/>
  <c r="AF308" i="3"/>
  <c r="AF309" i="3"/>
  <c r="AF310" i="3"/>
  <c r="AF311" i="3"/>
  <c r="AF312" i="3"/>
  <c r="AF313" i="3"/>
  <c r="AF314" i="3"/>
  <c r="AF315" i="3"/>
  <c r="AF316" i="3"/>
  <c r="AF317" i="3"/>
  <c r="AF318" i="3"/>
  <c r="AF319" i="3"/>
  <c r="AF320" i="3"/>
  <c r="AF321" i="3"/>
  <c r="AF322" i="3"/>
  <c r="AF323" i="3"/>
  <c r="AF324" i="3"/>
  <c r="AF325" i="3"/>
  <c r="AF326" i="3"/>
  <c r="AF327" i="3"/>
  <c r="AF328" i="3"/>
  <c r="AF329" i="3"/>
  <c r="AF330" i="3"/>
  <c r="AF331" i="3"/>
  <c r="AF332" i="3"/>
  <c r="AF333" i="3"/>
  <c r="AF334" i="3"/>
  <c r="AF335" i="3"/>
  <c r="AF336" i="3"/>
  <c r="AF337" i="3"/>
  <c r="AF338" i="3"/>
  <c r="AF339" i="3"/>
  <c r="AF340" i="3"/>
  <c r="AF341" i="3"/>
  <c r="AF342" i="3"/>
  <c r="AF343" i="3"/>
  <c r="AF344" i="3"/>
  <c r="AF345" i="3"/>
  <c r="AF346" i="3"/>
  <c r="AF347" i="3"/>
  <c r="AF348" i="3"/>
  <c r="AF349" i="3"/>
  <c r="AF350" i="3"/>
  <c r="AF351" i="3"/>
  <c r="AF352" i="3"/>
  <c r="AF353" i="3"/>
  <c r="AF354" i="3"/>
  <c r="AF355" i="3"/>
  <c r="AF356" i="3"/>
  <c r="AF357" i="3"/>
  <c r="AF358" i="3"/>
  <c r="AF359" i="3"/>
  <c r="AF360" i="3"/>
  <c r="AF361" i="3"/>
  <c r="AF362" i="3"/>
  <c r="AF363" i="3"/>
  <c r="AF364" i="3"/>
  <c r="AF365" i="3"/>
  <c r="AF366" i="3"/>
  <c r="AF367" i="3"/>
  <c r="AF368" i="3"/>
  <c r="AF369" i="3"/>
  <c r="AF370" i="3"/>
  <c r="AF371" i="3"/>
  <c r="AF372" i="3"/>
  <c r="AF373" i="3"/>
  <c r="AF374" i="3"/>
  <c r="AF375" i="3"/>
  <c r="AF376" i="3"/>
  <c r="AF377" i="3"/>
  <c r="AF378" i="3"/>
  <c r="AF379" i="3"/>
  <c r="AF380" i="3"/>
  <c r="AF381" i="3"/>
  <c r="AF382" i="3"/>
  <c r="AF383" i="3"/>
  <c r="AF384" i="3"/>
  <c r="AF385" i="3"/>
  <c r="AF386" i="3"/>
  <c r="AF387" i="3"/>
  <c r="AF388" i="3"/>
  <c r="AF389" i="3"/>
  <c r="AF390" i="3"/>
  <c r="AF391" i="3"/>
  <c r="AF392" i="3"/>
  <c r="AF393" i="3"/>
  <c r="AF394" i="3"/>
  <c r="AF395" i="3"/>
  <c r="AF396" i="3"/>
  <c r="AF397" i="3"/>
  <c r="AF398" i="3"/>
  <c r="AF399" i="3"/>
  <c r="AF400" i="3"/>
  <c r="AF401" i="3"/>
  <c r="AF402" i="3"/>
  <c r="AF403" i="3"/>
  <c r="AF404" i="3"/>
  <c r="AF405" i="3"/>
  <c r="AF406" i="3"/>
  <c r="AF407" i="3"/>
  <c r="AF408" i="3"/>
  <c r="AF409" i="3"/>
  <c r="AF410" i="3"/>
  <c r="AF411" i="3"/>
  <c r="AF412" i="3"/>
  <c r="AF413" i="3"/>
  <c r="AF414" i="3"/>
  <c r="AF415" i="3"/>
  <c r="AF416" i="3"/>
  <c r="AF417" i="3"/>
  <c r="AF418" i="3"/>
  <c r="AF419" i="3"/>
  <c r="AF420" i="3"/>
  <c r="AF421" i="3"/>
  <c r="AF422" i="3"/>
  <c r="AF423" i="3"/>
  <c r="AF424" i="3"/>
  <c r="AF425" i="3"/>
  <c r="AF426" i="3"/>
  <c r="AF427" i="3"/>
  <c r="AF428" i="3"/>
  <c r="AF429" i="3"/>
  <c r="AF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AE143" i="3"/>
  <c r="AE144" i="3"/>
  <c r="AE145" i="3"/>
  <c r="AE146" i="3"/>
  <c r="AE147" i="3"/>
  <c r="AE148" i="3"/>
  <c r="AE149" i="3"/>
  <c r="AE150" i="3"/>
  <c r="AE151" i="3"/>
  <c r="AE152" i="3"/>
  <c r="AE153" i="3"/>
  <c r="AE154" i="3"/>
  <c r="AE155" i="3"/>
  <c r="AE156" i="3"/>
  <c r="AE157" i="3"/>
  <c r="AE158" i="3"/>
  <c r="AE159" i="3"/>
  <c r="AE160" i="3"/>
  <c r="AE161" i="3"/>
  <c r="AE162" i="3"/>
  <c r="AE163" i="3"/>
  <c r="AE164" i="3"/>
  <c r="AE165" i="3"/>
  <c r="AE166" i="3"/>
  <c r="AE167" i="3"/>
  <c r="AE168" i="3"/>
  <c r="AE169" i="3"/>
  <c r="AE170" i="3"/>
  <c r="AE171"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E207" i="3"/>
  <c r="AE208" i="3"/>
  <c r="AE209" i="3"/>
  <c r="AE210" i="3"/>
  <c r="AE211" i="3"/>
  <c r="AE212" i="3"/>
  <c r="AE213" i="3"/>
  <c r="AE214" i="3"/>
  <c r="AE215" i="3"/>
  <c r="AE216" i="3"/>
  <c r="AE217" i="3"/>
  <c r="AE218" i="3"/>
  <c r="AE219" i="3"/>
  <c r="AE220" i="3"/>
  <c r="AE221" i="3"/>
  <c r="AE222" i="3"/>
  <c r="AE223" i="3"/>
  <c r="AE224" i="3"/>
  <c r="AE225" i="3"/>
  <c r="AE226" i="3"/>
  <c r="AE227" i="3"/>
  <c r="AE228" i="3"/>
  <c r="AE229" i="3"/>
  <c r="AE230" i="3"/>
  <c r="AE231" i="3"/>
  <c r="AE232" i="3"/>
  <c r="AE233" i="3"/>
  <c r="AE234" i="3"/>
  <c r="AE235" i="3"/>
  <c r="AE236" i="3"/>
  <c r="AE237" i="3"/>
  <c r="AE238" i="3"/>
  <c r="AE239" i="3"/>
  <c r="AE240" i="3"/>
  <c r="AE241" i="3"/>
  <c r="AE242" i="3"/>
  <c r="AE243" i="3"/>
  <c r="AE244" i="3"/>
  <c r="AE245" i="3"/>
  <c r="AE246" i="3"/>
  <c r="AE247" i="3"/>
  <c r="AE248" i="3"/>
  <c r="AE249" i="3"/>
  <c r="AE250" i="3"/>
  <c r="AE251" i="3"/>
  <c r="AE252" i="3"/>
  <c r="AE253" i="3"/>
  <c r="AE254" i="3"/>
  <c r="AE255" i="3"/>
  <c r="AE256" i="3"/>
  <c r="AE257" i="3"/>
  <c r="AE258" i="3"/>
  <c r="AE259" i="3"/>
  <c r="AE260" i="3"/>
  <c r="AE261" i="3"/>
  <c r="AE262" i="3"/>
  <c r="AE263" i="3"/>
  <c r="AE264" i="3"/>
  <c r="AE265" i="3"/>
  <c r="AE266" i="3"/>
  <c r="AE267" i="3"/>
  <c r="AE268" i="3"/>
  <c r="AE269" i="3"/>
  <c r="AE270" i="3"/>
  <c r="AE271" i="3"/>
  <c r="AE272" i="3"/>
  <c r="AE273" i="3"/>
  <c r="AE274" i="3"/>
  <c r="AE275" i="3"/>
  <c r="AE276" i="3"/>
  <c r="AE277" i="3"/>
  <c r="AE278" i="3"/>
  <c r="AE279" i="3"/>
  <c r="AE280" i="3"/>
  <c r="AE281" i="3"/>
  <c r="AE282" i="3"/>
  <c r="AE283" i="3"/>
  <c r="AE284" i="3"/>
  <c r="AE285" i="3"/>
  <c r="AE286" i="3"/>
  <c r="AE287" i="3"/>
  <c r="AE288" i="3"/>
  <c r="AE289" i="3"/>
  <c r="AE290" i="3"/>
  <c r="AE291" i="3"/>
  <c r="AE292" i="3"/>
  <c r="AE293" i="3"/>
  <c r="AE294" i="3"/>
  <c r="AE295" i="3"/>
  <c r="AE296" i="3"/>
  <c r="AE297" i="3"/>
  <c r="AE298" i="3"/>
  <c r="AE299" i="3"/>
  <c r="AE300" i="3"/>
  <c r="AE301" i="3"/>
  <c r="AE302" i="3"/>
  <c r="AE303" i="3"/>
  <c r="AE304" i="3"/>
  <c r="AE305" i="3"/>
  <c r="AE306" i="3"/>
  <c r="AE307" i="3"/>
  <c r="AE308" i="3"/>
  <c r="AE309" i="3"/>
  <c r="AE310" i="3"/>
  <c r="AE311" i="3"/>
  <c r="AE312" i="3"/>
  <c r="AE313" i="3"/>
  <c r="AE314" i="3"/>
  <c r="AE315" i="3"/>
  <c r="AE316" i="3"/>
  <c r="AE317" i="3"/>
  <c r="AE318" i="3"/>
  <c r="AE319" i="3"/>
  <c r="AE320" i="3"/>
  <c r="AE321" i="3"/>
  <c r="AE322" i="3"/>
  <c r="AE323" i="3"/>
  <c r="AE324" i="3"/>
  <c r="AE325" i="3"/>
  <c r="AE326" i="3"/>
  <c r="AE327" i="3"/>
  <c r="AE328" i="3"/>
  <c r="AE329" i="3"/>
  <c r="AE330" i="3"/>
  <c r="AE331" i="3"/>
  <c r="AE332" i="3"/>
  <c r="AE333" i="3"/>
  <c r="AE334" i="3"/>
  <c r="AE335" i="3"/>
  <c r="AE336" i="3"/>
  <c r="AE337" i="3"/>
  <c r="AE338" i="3"/>
  <c r="AE339" i="3"/>
  <c r="AE340" i="3"/>
  <c r="AE341" i="3"/>
  <c r="AE342" i="3"/>
  <c r="AE343" i="3"/>
  <c r="AE344" i="3"/>
  <c r="AE345" i="3"/>
  <c r="AE346" i="3"/>
  <c r="AE347" i="3"/>
  <c r="AE348" i="3"/>
  <c r="AE349" i="3"/>
  <c r="AE350" i="3"/>
  <c r="AE351" i="3"/>
  <c r="AE352" i="3"/>
  <c r="AE353" i="3"/>
  <c r="AE354" i="3"/>
  <c r="AE355" i="3"/>
  <c r="AE356" i="3"/>
  <c r="AE357" i="3"/>
  <c r="AE358" i="3"/>
  <c r="AE359" i="3"/>
  <c r="AE360" i="3"/>
  <c r="AE361" i="3"/>
  <c r="AE362" i="3"/>
  <c r="AE363" i="3"/>
  <c r="AE364" i="3"/>
  <c r="AE365" i="3"/>
  <c r="AE366" i="3"/>
  <c r="AE367" i="3"/>
  <c r="AE368" i="3"/>
  <c r="AE369" i="3"/>
  <c r="AE370" i="3"/>
  <c r="AE371" i="3"/>
  <c r="AE372" i="3"/>
  <c r="AE373" i="3"/>
  <c r="AE374" i="3"/>
  <c r="AE375" i="3"/>
  <c r="AE376" i="3"/>
  <c r="AE377" i="3"/>
  <c r="AE378" i="3"/>
  <c r="AE379" i="3"/>
  <c r="AE380" i="3"/>
  <c r="AE381" i="3"/>
  <c r="AE382" i="3"/>
  <c r="AE383" i="3"/>
  <c r="AE384" i="3"/>
  <c r="AE385" i="3"/>
  <c r="AE386" i="3"/>
  <c r="AE387" i="3"/>
  <c r="AE388" i="3"/>
  <c r="AE389" i="3"/>
  <c r="AE390" i="3"/>
  <c r="AE391" i="3"/>
  <c r="AE392" i="3"/>
  <c r="AE393" i="3"/>
  <c r="AE394" i="3"/>
  <c r="AE395" i="3"/>
  <c r="AE396" i="3"/>
  <c r="AE397" i="3"/>
  <c r="AE398" i="3"/>
  <c r="AE399" i="3"/>
  <c r="AE400" i="3"/>
  <c r="AE401" i="3"/>
  <c r="AE402" i="3"/>
  <c r="AE403" i="3"/>
  <c r="AE404" i="3"/>
  <c r="AE405" i="3"/>
  <c r="AE406" i="3"/>
  <c r="AE407" i="3"/>
  <c r="AE408" i="3"/>
  <c r="AE409" i="3"/>
  <c r="AE410" i="3"/>
  <c r="AE411" i="3"/>
  <c r="AE412" i="3"/>
  <c r="AE413" i="3"/>
  <c r="AE414" i="3"/>
  <c r="AE415" i="3"/>
  <c r="AE416" i="3"/>
  <c r="AE417" i="3"/>
  <c r="AE418" i="3"/>
  <c r="AE419" i="3"/>
  <c r="AE420" i="3"/>
  <c r="AE421" i="3"/>
  <c r="AE422" i="3"/>
  <c r="AE423" i="3"/>
  <c r="AE424" i="3"/>
  <c r="AE425" i="3"/>
  <c r="AE426" i="3"/>
  <c r="AE427" i="3"/>
  <c r="AE428" i="3"/>
  <c r="AE429" i="3"/>
  <c r="AE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208" i="3"/>
  <c r="AD209" i="3"/>
  <c r="AD210" i="3"/>
  <c r="AD211" i="3"/>
  <c r="AD212" i="3"/>
  <c r="AD213" i="3"/>
  <c r="AD214" i="3"/>
  <c r="AD215" i="3"/>
  <c r="AD216" i="3"/>
  <c r="AD217" i="3"/>
  <c r="AD218" i="3"/>
  <c r="AD219" i="3"/>
  <c r="AD220" i="3"/>
  <c r="AD221" i="3"/>
  <c r="AD222" i="3"/>
  <c r="AD223" i="3"/>
  <c r="AD224" i="3"/>
  <c r="AD225" i="3"/>
  <c r="AD226" i="3"/>
  <c r="AD227" i="3"/>
  <c r="AD228" i="3"/>
  <c r="AD229" i="3"/>
  <c r="AD230" i="3"/>
  <c r="AD231" i="3"/>
  <c r="AD232" i="3"/>
  <c r="AD233" i="3"/>
  <c r="AD234" i="3"/>
  <c r="AD235" i="3"/>
  <c r="AD236" i="3"/>
  <c r="AD237" i="3"/>
  <c r="AD238" i="3"/>
  <c r="AD239" i="3"/>
  <c r="AD240" i="3"/>
  <c r="AD241" i="3"/>
  <c r="AD242" i="3"/>
  <c r="AD243" i="3"/>
  <c r="AD244" i="3"/>
  <c r="AD245" i="3"/>
  <c r="AD246" i="3"/>
  <c r="AD247" i="3"/>
  <c r="AD248" i="3"/>
  <c r="AD249" i="3"/>
  <c r="AD250" i="3"/>
  <c r="AD251" i="3"/>
  <c r="AD252" i="3"/>
  <c r="AD253" i="3"/>
  <c r="AD254" i="3"/>
  <c r="AD255" i="3"/>
  <c r="AD256" i="3"/>
  <c r="AD257" i="3"/>
  <c r="AD258" i="3"/>
  <c r="AD259" i="3"/>
  <c r="AD260" i="3"/>
  <c r="AD261" i="3"/>
  <c r="AD262" i="3"/>
  <c r="AD263" i="3"/>
  <c r="AD264" i="3"/>
  <c r="AD265" i="3"/>
  <c r="AD266" i="3"/>
  <c r="AD267" i="3"/>
  <c r="AD268" i="3"/>
  <c r="AD269" i="3"/>
  <c r="AD270" i="3"/>
  <c r="AD271" i="3"/>
  <c r="AD272" i="3"/>
  <c r="AD273" i="3"/>
  <c r="AD274" i="3"/>
  <c r="AD275" i="3"/>
  <c r="AD276" i="3"/>
  <c r="AD277" i="3"/>
  <c r="AD278" i="3"/>
  <c r="AD279" i="3"/>
  <c r="AD280" i="3"/>
  <c r="AD281" i="3"/>
  <c r="AD282" i="3"/>
  <c r="AD283" i="3"/>
  <c r="AD284" i="3"/>
  <c r="AD285" i="3"/>
  <c r="AD286" i="3"/>
  <c r="AD287" i="3"/>
  <c r="AD288" i="3"/>
  <c r="AD289" i="3"/>
  <c r="AD290" i="3"/>
  <c r="AD291" i="3"/>
  <c r="AD292" i="3"/>
  <c r="AD293" i="3"/>
  <c r="AD294" i="3"/>
  <c r="AD295" i="3"/>
  <c r="AD296" i="3"/>
  <c r="AD297" i="3"/>
  <c r="AD298" i="3"/>
  <c r="AD299" i="3"/>
  <c r="AD300" i="3"/>
  <c r="AD301" i="3"/>
  <c r="AD302" i="3"/>
  <c r="AD303" i="3"/>
  <c r="AD304" i="3"/>
  <c r="AD305" i="3"/>
  <c r="AD306" i="3"/>
  <c r="AD307" i="3"/>
  <c r="AD308" i="3"/>
  <c r="AD309" i="3"/>
  <c r="AD310" i="3"/>
  <c r="AD311" i="3"/>
  <c r="AD312" i="3"/>
  <c r="AD313" i="3"/>
  <c r="AD314" i="3"/>
  <c r="AD315" i="3"/>
  <c r="AD316" i="3"/>
  <c r="AD317" i="3"/>
  <c r="AD318" i="3"/>
  <c r="AD319" i="3"/>
  <c r="AD320" i="3"/>
  <c r="AD321" i="3"/>
  <c r="AD322" i="3"/>
  <c r="AD323" i="3"/>
  <c r="AD324" i="3"/>
  <c r="AD325" i="3"/>
  <c r="AD326" i="3"/>
  <c r="AD327" i="3"/>
  <c r="AD328" i="3"/>
  <c r="AD329" i="3"/>
  <c r="AD330" i="3"/>
  <c r="AD331" i="3"/>
  <c r="AD332" i="3"/>
  <c r="AD333" i="3"/>
  <c r="AD334" i="3"/>
  <c r="AD335" i="3"/>
  <c r="AD336" i="3"/>
  <c r="AD337" i="3"/>
  <c r="AD338" i="3"/>
  <c r="AD339" i="3"/>
  <c r="AD340" i="3"/>
  <c r="AD341" i="3"/>
  <c r="AD342" i="3"/>
  <c r="AD343" i="3"/>
  <c r="AD344" i="3"/>
  <c r="AD345" i="3"/>
  <c r="AD346" i="3"/>
  <c r="AD347" i="3"/>
  <c r="AD348" i="3"/>
  <c r="AD349" i="3"/>
  <c r="AD350" i="3"/>
  <c r="AD351" i="3"/>
  <c r="AD352" i="3"/>
  <c r="AD353" i="3"/>
  <c r="AD354" i="3"/>
  <c r="AD355" i="3"/>
  <c r="AD356" i="3"/>
  <c r="AD357" i="3"/>
  <c r="AD358" i="3"/>
  <c r="AD359" i="3"/>
  <c r="AD360" i="3"/>
  <c r="AD361" i="3"/>
  <c r="AD362" i="3"/>
  <c r="AD363" i="3"/>
  <c r="AD364" i="3"/>
  <c r="AD365" i="3"/>
  <c r="AD366" i="3"/>
  <c r="AD367" i="3"/>
  <c r="AD368" i="3"/>
  <c r="AD369" i="3"/>
  <c r="AD370" i="3"/>
  <c r="AD371" i="3"/>
  <c r="AD372" i="3"/>
  <c r="AD373" i="3"/>
  <c r="AD374" i="3"/>
  <c r="AD375" i="3"/>
  <c r="AD376" i="3"/>
  <c r="AD377" i="3"/>
  <c r="AD378" i="3"/>
  <c r="AD379" i="3"/>
  <c r="AD380" i="3"/>
  <c r="AD381" i="3"/>
  <c r="AD382" i="3"/>
  <c r="AD383" i="3"/>
  <c r="AD384" i="3"/>
  <c r="AD385" i="3"/>
  <c r="AD386" i="3"/>
  <c r="AD387" i="3"/>
  <c r="AD388" i="3"/>
  <c r="AD389" i="3"/>
  <c r="AD390" i="3"/>
  <c r="AD391" i="3"/>
  <c r="AD392" i="3"/>
  <c r="AD393" i="3"/>
  <c r="AD394" i="3"/>
  <c r="AD395" i="3"/>
  <c r="AD396" i="3"/>
  <c r="AD397" i="3"/>
  <c r="AD398" i="3"/>
  <c r="AD399" i="3"/>
  <c r="AD400" i="3"/>
  <c r="AD401" i="3"/>
  <c r="AD402" i="3"/>
  <c r="AD403" i="3"/>
  <c r="AD404" i="3"/>
  <c r="AD405" i="3"/>
  <c r="AD406" i="3"/>
  <c r="AD407" i="3"/>
  <c r="AD408" i="3"/>
  <c r="AD409" i="3"/>
  <c r="AD410" i="3"/>
  <c r="AD411" i="3"/>
  <c r="AD412" i="3"/>
  <c r="AD413" i="3"/>
  <c r="AD414" i="3"/>
  <c r="AD415" i="3"/>
  <c r="AD416" i="3"/>
  <c r="AD417" i="3"/>
  <c r="AD418" i="3"/>
  <c r="AD419" i="3"/>
  <c r="AD420" i="3"/>
  <c r="AD421" i="3"/>
  <c r="AD422" i="3"/>
  <c r="AD423" i="3"/>
  <c r="AD424" i="3"/>
  <c r="AD425" i="3"/>
  <c r="AD426" i="3"/>
  <c r="AD427" i="3"/>
  <c r="AD428" i="3"/>
  <c r="AD429" i="3"/>
  <c r="AD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210" i="3"/>
  <c r="AC211" i="3"/>
  <c r="AC212" i="3"/>
  <c r="AC213" i="3"/>
  <c r="AC214" i="3"/>
  <c r="AC215" i="3"/>
  <c r="AC216" i="3"/>
  <c r="AC217" i="3"/>
  <c r="AC218" i="3"/>
  <c r="AC219" i="3"/>
  <c r="AC220" i="3"/>
  <c r="AC221" i="3"/>
  <c r="AC222" i="3"/>
  <c r="AC223" i="3"/>
  <c r="AC224" i="3"/>
  <c r="AC225" i="3"/>
  <c r="AC226" i="3"/>
  <c r="AC227" i="3"/>
  <c r="AC228" i="3"/>
  <c r="AC229" i="3"/>
  <c r="AC230" i="3"/>
  <c r="AC231" i="3"/>
  <c r="AC232" i="3"/>
  <c r="AC233" i="3"/>
  <c r="AC234" i="3"/>
  <c r="AC235" i="3"/>
  <c r="AC236" i="3"/>
  <c r="AC237" i="3"/>
  <c r="AC238" i="3"/>
  <c r="AC239" i="3"/>
  <c r="AC240" i="3"/>
  <c r="AC241" i="3"/>
  <c r="AC242" i="3"/>
  <c r="AC243" i="3"/>
  <c r="AC244" i="3"/>
  <c r="AC245" i="3"/>
  <c r="AC246" i="3"/>
  <c r="AC247" i="3"/>
  <c r="AC248" i="3"/>
  <c r="AC249" i="3"/>
  <c r="AC250" i="3"/>
  <c r="AC251" i="3"/>
  <c r="AC252" i="3"/>
  <c r="AC253" i="3"/>
  <c r="AC254" i="3"/>
  <c r="AC255" i="3"/>
  <c r="AC256" i="3"/>
  <c r="AC257" i="3"/>
  <c r="AC258" i="3"/>
  <c r="AC259" i="3"/>
  <c r="AC260" i="3"/>
  <c r="AC261" i="3"/>
  <c r="AC262" i="3"/>
  <c r="AC263" i="3"/>
  <c r="AC264" i="3"/>
  <c r="AC265" i="3"/>
  <c r="AC266" i="3"/>
  <c r="AC267" i="3"/>
  <c r="AC268" i="3"/>
  <c r="AC269" i="3"/>
  <c r="AC270" i="3"/>
  <c r="AC271" i="3"/>
  <c r="AC272" i="3"/>
  <c r="AC273" i="3"/>
  <c r="AC274" i="3"/>
  <c r="AC275" i="3"/>
  <c r="AC276" i="3"/>
  <c r="AC277" i="3"/>
  <c r="AC278" i="3"/>
  <c r="AC279" i="3"/>
  <c r="AC280" i="3"/>
  <c r="AC281" i="3"/>
  <c r="AC282" i="3"/>
  <c r="AC283" i="3"/>
  <c r="AC284" i="3"/>
  <c r="AC285" i="3"/>
  <c r="AC286" i="3"/>
  <c r="AC287" i="3"/>
  <c r="AC288" i="3"/>
  <c r="AC289" i="3"/>
  <c r="AC290" i="3"/>
  <c r="AC291" i="3"/>
  <c r="AC292" i="3"/>
  <c r="AC293" i="3"/>
  <c r="AC294" i="3"/>
  <c r="AC295" i="3"/>
  <c r="AC296" i="3"/>
  <c r="AC297" i="3"/>
  <c r="AC298" i="3"/>
  <c r="AC299" i="3"/>
  <c r="AC300" i="3"/>
  <c r="AC301" i="3"/>
  <c r="AC302" i="3"/>
  <c r="AC303" i="3"/>
  <c r="AC304" i="3"/>
  <c r="AC305" i="3"/>
  <c r="AC306" i="3"/>
  <c r="AC307" i="3"/>
  <c r="AC308" i="3"/>
  <c r="AC309" i="3"/>
  <c r="AC310" i="3"/>
  <c r="AC311" i="3"/>
  <c r="AC312" i="3"/>
  <c r="AC313" i="3"/>
  <c r="AC314" i="3"/>
  <c r="AC315" i="3"/>
  <c r="AC316" i="3"/>
  <c r="AC317" i="3"/>
  <c r="AC318" i="3"/>
  <c r="AC319" i="3"/>
  <c r="AC320" i="3"/>
  <c r="AC321" i="3"/>
  <c r="AC322" i="3"/>
  <c r="AC323" i="3"/>
  <c r="AC324" i="3"/>
  <c r="AC325" i="3"/>
  <c r="AC326" i="3"/>
  <c r="AC327" i="3"/>
  <c r="AC328" i="3"/>
  <c r="AC329" i="3"/>
  <c r="AC330" i="3"/>
  <c r="AC331" i="3"/>
  <c r="AC332" i="3"/>
  <c r="AC333" i="3"/>
  <c r="AC334" i="3"/>
  <c r="AC335" i="3"/>
  <c r="AC336" i="3"/>
  <c r="AC337" i="3"/>
  <c r="AC338" i="3"/>
  <c r="AC339" i="3"/>
  <c r="AC340" i="3"/>
  <c r="AC341" i="3"/>
  <c r="AC342" i="3"/>
  <c r="AC343" i="3"/>
  <c r="AC344" i="3"/>
  <c r="AC345" i="3"/>
  <c r="AC346" i="3"/>
  <c r="AC347" i="3"/>
  <c r="AC348" i="3"/>
  <c r="AC349" i="3"/>
  <c r="AC350" i="3"/>
  <c r="AC351" i="3"/>
  <c r="AC352" i="3"/>
  <c r="AC353" i="3"/>
  <c r="AC354" i="3"/>
  <c r="AC355" i="3"/>
  <c r="AC356" i="3"/>
  <c r="AC357" i="3"/>
  <c r="AC358" i="3"/>
  <c r="AC359" i="3"/>
  <c r="AC360" i="3"/>
  <c r="AC361" i="3"/>
  <c r="AC362" i="3"/>
  <c r="AC363" i="3"/>
  <c r="AC364" i="3"/>
  <c r="AC365" i="3"/>
  <c r="AC366" i="3"/>
  <c r="AC367" i="3"/>
  <c r="AC368" i="3"/>
  <c r="AC369" i="3"/>
  <c r="AC370" i="3"/>
  <c r="AC371" i="3"/>
  <c r="AC372" i="3"/>
  <c r="AC373" i="3"/>
  <c r="AC374" i="3"/>
  <c r="AC375" i="3"/>
  <c r="AC376" i="3"/>
  <c r="AC377" i="3"/>
  <c r="AC378" i="3"/>
  <c r="AC379" i="3"/>
  <c r="AC380" i="3"/>
  <c r="AC381" i="3"/>
  <c r="AC382" i="3"/>
  <c r="AC383" i="3"/>
  <c r="AC384" i="3"/>
  <c r="AC385" i="3"/>
  <c r="AC386" i="3"/>
  <c r="AC387" i="3"/>
  <c r="AC388" i="3"/>
  <c r="AC389" i="3"/>
  <c r="AC390" i="3"/>
  <c r="AC391" i="3"/>
  <c r="AC392" i="3"/>
  <c r="AC393" i="3"/>
  <c r="AC394" i="3"/>
  <c r="AC395" i="3"/>
  <c r="AC396" i="3"/>
  <c r="AC397" i="3"/>
  <c r="AC398" i="3"/>
  <c r="AC399" i="3"/>
  <c r="AC400" i="3"/>
  <c r="AC401" i="3"/>
  <c r="AC402" i="3"/>
  <c r="AC403" i="3"/>
  <c r="AC404" i="3"/>
  <c r="AC405" i="3"/>
  <c r="AC406" i="3"/>
  <c r="AC407" i="3"/>
  <c r="AC408" i="3"/>
  <c r="AC409" i="3"/>
  <c r="AC410" i="3"/>
  <c r="AC411" i="3"/>
  <c r="AC412" i="3"/>
  <c r="AC413" i="3"/>
  <c r="AC414" i="3"/>
  <c r="AC415" i="3"/>
  <c r="AC416" i="3"/>
  <c r="AC417" i="3"/>
  <c r="AC418" i="3"/>
  <c r="AC419" i="3"/>
  <c r="AC420" i="3"/>
  <c r="AC421" i="3"/>
  <c r="AC422" i="3"/>
  <c r="AC423" i="3"/>
  <c r="AC424" i="3"/>
  <c r="AC425" i="3"/>
  <c r="AC426" i="3"/>
  <c r="AC427" i="3"/>
  <c r="AC428" i="3"/>
  <c r="AC429" i="3"/>
  <c r="AC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217" i="3"/>
  <c r="AB218" i="3"/>
  <c r="AB219" i="3"/>
  <c r="AB220" i="3"/>
  <c r="AB221" i="3"/>
  <c r="AB222" i="3"/>
  <c r="AB223" i="3"/>
  <c r="AB224" i="3"/>
  <c r="AB225" i="3"/>
  <c r="AB226" i="3"/>
  <c r="AB227" i="3"/>
  <c r="AB228" i="3"/>
  <c r="AB229" i="3"/>
  <c r="AB230" i="3"/>
  <c r="AB231" i="3"/>
  <c r="AB232" i="3"/>
  <c r="AB233" i="3"/>
  <c r="AB234" i="3"/>
  <c r="AB235" i="3"/>
  <c r="AB236" i="3"/>
  <c r="AB237" i="3"/>
  <c r="AB238" i="3"/>
  <c r="AB239" i="3"/>
  <c r="AB240" i="3"/>
  <c r="AB241" i="3"/>
  <c r="AB242" i="3"/>
  <c r="AB243" i="3"/>
  <c r="AB244" i="3"/>
  <c r="AB245" i="3"/>
  <c r="AB246" i="3"/>
  <c r="AB247" i="3"/>
  <c r="AB248" i="3"/>
  <c r="AB249" i="3"/>
  <c r="AB250" i="3"/>
  <c r="AB251" i="3"/>
  <c r="AB252" i="3"/>
  <c r="AB253" i="3"/>
  <c r="AB254" i="3"/>
  <c r="AB255" i="3"/>
  <c r="AB256" i="3"/>
  <c r="AB257" i="3"/>
  <c r="AB258" i="3"/>
  <c r="AB259" i="3"/>
  <c r="AB260" i="3"/>
  <c r="AB261" i="3"/>
  <c r="AB262" i="3"/>
  <c r="AB263" i="3"/>
  <c r="AB264" i="3"/>
  <c r="AB265" i="3"/>
  <c r="AB266" i="3"/>
  <c r="AB267" i="3"/>
  <c r="AB268" i="3"/>
  <c r="AB269" i="3"/>
  <c r="AB270" i="3"/>
  <c r="AB271" i="3"/>
  <c r="AB272" i="3"/>
  <c r="AB273" i="3"/>
  <c r="AB274" i="3"/>
  <c r="AB275" i="3"/>
  <c r="AB276" i="3"/>
  <c r="AB277" i="3"/>
  <c r="AB278" i="3"/>
  <c r="AB279" i="3"/>
  <c r="AB280" i="3"/>
  <c r="AB281" i="3"/>
  <c r="AB282" i="3"/>
  <c r="AB283" i="3"/>
  <c r="AB284" i="3"/>
  <c r="AB285" i="3"/>
  <c r="AB286" i="3"/>
  <c r="AB287" i="3"/>
  <c r="AB288" i="3"/>
  <c r="AB289" i="3"/>
  <c r="AB290" i="3"/>
  <c r="AB291" i="3"/>
  <c r="AB292" i="3"/>
  <c r="AB293" i="3"/>
  <c r="AB294" i="3"/>
  <c r="AB295" i="3"/>
  <c r="AB296" i="3"/>
  <c r="AB297" i="3"/>
  <c r="AB298" i="3"/>
  <c r="AB299" i="3"/>
  <c r="AB300" i="3"/>
  <c r="AB301" i="3"/>
  <c r="AB302" i="3"/>
  <c r="AB303" i="3"/>
  <c r="AB304" i="3"/>
  <c r="AB305" i="3"/>
  <c r="AB306" i="3"/>
  <c r="AB307" i="3"/>
  <c r="AB308" i="3"/>
  <c r="AB309" i="3"/>
  <c r="AB310" i="3"/>
  <c r="AB311" i="3"/>
  <c r="AB312" i="3"/>
  <c r="AB313" i="3"/>
  <c r="AB314" i="3"/>
  <c r="AB315" i="3"/>
  <c r="AB316" i="3"/>
  <c r="AB317" i="3"/>
  <c r="AB318" i="3"/>
  <c r="AB319" i="3"/>
  <c r="AB320" i="3"/>
  <c r="AB321" i="3"/>
  <c r="AB322" i="3"/>
  <c r="AB323" i="3"/>
  <c r="AB324" i="3"/>
  <c r="AB325" i="3"/>
  <c r="AB326" i="3"/>
  <c r="AB327" i="3"/>
  <c r="AB328" i="3"/>
  <c r="AB329" i="3"/>
  <c r="AB330" i="3"/>
  <c r="AB331" i="3"/>
  <c r="AB332" i="3"/>
  <c r="AB333" i="3"/>
  <c r="AB334" i="3"/>
  <c r="AB335" i="3"/>
  <c r="AB336" i="3"/>
  <c r="AB337" i="3"/>
  <c r="AB338" i="3"/>
  <c r="AB339" i="3"/>
  <c r="AB340" i="3"/>
  <c r="AB341" i="3"/>
  <c r="AB342" i="3"/>
  <c r="AB343" i="3"/>
  <c r="AB344" i="3"/>
  <c r="AB345" i="3"/>
  <c r="AB346" i="3"/>
  <c r="AB347" i="3"/>
  <c r="AB348" i="3"/>
  <c r="AB349" i="3"/>
  <c r="AB350" i="3"/>
  <c r="AB351" i="3"/>
  <c r="AB352" i="3"/>
  <c r="AB353" i="3"/>
  <c r="AB354" i="3"/>
  <c r="AB355" i="3"/>
  <c r="AB356" i="3"/>
  <c r="AB357" i="3"/>
  <c r="AB358" i="3"/>
  <c r="AB359" i="3"/>
  <c r="AB360" i="3"/>
  <c r="AB361" i="3"/>
  <c r="AB362" i="3"/>
  <c r="AB363" i="3"/>
  <c r="AB364" i="3"/>
  <c r="AB365" i="3"/>
  <c r="AB366" i="3"/>
  <c r="AB367" i="3"/>
  <c r="AB368" i="3"/>
  <c r="AB369" i="3"/>
  <c r="AB370" i="3"/>
  <c r="AB371" i="3"/>
  <c r="AB372" i="3"/>
  <c r="AB373" i="3"/>
  <c r="AB374" i="3"/>
  <c r="AB375" i="3"/>
  <c r="AB376" i="3"/>
  <c r="AB377" i="3"/>
  <c r="AB378" i="3"/>
  <c r="AB379" i="3"/>
  <c r="AB380" i="3"/>
  <c r="AB381" i="3"/>
  <c r="AB382" i="3"/>
  <c r="AB383" i="3"/>
  <c r="AB384" i="3"/>
  <c r="AB385" i="3"/>
  <c r="AB386" i="3"/>
  <c r="AB387" i="3"/>
  <c r="AB388" i="3"/>
  <c r="AB389" i="3"/>
  <c r="AB390" i="3"/>
  <c r="AB391" i="3"/>
  <c r="AB392" i="3"/>
  <c r="AB393" i="3"/>
  <c r="AB394" i="3"/>
  <c r="AB395" i="3"/>
  <c r="AB396" i="3"/>
  <c r="AB397" i="3"/>
  <c r="AB398" i="3"/>
  <c r="AB399" i="3"/>
  <c r="AB400" i="3"/>
  <c r="AB401" i="3"/>
  <c r="AB402" i="3"/>
  <c r="AB403" i="3"/>
  <c r="AB404" i="3"/>
  <c r="AB405" i="3"/>
  <c r="AB406" i="3"/>
  <c r="AB407" i="3"/>
  <c r="AB408" i="3"/>
  <c r="AB409" i="3"/>
  <c r="AB410" i="3"/>
  <c r="AB411" i="3"/>
  <c r="AB412" i="3"/>
  <c r="AB413" i="3"/>
  <c r="AB414" i="3"/>
  <c r="AB415" i="3"/>
  <c r="AB416" i="3"/>
  <c r="AB417" i="3"/>
  <c r="AB418" i="3"/>
  <c r="AB419" i="3"/>
  <c r="AB420" i="3"/>
  <c r="AB421" i="3"/>
  <c r="AB422" i="3"/>
  <c r="AB423" i="3"/>
  <c r="AB424" i="3"/>
  <c r="AB425" i="3"/>
  <c r="AB426" i="3"/>
  <c r="AB427" i="3"/>
  <c r="AB428" i="3"/>
  <c r="AB429" i="3"/>
  <c r="AB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16" i="3"/>
  <c r="L17" i="3" l="1"/>
  <c r="Z22" i="3"/>
  <c r="Z25" i="3"/>
  <c r="Z27" i="3"/>
  <c r="Z28" i="3"/>
  <c r="Z29" i="3"/>
  <c r="Z30" i="3"/>
  <c r="Z33" i="3"/>
  <c r="Z34" i="3"/>
  <c r="Z35" i="3"/>
  <c r="Z37" i="3"/>
  <c r="Z38" i="3"/>
  <c r="Z39" i="3"/>
  <c r="Z40" i="3"/>
  <c r="Z41" i="3"/>
  <c r="Z42" i="3"/>
  <c r="Z43" i="3"/>
  <c r="Z44" i="3"/>
  <c r="Z45" i="3"/>
  <c r="Z46" i="3"/>
  <c r="Z47" i="3"/>
  <c r="Z48" i="3"/>
  <c r="Z49" i="3"/>
  <c r="Z50" i="3"/>
  <c r="Z52" i="3"/>
  <c r="Z53" i="3"/>
  <c r="Z54" i="3"/>
  <c r="Z55" i="3"/>
  <c r="Z56" i="3"/>
  <c r="Z57" i="3"/>
  <c r="Z58" i="3"/>
  <c r="Z59" i="3"/>
  <c r="Z60" i="3"/>
  <c r="Z61" i="3"/>
  <c r="Z63" i="3"/>
  <c r="Z64" i="3"/>
  <c r="Z65" i="3"/>
  <c r="Z66" i="3"/>
  <c r="Z67" i="3"/>
  <c r="Z68" i="3"/>
  <c r="Z69" i="3"/>
  <c r="Z70" i="3"/>
  <c r="Z71" i="3"/>
  <c r="Z72" i="3"/>
  <c r="Z73" i="3"/>
  <c r="Z74" i="3"/>
  <c r="Z75" i="3"/>
  <c r="Z76" i="3"/>
  <c r="Z77" i="3"/>
  <c r="Z78" i="3"/>
  <c r="Z79" i="3"/>
  <c r="Z80" i="3"/>
  <c r="Z81" i="3"/>
  <c r="Z82" i="3"/>
  <c r="Z83" i="3"/>
  <c r="Z84" i="3"/>
  <c r="Z85" i="3"/>
  <c r="Z87" i="3"/>
  <c r="Z88" i="3"/>
  <c r="Z89" i="3"/>
  <c r="Z90" i="3"/>
  <c r="Z91" i="3"/>
  <c r="Z92" i="3"/>
  <c r="Z93" i="3"/>
  <c r="Z94" i="3"/>
  <c r="Z95" i="3"/>
  <c r="Z96" i="3"/>
  <c r="Z97" i="3"/>
  <c r="Z98" i="3"/>
  <c r="Z99" i="3"/>
  <c r="Z100" i="3"/>
  <c r="Z101" i="3"/>
  <c r="Z102" i="3"/>
  <c r="Z103" i="3"/>
  <c r="Z104" i="3"/>
  <c r="Z105"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16" i="3"/>
  <c r="P429" i="3" l="1"/>
  <c r="O429" i="3"/>
  <c r="X429" i="3"/>
  <c r="Y429" i="3"/>
  <c r="P425" i="3"/>
  <c r="O425" i="3"/>
  <c r="X425" i="3"/>
  <c r="Y425" i="3"/>
  <c r="P421" i="3"/>
  <c r="O421" i="3"/>
  <c r="P417" i="3"/>
  <c r="O417" i="3"/>
  <c r="P413" i="3"/>
  <c r="O413" i="3"/>
  <c r="Y413" i="3"/>
  <c r="X413" i="3"/>
  <c r="P409" i="3"/>
  <c r="O409" i="3"/>
  <c r="Y409" i="3"/>
  <c r="X409" i="3"/>
  <c r="P405" i="3"/>
  <c r="O405" i="3"/>
  <c r="P401" i="3"/>
  <c r="O401" i="3"/>
  <c r="Y401" i="3"/>
  <c r="X401" i="3"/>
  <c r="P397" i="3"/>
  <c r="O397" i="3"/>
  <c r="Y397" i="3"/>
  <c r="X397" i="3"/>
  <c r="P393" i="3"/>
  <c r="O393" i="3"/>
  <c r="Y393" i="3"/>
  <c r="X393" i="3"/>
  <c r="P389" i="3"/>
  <c r="O389" i="3"/>
  <c r="Y389" i="3"/>
  <c r="X389" i="3"/>
  <c r="P385" i="3"/>
  <c r="O385" i="3"/>
  <c r="Y385" i="3"/>
  <c r="X385" i="3"/>
  <c r="P381" i="3"/>
  <c r="O381" i="3"/>
  <c r="Y381" i="3"/>
  <c r="X381" i="3"/>
  <c r="P377" i="3"/>
  <c r="O377" i="3"/>
  <c r="Y377" i="3"/>
  <c r="X377" i="3"/>
  <c r="P373" i="3"/>
  <c r="O373" i="3"/>
  <c r="Y373" i="3"/>
  <c r="X373" i="3"/>
  <c r="P369" i="3"/>
  <c r="O369" i="3"/>
  <c r="Y369" i="3"/>
  <c r="X369" i="3"/>
  <c r="P365" i="3"/>
  <c r="O365" i="3"/>
  <c r="Y365" i="3"/>
  <c r="X365" i="3"/>
  <c r="P361" i="3"/>
  <c r="O361" i="3"/>
  <c r="Y361" i="3"/>
  <c r="X361" i="3"/>
  <c r="P357" i="3"/>
  <c r="O357" i="3"/>
  <c r="Y357" i="3"/>
  <c r="X357" i="3"/>
  <c r="P353" i="3"/>
  <c r="O353" i="3"/>
  <c r="P349" i="3"/>
  <c r="O349" i="3"/>
  <c r="Y349" i="3"/>
  <c r="X349" i="3"/>
  <c r="P345" i="3"/>
  <c r="O345" i="3"/>
  <c r="Y345" i="3"/>
  <c r="X345" i="3"/>
  <c r="P341" i="3"/>
  <c r="O341" i="3"/>
  <c r="Y341" i="3"/>
  <c r="X341" i="3"/>
  <c r="P337" i="3"/>
  <c r="O337" i="3"/>
  <c r="Y337" i="3"/>
  <c r="X337" i="3"/>
  <c r="P333" i="3"/>
  <c r="O333" i="3"/>
  <c r="Y333" i="3"/>
  <c r="X333" i="3"/>
  <c r="P329" i="3"/>
  <c r="O329" i="3"/>
  <c r="Y329" i="3"/>
  <c r="X329" i="3"/>
  <c r="P325" i="3"/>
  <c r="O325" i="3"/>
  <c r="P321" i="3"/>
  <c r="O321" i="3"/>
  <c r="Y321" i="3"/>
  <c r="X321" i="3"/>
  <c r="P317" i="3"/>
  <c r="O317" i="3"/>
  <c r="P313" i="3"/>
  <c r="O313" i="3"/>
  <c r="Y313" i="3"/>
  <c r="X313" i="3"/>
  <c r="P309" i="3"/>
  <c r="O309" i="3"/>
  <c r="Y309" i="3"/>
  <c r="X309" i="3"/>
  <c r="P305" i="3"/>
  <c r="O305" i="3"/>
  <c r="Y305" i="3"/>
  <c r="X305" i="3"/>
  <c r="P301" i="3"/>
  <c r="O301" i="3"/>
  <c r="Y301" i="3"/>
  <c r="X301" i="3"/>
  <c r="P297" i="3"/>
  <c r="O297" i="3"/>
  <c r="Y297" i="3"/>
  <c r="X297" i="3"/>
  <c r="P293" i="3"/>
  <c r="O293" i="3"/>
  <c r="Y293" i="3"/>
  <c r="X293" i="3"/>
  <c r="P289" i="3"/>
  <c r="O289" i="3"/>
  <c r="P285" i="3"/>
  <c r="O285" i="3"/>
  <c r="P281" i="3"/>
  <c r="O281" i="3"/>
  <c r="P277" i="3"/>
  <c r="O277" i="3"/>
  <c r="P273" i="3"/>
  <c r="O273" i="3"/>
  <c r="P269" i="3"/>
  <c r="O269" i="3"/>
  <c r="P265" i="3"/>
  <c r="O265" i="3"/>
  <c r="Y265" i="3"/>
  <c r="X265" i="3"/>
  <c r="P261" i="3"/>
  <c r="O261" i="3"/>
  <c r="Y261" i="3"/>
  <c r="X261" i="3"/>
  <c r="P257" i="3"/>
  <c r="O257" i="3"/>
  <c r="Y257" i="3"/>
  <c r="X257" i="3"/>
  <c r="P253" i="3"/>
  <c r="O253" i="3"/>
  <c r="P249" i="3"/>
  <c r="O249" i="3"/>
  <c r="Y249" i="3"/>
  <c r="X249" i="3"/>
  <c r="P245" i="3"/>
  <c r="O245" i="3"/>
  <c r="Y245" i="3"/>
  <c r="X245" i="3"/>
  <c r="P241" i="3"/>
  <c r="O241" i="3"/>
  <c r="P237" i="3"/>
  <c r="O237" i="3"/>
  <c r="Y237" i="3"/>
  <c r="X237" i="3"/>
  <c r="P233" i="3"/>
  <c r="O233" i="3"/>
  <c r="Y233" i="3"/>
  <c r="X233" i="3"/>
  <c r="P229" i="3"/>
  <c r="O229" i="3"/>
  <c r="P225" i="3"/>
  <c r="O225" i="3"/>
  <c r="P221" i="3"/>
  <c r="O221" i="3"/>
  <c r="P217" i="3"/>
  <c r="O217" i="3"/>
  <c r="Y217" i="3"/>
  <c r="X217" i="3"/>
  <c r="P213" i="3"/>
  <c r="O213" i="3"/>
  <c r="P209" i="3"/>
  <c r="O209" i="3"/>
  <c r="Y209" i="3"/>
  <c r="X209" i="3"/>
  <c r="P205" i="3"/>
  <c r="O205" i="3"/>
  <c r="Y205" i="3"/>
  <c r="X205" i="3"/>
  <c r="P201" i="3"/>
  <c r="O201" i="3"/>
  <c r="Y201" i="3"/>
  <c r="X201" i="3"/>
  <c r="P197" i="3"/>
  <c r="O197" i="3"/>
  <c r="Y197" i="3"/>
  <c r="X197" i="3"/>
  <c r="P193" i="3"/>
  <c r="O193" i="3"/>
  <c r="Y193" i="3"/>
  <c r="X193" i="3"/>
  <c r="P189" i="3"/>
  <c r="O189" i="3"/>
  <c r="Y189" i="3"/>
  <c r="X189" i="3"/>
  <c r="P185" i="3"/>
  <c r="O185" i="3"/>
  <c r="Y185" i="3"/>
  <c r="X185" i="3"/>
  <c r="P181" i="3"/>
  <c r="O181" i="3"/>
  <c r="Y181" i="3"/>
  <c r="X181" i="3"/>
  <c r="P177" i="3"/>
  <c r="O177" i="3"/>
  <c r="Y177" i="3"/>
  <c r="X177" i="3"/>
  <c r="P173" i="3"/>
  <c r="O173" i="3"/>
  <c r="Y173" i="3"/>
  <c r="X173" i="3"/>
  <c r="P169" i="3"/>
  <c r="O169" i="3"/>
  <c r="Y169" i="3"/>
  <c r="X169" i="3"/>
  <c r="P165" i="3"/>
  <c r="O165" i="3"/>
  <c r="Y165" i="3"/>
  <c r="X165" i="3"/>
  <c r="P161" i="3"/>
  <c r="O161" i="3"/>
  <c r="Y161" i="3"/>
  <c r="X161" i="3"/>
  <c r="P157" i="3"/>
  <c r="O157" i="3"/>
  <c r="Y157" i="3"/>
  <c r="X157" i="3"/>
  <c r="P153" i="3"/>
  <c r="O153" i="3"/>
  <c r="P149" i="3"/>
  <c r="O149" i="3"/>
  <c r="Y149" i="3"/>
  <c r="X149" i="3"/>
  <c r="P145" i="3"/>
  <c r="O145" i="3"/>
  <c r="P141" i="3"/>
  <c r="O141" i="3"/>
  <c r="Y141" i="3"/>
  <c r="X141" i="3"/>
  <c r="P137" i="3"/>
  <c r="O137" i="3"/>
  <c r="Y137" i="3"/>
  <c r="X137" i="3"/>
  <c r="P133" i="3"/>
  <c r="O133" i="3"/>
  <c r="Y133" i="3"/>
  <c r="X133" i="3"/>
  <c r="P129" i="3"/>
  <c r="O129" i="3"/>
  <c r="Y129" i="3"/>
  <c r="X129" i="3"/>
  <c r="P125" i="3"/>
  <c r="O125" i="3"/>
  <c r="P121" i="3"/>
  <c r="O121" i="3"/>
  <c r="Y121" i="3"/>
  <c r="X121" i="3"/>
  <c r="P117" i="3"/>
  <c r="O117" i="3"/>
  <c r="Y117" i="3"/>
  <c r="X117" i="3"/>
  <c r="P113" i="3"/>
  <c r="O113" i="3"/>
  <c r="P109" i="3"/>
  <c r="O109" i="3"/>
  <c r="Y109" i="3"/>
  <c r="X109" i="3"/>
  <c r="P105" i="3"/>
  <c r="O105" i="3"/>
  <c r="Y105" i="3"/>
  <c r="X105" i="3"/>
  <c r="P101" i="3"/>
  <c r="O101" i="3"/>
  <c r="Y101" i="3"/>
  <c r="X101" i="3"/>
  <c r="P97" i="3"/>
  <c r="O97" i="3"/>
  <c r="Y97" i="3"/>
  <c r="X97" i="3"/>
  <c r="P93" i="3"/>
  <c r="O93" i="3"/>
  <c r="Y93" i="3"/>
  <c r="X93" i="3"/>
  <c r="P89" i="3"/>
  <c r="O89" i="3"/>
  <c r="Y89" i="3"/>
  <c r="X89" i="3"/>
  <c r="P85" i="3"/>
  <c r="O85" i="3"/>
  <c r="P81" i="3"/>
  <c r="O81" i="3"/>
  <c r="P77" i="3"/>
  <c r="O77" i="3"/>
  <c r="Y77" i="3"/>
  <c r="X77" i="3"/>
  <c r="P73" i="3"/>
  <c r="O73" i="3"/>
  <c r="Y73" i="3"/>
  <c r="X73" i="3"/>
  <c r="P69" i="3"/>
  <c r="O69" i="3"/>
  <c r="P65" i="3"/>
  <c r="O65" i="3"/>
  <c r="P61" i="3"/>
  <c r="O61" i="3"/>
  <c r="P57" i="3"/>
  <c r="O57" i="3"/>
  <c r="Y57" i="3"/>
  <c r="X57" i="3"/>
  <c r="P53" i="3"/>
  <c r="O53" i="3"/>
  <c r="Y53" i="3"/>
  <c r="X53" i="3"/>
  <c r="P49" i="3"/>
  <c r="O49" i="3"/>
  <c r="P45" i="3"/>
  <c r="O45" i="3"/>
  <c r="Y45" i="3"/>
  <c r="X45" i="3"/>
  <c r="P41" i="3"/>
  <c r="O41" i="3"/>
  <c r="Y41" i="3"/>
  <c r="X41" i="3"/>
  <c r="P37" i="3"/>
  <c r="O37" i="3"/>
  <c r="Y37" i="3"/>
  <c r="X37" i="3"/>
  <c r="P33" i="3"/>
  <c r="O33" i="3"/>
  <c r="Y33" i="3"/>
  <c r="X33" i="3"/>
  <c r="P29" i="3"/>
  <c r="O29" i="3"/>
  <c r="Y29" i="3"/>
  <c r="X29" i="3"/>
  <c r="P24" i="3"/>
  <c r="O24" i="3"/>
  <c r="Y24" i="3"/>
  <c r="X24" i="3"/>
  <c r="P428" i="3"/>
  <c r="O428" i="3"/>
  <c r="X428" i="3"/>
  <c r="Y428" i="3"/>
  <c r="P424" i="3"/>
  <c r="O424" i="3"/>
  <c r="X424" i="3"/>
  <c r="Y424" i="3"/>
  <c r="P420" i="3"/>
  <c r="O420" i="3"/>
  <c r="P416" i="3"/>
  <c r="O416" i="3"/>
  <c r="Y416" i="3"/>
  <c r="X416" i="3"/>
  <c r="P412" i="3"/>
  <c r="O412" i="3"/>
  <c r="Y412" i="3"/>
  <c r="X412" i="3"/>
  <c r="P408" i="3"/>
  <c r="O408" i="3"/>
  <c r="Y408" i="3"/>
  <c r="X408" i="3"/>
  <c r="P404" i="3"/>
  <c r="O404" i="3"/>
  <c r="Y404" i="3"/>
  <c r="X404" i="3"/>
  <c r="P400" i="3"/>
  <c r="O400" i="3"/>
  <c r="Y400" i="3"/>
  <c r="X400" i="3"/>
  <c r="P396" i="3"/>
  <c r="O396" i="3"/>
  <c r="Y396" i="3"/>
  <c r="X396" i="3"/>
  <c r="P392" i="3"/>
  <c r="O392" i="3"/>
  <c r="P388" i="3"/>
  <c r="O388" i="3"/>
  <c r="Y388" i="3"/>
  <c r="X388" i="3"/>
  <c r="P384" i="3"/>
  <c r="O384" i="3"/>
  <c r="Y384" i="3"/>
  <c r="X384" i="3"/>
  <c r="P380" i="3"/>
  <c r="O380" i="3"/>
  <c r="Y380" i="3"/>
  <c r="X380" i="3"/>
  <c r="P376" i="3"/>
  <c r="O376" i="3"/>
  <c r="Y376" i="3"/>
  <c r="X376" i="3"/>
  <c r="P372" i="3"/>
  <c r="O372" i="3"/>
  <c r="Y372" i="3"/>
  <c r="X372" i="3"/>
  <c r="P368" i="3"/>
  <c r="O368" i="3"/>
  <c r="Y368" i="3"/>
  <c r="X368" i="3"/>
  <c r="P364" i="3"/>
  <c r="O364" i="3"/>
  <c r="Y364" i="3"/>
  <c r="X364" i="3"/>
  <c r="P360" i="3"/>
  <c r="O360" i="3"/>
  <c r="Y360" i="3"/>
  <c r="X360" i="3"/>
  <c r="P356" i="3"/>
  <c r="O356" i="3"/>
  <c r="Y356" i="3"/>
  <c r="X356" i="3"/>
  <c r="P352" i="3"/>
  <c r="O352" i="3"/>
  <c r="Y352" i="3"/>
  <c r="X352" i="3"/>
  <c r="P348" i="3"/>
  <c r="O348" i="3"/>
  <c r="Y348" i="3"/>
  <c r="X348" i="3"/>
  <c r="P344" i="3"/>
  <c r="O344" i="3"/>
  <c r="Y344" i="3"/>
  <c r="X344" i="3"/>
  <c r="P340" i="3"/>
  <c r="O340" i="3"/>
  <c r="Y340" i="3"/>
  <c r="X340" i="3"/>
  <c r="P336" i="3"/>
  <c r="O336" i="3"/>
  <c r="Y336" i="3"/>
  <c r="X336" i="3"/>
  <c r="P332" i="3"/>
  <c r="O332" i="3"/>
  <c r="Y332" i="3"/>
  <c r="X332" i="3"/>
  <c r="P328" i="3"/>
  <c r="O328" i="3"/>
  <c r="Y328" i="3"/>
  <c r="X328" i="3"/>
  <c r="P324" i="3"/>
  <c r="O324" i="3"/>
  <c r="P320" i="3"/>
  <c r="O320" i="3"/>
  <c r="Y320" i="3"/>
  <c r="X320" i="3"/>
  <c r="P316" i="3"/>
  <c r="O316" i="3"/>
  <c r="P312" i="3"/>
  <c r="O312" i="3"/>
  <c r="Y312" i="3"/>
  <c r="X312" i="3"/>
  <c r="P308" i="3"/>
  <c r="O308" i="3"/>
  <c r="Y308" i="3"/>
  <c r="X308" i="3"/>
  <c r="P304" i="3"/>
  <c r="O304" i="3"/>
  <c r="Y304" i="3"/>
  <c r="X304" i="3"/>
  <c r="P300" i="3"/>
  <c r="O300" i="3"/>
  <c r="Y300" i="3"/>
  <c r="X300" i="3"/>
  <c r="O296" i="3"/>
  <c r="P296" i="3"/>
  <c r="Y296" i="3"/>
  <c r="X296" i="3"/>
  <c r="P292" i="3"/>
  <c r="O292" i="3"/>
  <c r="Y292" i="3"/>
  <c r="X292" i="3"/>
  <c r="P288" i="3"/>
  <c r="O288" i="3"/>
  <c r="P284" i="3"/>
  <c r="O284" i="3"/>
  <c r="P280" i="3"/>
  <c r="O280" i="3"/>
  <c r="P276" i="3"/>
  <c r="O276" i="3"/>
  <c r="P272" i="3"/>
  <c r="O272" i="3"/>
  <c r="P268" i="3"/>
  <c r="O268" i="3"/>
  <c r="P264" i="3"/>
  <c r="O264" i="3"/>
  <c r="Y264" i="3"/>
  <c r="X264" i="3"/>
  <c r="P260" i="3"/>
  <c r="O260" i="3"/>
  <c r="Y260" i="3"/>
  <c r="X260" i="3"/>
  <c r="P256" i="3"/>
  <c r="O256" i="3"/>
  <c r="Y256" i="3"/>
  <c r="X256" i="3"/>
  <c r="P252" i="3"/>
  <c r="O252" i="3"/>
  <c r="P248" i="3"/>
  <c r="O248" i="3"/>
  <c r="Y248" i="3"/>
  <c r="X248" i="3"/>
  <c r="P244" i="3"/>
  <c r="O244" i="3"/>
  <c r="Y244" i="3"/>
  <c r="X244" i="3"/>
  <c r="P240" i="3"/>
  <c r="O240" i="3"/>
  <c r="P236" i="3"/>
  <c r="O236" i="3"/>
  <c r="Y236" i="3"/>
  <c r="X236" i="3"/>
  <c r="O232" i="3"/>
  <c r="P232" i="3"/>
  <c r="Y232" i="3"/>
  <c r="X232" i="3"/>
  <c r="P228" i="3"/>
  <c r="O228" i="3"/>
  <c r="P224" i="3"/>
  <c r="O224" i="3"/>
  <c r="P220" i="3"/>
  <c r="O220" i="3"/>
  <c r="P216" i="3"/>
  <c r="O216" i="3"/>
  <c r="Y216" i="3"/>
  <c r="X216" i="3"/>
  <c r="P212" i="3"/>
  <c r="O212" i="3"/>
  <c r="P208" i="3"/>
  <c r="O208" i="3"/>
  <c r="Y208" i="3"/>
  <c r="X208" i="3"/>
  <c r="P204" i="3"/>
  <c r="O204" i="3"/>
  <c r="Y204" i="3"/>
  <c r="X204" i="3"/>
  <c r="P200" i="3"/>
  <c r="O200" i="3"/>
  <c r="Y200" i="3"/>
  <c r="X200" i="3"/>
  <c r="P196" i="3"/>
  <c r="O196" i="3"/>
  <c r="Y196" i="3"/>
  <c r="X196" i="3"/>
  <c r="P192" i="3"/>
  <c r="O192" i="3"/>
  <c r="Y192" i="3"/>
  <c r="X192" i="3"/>
  <c r="P188" i="3"/>
  <c r="O188" i="3"/>
  <c r="Y188" i="3"/>
  <c r="X188" i="3"/>
  <c r="P184" i="3"/>
  <c r="O184" i="3"/>
  <c r="Y184" i="3"/>
  <c r="X184" i="3"/>
  <c r="P180" i="3"/>
  <c r="O180" i="3"/>
  <c r="Y180" i="3"/>
  <c r="X180" i="3"/>
  <c r="P176" i="3"/>
  <c r="O176" i="3"/>
  <c r="Y176" i="3"/>
  <c r="X176" i="3"/>
  <c r="P172" i="3"/>
  <c r="O172" i="3"/>
  <c r="Y172" i="3"/>
  <c r="X172" i="3"/>
  <c r="P168" i="3"/>
  <c r="O168" i="3"/>
  <c r="P164" i="3"/>
  <c r="O164" i="3"/>
  <c r="Y164" i="3"/>
  <c r="X164" i="3"/>
  <c r="P160" i="3"/>
  <c r="O160" i="3"/>
  <c r="Y160" i="3"/>
  <c r="X160" i="3"/>
  <c r="P156" i="3"/>
  <c r="O156" i="3"/>
  <c r="Y156" i="3"/>
  <c r="X156" i="3"/>
  <c r="P152" i="3"/>
  <c r="O152" i="3"/>
  <c r="P148" i="3"/>
  <c r="O148" i="3"/>
  <c r="Y148" i="3"/>
  <c r="X148" i="3"/>
  <c r="P144" i="3"/>
  <c r="O144" i="3"/>
  <c r="P140" i="3"/>
  <c r="O140" i="3"/>
  <c r="Y140" i="3"/>
  <c r="X140" i="3"/>
  <c r="P136" i="3"/>
  <c r="O136" i="3"/>
  <c r="Y136" i="3"/>
  <c r="X136" i="3"/>
  <c r="P132" i="3"/>
  <c r="O132" i="3"/>
  <c r="Y132" i="3"/>
  <c r="X132" i="3"/>
  <c r="P128" i="3"/>
  <c r="O128" i="3"/>
  <c r="Y128" i="3"/>
  <c r="X128" i="3"/>
  <c r="P124" i="3"/>
  <c r="O124" i="3"/>
  <c r="Y124" i="3"/>
  <c r="X124" i="3"/>
  <c r="P120" i="3"/>
  <c r="O120" i="3"/>
  <c r="Y120" i="3"/>
  <c r="X120" i="3"/>
  <c r="P116" i="3"/>
  <c r="O116" i="3"/>
  <c r="Y116" i="3"/>
  <c r="X116" i="3"/>
  <c r="P112" i="3"/>
  <c r="O112" i="3"/>
  <c r="Y112" i="3"/>
  <c r="X112" i="3"/>
  <c r="P108" i="3"/>
  <c r="O108" i="3"/>
  <c r="Y108" i="3"/>
  <c r="X108" i="3"/>
  <c r="P104" i="3"/>
  <c r="O104" i="3"/>
  <c r="P100" i="3"/>
  <c r="O100" i="3"/>
  <c r="Y100" i="3"/>
  <c r="X100" i="3"/>
  <c r="P96" i="3"/>
  <c r="O96" i="3"/>
  <c r="Y96" i="3"/>
  <c r="X96" i="3"/>
  <c r="P92" i="3"/>
  <c r="O92" i="3"/>
  <c r="Y92" i="3"/>
  <c r="X92" i="3"/>
  <c r="P88" i="3"/>
  <c r="O88" i="3"/>
  <c r="Y88" i="3"/>
  <c r="X88" i="3"/>
  <c r="P84" i="3"/>
  <c r="O84" i="3"/>
  <c r="P80" i="3"/>
  <c r="O80" i="3"/>
  <c r="P76" i="3"/>
  <c r="O76" i="3"/>
  <c r="O72" i="3"/>
  <c r="P72" i="3"/>
  <c r="Y72" i="3"/>
  <c r="X72" i="3"/>
  <c r="P68" i="3"/>
  <c r="O68" i="3"/>
  <c r="Y68" i="3"/>
  <c r="X68" i="3"/>
  <c r="P64" i="3"/>
  <c r="O64" i="3"/>
  <c r="Y64" i="3"/>
  <c r="X64" i="3"/>
  <c r="P60" i="3"/>
  <c r="O60" i="3"/>
  <c r="O56" i="3"/>
  <c r="P56" i="3"/>
  <c r="Y56" i="3"/>
  <c r="X56" i="3"/>
  <c r="P52" i="3"/>
  <c r="O52" i="3"/>
  <c r="Y52" i="3"/>
  <c r="X52" i="3"/>
  <c r="P48" i="3"/>
  <c r="O48" i="3"/>
  <c r="P44" i="3"/>
  <c r="O44" i="3"/>
  <c r="Y44" i="3"/>
  <c r="X44" i="3"/>
  <c r="O40" i="3"/>
  <c r="P40" i="3"/>
  <c r="Y40" i="3"/>
  <c r="X40" i="3"/>
  <c r="P36" i="3"/>
  <c r="O36" i="3"/>
  <c r="Y36" i="3"/>
  <c r="X36" i="3"/>
  <c r="P32" i="3"/>
  <c r="O32" i="3"/>
  <c r="Y32" i="3"/>
  <c r="X32" i="3"/>
  <c r="P28" i="3"/>
  <c r="O28" i="3"/>
  <c r="Y28" i="3"/>
  <c r="X28" i="3"/>
  <c r="P427" i="3"/>
  <c r="O427" i="3"/>
  <c r="Y427" i="3"/>
  <c r="X427" i="3"/>
  <c r="P423" i="3"/>
  <c r="O423" i="3"/>
  <c r="Y423" i="3"/>
  <c r="X423" i="3"/>
  <c r="P419" i="3"/>
  <c r="O419" i="3"/>
  <c r="P415" i="3"/>
  <c r="O415" i="3"/>
  <c r="Y415" i="3"/>
  <c r="X415" i="3"/>
  <c r="P411" i="3"/>
  <c r="O411" i="3"/>
  <c r="P407" i="3"/>
  <c r="O407" i="3"/>
  <c r="Y407" i="3"/>
  <c r="X407" i="3"/>
  <c r="P403" i="3"/>
  <c r="O403" i="3"/>
  <c r="P399" i="3"/>
  <c r="O399" i="3"/>
  <c r="Y399" i="3"/>
  <c r="X399" i="3"/>
  <c r="P395" i="3"/>
  <c r="O395" i="3"/>
  <c r="P391" i="3"/>
  <c r="O391" i="3"/>
  <c r="Y391" i="3"/>
  <c r="X391" i="3"/>
  <c r="P387" i="3"/>
  <c r="O387" i="3"/>
  <c r="Y387" i="3"/>
  <c r="X387" i="3"/>
  <c r="P383" i="3"/>
  <c r="O383" i="3"/>
  <c r="Y383" i="3"/>
  <c r="X383" i="3"/>
  <c r="P379" i="3"/>
  <c r="O379" i="3"/>
  <c r="Y379" i="3"/>
  <c r="X379" i="3"/>
  <c r="P375" i="3"/>
  <c r="O375" i="3"/>
  <c r="Y375" i="3"/>
  <c r="X375" i="3"/>
  <c r="P371" i="3"/>
  <c r="O371" i="3"/>
  <c r="Y371" i="3"/>
  <c r="X371" i="3"/>
  <c r="P367" i="3"/>
  <c r="O367" i="3"/>
  <c r="P363" i="3"/>
  <c r="O363" i="3"/>
  <c r="Y363" i="3"/>
  <c r="X363" i="3"/>
  <c r="P359" i="3"/>
  <c r="O359" i="3"/>
  <c r="Y359" i="3"/>
  <c r="X359" i="3"/>
  <c r="P355" i="3"/>
  <c r="O355" i="3"/>
  <c r="Y355" i="3"/>
  <c r="X355" i="3"/>
  <c r="P351" i="3"/>
  <c r="O351" i="3"/>
  <c r="Y351" i="3"/>
  <c r="X351" i="3"/>
  <c r="P347" i="3"/>
  <c r="O347" i="3"/>
  <c r="Y347" i="3"/>
  <c r="X347" i="3"/>
  <c r="P343" i="3"/>
  <c r="O343" i="3"/>
  <c r="Y343" i="3"/>
  <c r="X343" i="3"/>
  <c r="P339" i="3"/>
  <c r="O339" i="3"/>
  <c r="Y339" i="3"/>
  <c r="X339" i="3"/>
  <c r="P335" i="3"/>
  <c r="O335" i="3"/>
  <c r="Y335" i="3"/>
  <c r="X335" i="3"/>
  <c r="P331" i="3"/>
  <c r="O331" i="3"/>
  <c r="P327" i="3"/>
  <c r="O327" i="3"/>
  <c r="Y327" i="3"/>
  <c r="X327" i="3"/>
  <c r="P323" i="3"/>
  <c r="O323" i="3"/>
  <c r="Y323" i="3"/>
  <c r="X323" i="3"/>
  <c r="P319" i="3"/>
  <c r="O319" i="3"/>
  <c r="Y319" i="3"/>
  <c r="X319" i="3"/>
  <c r="P315" i="3"/>
  <c r="O315" i="3"/>
  <c r="Y315" i="3"/>
  <c r="X315" i="3"/>
  <c r="P311" i="3"/>
  <c r="O311" i="3"/>
  <c r="Y311" i="3"/>
  <c r="X311" i="3"/>
  <c r="P307" i="3"/>
  <c r="O307" i="3"/>
  <c r="Y307" i="3"/>
  <c r="X307" i="3"/>
  <c r="P303" i="3"/>
  <c r="O303" i="3"/>
  <c r="Y303" i="3"/>
  <c r="X303" i="3"/>
  <c r="P299" i="3"/>
  <c r="O299" i="3"/>
  <c r="P295" i="3"/>
  <c r="O295" i="3"/>
  <c r="Y295" i="3"/>
  <c r="X295" i="3"/>
  <c r="P291" i="3"/>
  <c r="O291" i="3"/>
  <c r="Y291" i="3"/>
  <c r="X291" i="3"/>
  <c r="P287" i="3"/>
  <c r="O287" i="3"/>
  <c r="Y287" i="3"/>
  <c r="X287" i="3"/>
  <c r="P283" i="3"/>
  <c r="O283" i="3"/>
  <c r="Y283" i="3"/>
  <c r="X283" i="3"/>
  <c r="P279" i="3"/>
  <c r="O279" i="3"/>
  <c r="Y279" i="3"/>
  <c r="X279" i="3"/>
  <c r="P275" i="3"/>
  <c r="O275" i="3"/>
  <c r="P271" i="3"/>
  <c r="O271" i="3"/>
  <c r="P267" i="3"/>
  <c r="O267" i="3"/>
  <c r="Y267" i="3"/>
  <c r="X267" i="3"/>
  <c r="P263" i="3"/>
  <c r="O263" i="3"/>
  <c r="Y263" i="3"/>
  <c r="X263" i="3"/>
  <c r="P259" i="3"/>
  <c r="O259" i="3"/>
  <c r="Y259" i="3"/>
  <c r="X259" i="3"/>
  <c r="P255" i="3"/>
  <c r="O255" i="3"/>
  <c r="P251" i="3"/>
  <c r="O251" i="3"/>
  <c r="P247" i="3"/>
  <c r="O247" i="3"/>
  <c r="Y247" i="3"/>
  <c r="X247" i="3"/>
  <c r="P243" i="3"/>
  <c r="O243" i="3"/>
  <c r="Y243" i="3"/>
  <c r="X243" i="3"/>
  <c r="P239" i="3"/>
  <c r="O239" i="3"/>
  <c r="Y239" i="3"/>
  <c r="X239" i="3"/>
  <c r="P235" i="3"/>
  <c r="O235" i="3"/>
  <c r="Y235" i="3"/>
  <c r="X235" i="3"/>
  <c r="P231" i="3"/>
  <c r="O231" i="3"/>
  <c r="P227" i="3"/>
  <c r="O227" i="3"/>
  <c r="P223" i="3"/>
  <c r="O223" i="3"/>
  <c r="P219" i="3"/>
  <c r="O219" i="3"/>
  <c r="P215" i="3"/>
  <c r="O215" i="3"/>
  <c r="Y215" i="3"/>
  <c r="X215" i="3"/>
  <c r="P211" i="3"/>
  <c r="O211" i="3"/>
  <c r="Y211" i="3"/>
  <c r="X211" i="3"/>
  <c r="P207" i="3"/>
  <c r="O207" i="3"/>
  <c r="Y207" i="3"/>
  <c r="X207" i="3"/>
  <c r="P203" i="3"/>
  <c r="O203" i="3"/>
  <c r="Y203" i="3"/>
  <c r="X203" i="3"/>
  <c r="P199" i="3"/>
  <c r="O199" i="3"/>
  <c r="Y199" i="3"/>
  <c r="X199" i="3"/>
  <c r="P195" i="3"/>
  <c r="O195" i="3"/>
  <c r="Y195" i="3"/>
  <c r="X195" i="3"/>
  <c r="P191" i="3"/>
  <c r="O191" i="3"/>
  <c r="Y191" i="3"/>
  <c r="X191" i="3"/>
  <c r="P187" i="3"/>
  <c r="O187" i="3"/>
  <c r="Y187" i="3"/>
  <c r="X187" i="3"/>
  <c r="P183" i="3"/>
  <c r="O183" i="3"/>
  <c r="Y183" i="3"/>
  <c r="X183" i="3"/>
  <c r="P179" i="3"/>
  <c r="O179" i="3"/>
  <c r="Y179" i="3"/>
  <c r="X179" i="3"/>
  <c r="P175" i="3"/>
  <c r="O175" i="3"/>
  <c r="Y175" i="3"/>
  <c r="X175" i="3"/>
  <c r="P171" i="3"/>
  <c r="O171" i="3"/>
  <c r="P167" i="3"/>
  <c r="O167" i="3"/>
  <c r="P163" i="3"/>
  <c r="O163" i="3"/>
  <c r="Y163" i="3"/>
  <c r="X163" i="3"/>
  <c r="P159" i="3"/>
  <c r="O159" i="3"/>
  <c r="Y159" i="3"/>
  <c r="X159" i="3"/>
  <c r="P155" i="3"/>
  <c r="O155" i="3"/>
  <c r="Y155" i="3"/>
  <c r="X155" i="3"/>
  <c r="P151" i="3"/>
  <c r="O151" i="3"/>
  <c r="P147" i="3"/>
  <c r="O147" i="3"/>
  <c r="Y147" i="3"/>
  <c r="X147" i="3"/>
  <c r="P143" i="3"/>
  <c r="O143" i="3"/>
  <c r="P139" i="3"/>
  <c r="O139" i="3"/>
  <c r="Y139" i="3"/>
  <c r="X139" i="3"/>
  <c r="P135" i="3"/>
  <c r="O135" i="3"/>
  <c r="Y135" i="3"/>
  <c r="X135" i="3"/>
  <c r="P131" i="3"/>
  <c r="O131" i="3"/>
  <c r="Y131" i="3"/>
  <c r="X131" i="3"/>
  <c r="P127" i="3"/>
  <c r="O127" i="3"/>
  <c r="Y127" i="3"/>
  <c r="X127" i="3"/>
  <c r="P123" i="3"/>
  <c r="O123" i="3"/>
  <c r="Y123" i="3"/>
  <c r="X123" i="3"/>
  <c r="P119" i="3"/>
  <c r="O119" i="3"/>
  <c r="Y119" i="3"/>
  <c r="X119" i="3"/>
  <c r="P115" i="3"/>
  <c r="O115" i="3"/>
  <c r="Y115" i="3"/>
  <c r="X115" i="3"/>
  <c r="P111" i="3"/>
  <c r="O111" i="3"/>
  <c r="P107" i="3"/>
  <c r="O107" i="3"/>
  <c r="Y107" i="3"/>
  <c r="X107" i="3"/>
  <c r="P103" i="3"/>
  <c r="O103" i="3"/>
  <c r="P99" i="3"/>
  <c r="O99" i="3"/>
  <c r="Y99" i="3"/>
  <c r="X99" i="3"/>
  <c r="P95" i="3"/>
  <c r="O95" i="3"/>
  <c r="Y95" i="3"/>
  <c r="X95" i="3"/>
  <c r="P91" i="3"/>
  <c r="O91" i="3"/>
  <c r="Y91" i="3"/>
  <c r="X91" i="3"/>
  <c r="P87" i="3"/>
  <c r="O87" i="3"/>
  <c r="Y87" i="3"/>
  <c r="X87" i="3"/>
  <c r="P83" i="3"/>
  <c r="O83" i="3"/>
  <c r="P79" i="3"/>
  <c r="O79" i="3"/>
  <c r="Y79" i="3"/>
  <c r="X79" i="3"/>
  <c r="P75" i="3"/>
  <c r="O75" i="3"/>
  <c r="P71" i="3"/>
  <c r="O71" i="3"/>
  <c r="Y71" i="3"/>
  <c r="X71" i="3"/>
  <c r="P67" i="3"/>
  <c r="O67" i="3"/>
  <c r="Y67" i="3"/>
  <c r="X67" i="3"/>
  <c r="P63" i="3"/>
  <c r="O63" i="3"/>
  <c r="Y63" i="3"/>
  <c r="X63" i="3"/>
  <c r="P59" i="3"/>
  <c r="O59" i="3"/>
  <c r="Y59" i="3"/>
  <c r="X59" i="3"/>
  <c r="P55" i="3"/>
  <c r="O55" i="3"/>
  <c r="Y55" i="3"/>
  <c r="X55" i="3"/>
  <c r="P51" i="3"/>
  <c r="O51" i="3"/>
  <c r="Y51" i="3"/>
  <c r="X51" i="3"/>
  <c r="P47" i="3"/>
  <c r="O47" i="3"/>
  <c r="P43" i="3"/>
  <c r="O43" i="3"/>
  <c r="Y43" i="3"/>
  <c r="X43" i="3"/>
  <c r="P39" i="3"/>
  <c r="O39" i="3"/>
  <c r="Y39" i="3"/>
  <c r="X39" i="3"/>
  <c r="P35" i="3"/>
  <c r="O35" i="3"/>
  <c r="P31" i="3"/>
  <c r="O31" i="3"/>
  <c r="Y31" i="3"/>
  <c r="X31" i="3"/>
  <c r="P26" i="3"/>
  <c r="O26" i="3"/>
  <c r="Y26" i="3"/>
  <c r="X26" i="3"/>
  <c r="P22" i="3"/>
  <c r="O22" i="3"/>
  <c r="P18" i="3"/>
  <c r="O18" i="3"/>
  <c r="P426" i="3"/>
  <c r="O426" i="3"/>
  <c r="X426" i="3"/>
  <c r="Y426" i="3"/>
  <c r="P422" i="3"/>
  <c r="O422" i="3"/>
  <c r="Y422" i="3"/>
  <c r="X422" i="3"/>
  <c r="P418" i="3"/>
  <c r="O418" i="3"/>
  <c r="P414" i="3"/>
  <c r="O414" i="3"/>
  <c r="Y414" i="3"/>
  <c r="X414" i="3"/>
  <c r="P410" i="3"/>
  <c r="O410" i="3"/>
  <c r="Y410" i="3"/>
  <c r="X410" i="3"/>
  <c r="P406" i="3"/>
  <c r="O406" i="3"/>
  <c r="Y406" i="3"/>
  <c r="X406" i="3"/>
  <c r="P402" i="3"/>
  <c r="O402" i="3"/>
  <c r="Y402" i="3"/>
  <c r="X402" i="3"/>
  <c r="P398" i="3"/>
  <c r="O398" i="3"/>
  <c r="Y398" i="3"/>
  <c r="X398" i="3"/>
  <c r="P394" i="3"/>
  <c r="O394" i="3"/>
  <c r="Y394" i="3"/>
  <c r="X394" i="3"/>
  <c r="P390" i="3"/>
  <c r="O390" i="3"/>
  <c r="P386" i="3"/>
  <c r="O386" i="3"/>
  <c r="Y386" i="3"/>
  <c r="X386" i="3"/>
  <c r="P382" i="3"/>
  <c r="O382" i="3"/>
  <c r="Y382" i="3"/>
  <c r="X382" i="3"/>
  <c r="P378" i="3"/>
  <c r="O378" i="3"/>
  <c r="Y378" i="3"/>
  <c r="X378" i="3"/>
  <c r="P374" i="3"/>
  <c r="O374" i="3"/>
  <c r="Y374" i="3"/>
  <c r="X374" i="3"/>
  <c r="P370" i="3"/>
  <c r="O370" i="3"/>
  <c r="Y370" i="3"/>
  <c r="X370" i="3"/>
  <c r="P366" i="3"/>
  <c r="O366" i="3"/>
  <c r="Y366" i="3"/>
  <c r="X366" i="3"/>
  <c r="P362" i="3"/>
  <c r="O362" i="3"/>
  <c r="Y362" i="3"/>
  <c r="X362" i="3"/>
  <c r="P358" i="3"/>
  <c r="O358" i="3"/>
  <c r="Y358" i="3"/>
  <c r="X358" i="3"/>
  <c r="P354" i="3"/>
  <c r="O354" i="3"/>
  <c r="P350" i="3"/>
  <c r="O350" i="3"/>
  <c r="Y350" i="3"/>
  <c r="X350" i="3"/>
  <c r="P346" i="3"/>
  <c r="O346" i="3"/>
  <c r="Y346" i="3"/>
  <c r="X346" i="3"/>
  <c r="P342" i="3"/>
  <c r="O342" i="3"/>
  <c r="Y342" i="3"/>
  <c r="X342" i="3"/>
  <c r="P338" i="3"/>
  <c r="O338" i="3"/>
  <c r="Y338" i="3"/>
  <c r="X338" i="3"/>
  <c r="P334" i="3"/>
  <c r="O334" i="3"/>
  <c r="Y334" i="3"/>
  <c r="X334" i="3"/>
  <c r="P330" i="3"/>
  <c r="O330" i="3"/>
  <c r="P326" i="3"/>
  <c r="O326" i="3"/>
  <c r="Y326" i="3"/>
  <c r="X326" i="3"/>
  <c r="P322" i="3"/>
  <c r="O322" i="3"/>
  <c r="Y322" i="3"/>
  <c r="X322" i="3"/>
  <c r="P318" i="3"/>
  <c r="O318" i="3"/>
  <c r="Y318" i="3"/>
  <c r="X318" i="3"/>
  <c r="P314" i="3"/>
  <c r="O314" i="3"/>
  <c r="Y314" i="3"/>
  <c r="X314" i="3"/>
  <c r="P310" i="3"/>
  <c r="O310" i="3"/>
  <c r="Y310" i="3"/>
  <c r="X310" i="3"/>
  <c r="P306" i="3"/>
  <c r="O306" i="3"/>
  <c r="Y306" i="3"/>
  <c r="X306" i="3"/>
  <c r="P302" i="3"/>
  <c r="O302" i="3"/>
  <c r="Y302" i="3"/>
  <c r="X302" i="3"/>
  <c r="P298" i="3"/>
  <c r="O298" i="3"/>
  <c r="P294" i="3"/>
  <c r="O294" i="3"/>
  <c r="Y294" i="3"/>
  <c r="X294" i="3"/>
  <c r="P290" i="3"/>
  <c r="O290" i="3"/>
  <c r="Y290" i="3"/>
  <c r="X290" i="3"/>
  <c r="P286" i="3"/>
  <c r="O286" i="3"/>
  <c r="Y286" i="3"/>
  <c r="X286" i="3"/>
  <c r="P282" i="3"/>
  <c r="O282" i="3"/>
  <c r="Y282" i="3"/>
  <c r="X282" i="3"/>
  <c r="P278" i="3"/>
  <c r="O278" i="3"/>
  <c r="Y278" i="3"/>
  <c r="X278" i="3"/>
  <c r="P274" i="3"/>
  <c r="O274" i="3"/>
  <c r="P270" i="3"/>
  <c r="O270" i="3"/>
  <c r="P266" i="3"/>
  <c r="O266" i="3"/>
  <c r="Y266" i="3"/>
  <c r="X266" i="3"/>
  <c r="P262" i="3"/>
  <c r="O262" i="3"/>
  <c r="Y262" i="3"/>
  <c r="X262" i="3"/>
  <c r="P258" i="3"/>
  <c r="O258" i="3"/>
  <c r="Y258" i="3"/>
  <c r="X258" i="3"/>
  <c r="P254" i="3"/>
  <c r="O254" i="3"/>
  <c r="P250" i="3"/>
  <c r="O250" i="3"/>
  <c r="P246" i="3"/>
  <c r="O246" i="3"/>
  <c r="Y246" i="3"/>
  <c r="X246" i="3"/>
  <c r="P242" i="3"/>
  <c r="O242" i="3"/>
  <c r="Y242" i="3"/>
  <c r="X242" i="3"/>
  <c r="P238" i="3"/>
  <c r="O238" i="3"/>
  <c r="P234" i="3"/>
  <c r="O234" i="3"/>
  <c r="Y234" i="3"/>
  <c r="X234" i="3"/>
  <c r="P230" i="3"/>
  <c r="O230" i="3"/>
  <c r="P226" i="3"/>
  <c r="O226" i="3"/>
  <c r="P222" i="3"/>
  <c r="O222" i="3"/>
  <c r="P218" i="3"/>
  <c r="O218" i="3"/>
  <c r="P214" i="3"/>
  <c r="O214" i="3"/>
  <c r="P210" i="3"/>
  <c r="O210" i="3"/>
  <c r="Y210" i="3"/>
  <c r="X210" i="3"/>
  <c r="P206" i="3"/>
  <c r="O206" i="3"/>
  <c r="Y206" i="3"/>
  <c r="X206" i="3"/>
  <c r="P202" i="3"/>
  <c r="O202" i="3"/>
  <c r="Y202" i="3"/>
  <c r="X202" i="3"/>
  <c r="P198" i="3"/>
  <c r="O198" i="3"/>
  <c r="Y198" i="3"/>
  <c r="X198" i="3"/>
  <c r="P194" i="3"/>
  <c r="O194" i="3"/>
  <c r="Y194" i="3"/>
  <c r="X194" i="3"/>
  <c r="P190" i="3"/>
  <c r="O190" i="3"/>
  <c r="Y190" i="3"/>
  <c r="X190" i="3"/>
  <c r="P186" i="3"/>
  <c r="O186" i="3"/>
  <c r="Y186" i="3"/>
  <c r="X186" i="3"/>
  <c r="P182" i="3"/>
  <c r="O182" i="3"/>
  <c r="Y182" i="3"/>
  <c r="X182" i="3"/>
  <c r="P178" i="3"/>
  <c r="O178" i="3"/>
  <c r="Y178" i="3"/>
  <c r="X178" i="3"/>
  <c r="P174" i="3"/>
  <c r="O174" i="3"/>
  <c r="Y174" i="3"/>
  <c r="X174" i="3"/>
  <c r="P170" i="3"/>
  <c r="O170" i="3"/>
  <c r="P166" i="3"/>
  <c r="O166" i="3"/>
  <c r="Y166" i="3"/>
  <c r="X166" i="3"/>
  <c r="P162" i="3"/>
  <c r="O162" i="3"/>
  <c r="Y162" i="3"/>
  <c r="X162" i="3"/>
  <c r="P158" i="3"/>
  <c r="O158" i="3"/>
  <c r="Y158" i="3"/>
  <c r="X158" i="3"/>
  <c r="P154" i="3"/>
  <c r="O154" i="3"/>
  <c r="P150" i="3"/>
  <c r="O150" i="3"/>
  <c r="Y150" i="3"/>
  <c r="X150" i="3"/>
  <c r="P146" i="3"/>
  <c r="O146" i="3"/>
  <c r="P142" i="3"/>
  <c r="O142" i="3"/>
  <c r="Y142" i="3"/>
  <c r="X142" i="3"/>
  <c r="P138" i="3"/>
  <c r="O138" i="3"/>
  <c r="Y138" i="3"/>
  <c r="X138" i="3"/>
  <c r="P134" i="3"/>
  <c r="O134" i="3"/>
  <c r="Y134" i="3"/>
  <c r="X134" i="3"/>
  <c r="P130" i="3"/>
  <c r="O130" i="3"/>
  <c r="Y130" i="3"/>
  <c r="X130" i="3"/>
  <c r="P126" i="3"/>
  <c r="O126" i="3"/>
  <c r="P122" i="3"/>
  <c r="O122" i="3"/>
  <c r="Y122" i="3"/>
  <c r="X122" i="3"/>
  <c r="P118" i="3"/>
  <c r="O118" i="3"/>
  <c r="Y118" i="3"/>
  <c r="X118" i="3"/>
  <c r="P114" i="3"/>
  <c r="O114" i="3"/>
  <c r="Y114" i="3"/>
  <c r="X114" i="3"/>
  <c r="P110" i="3"/>
  <c r="O110" i="3"/>
  <c r="P106" i="3"/>
  <c r="O106" i="3"/>
  <c r="Y106" i="3"/>
  <c r="X106" i="3"/>
  <c r="P102" i="3"/>
  <c r="O102" i="3"/>
  <c r="Y102" i="3"/>
  <c r="X102" i="3"/>
  <c r="P98" i="3"/>
  <c r="O98" i="3"/>
  <c r="Y98" i="3"/>
  <c r="X98" i="3"/>
  <c r="P94" i="3"/>
  <c r="O94" i="3"/>
  <c r="Y94" i="3"/>
  <c r="X94" i="3"/>
  <c r="P90" i="3"/>
  <c r="O90" i="3"/>
  <c r="Y90" i="3"/>
  <c r="X90" i="3"/>
  <c r="P86" i="3"/>
  <c r="O86" i="3"/>
  <c r="Y86" i="3"/>
  <c r="X86" i="3"/>
  <c r="P82" i="3"/>
  <c r="O82" i="3"/>
  <c r="P78" i="3"/>
  <c r="O78" i="3"/>
  <c r="Y78" i="3"/>
  <c r="X78" i="3"/>
  <c r="P74" i="3"/>
  <c r="O74" i="3"/>
  <c r="Y74" i="3"/>
  <c r="X74" i="3"/>
  <c r="P70" i="3"/>
  <c r="O70" i="3"/>
  <c r="P66" i="3"/>
  <c r="O66" i="3"/>
  <c r="Y66" i="3"/>
  <c r="X66" i="3"/>
  <c r="P62" i="3"/>
  <c r="O62" i="3"/>
  <c r="Y62" i="3"/>
  <c r="X62" i="3"/>
  <c r="P58" i="3"/>
  <c r="O58" i="3"/>
  <c r="P54" i="3"/>
  <c r="O54" i="3"/>
  <c r="Y54" i="3"/>
  <c r="X54" i="3"/>
  <c r="P50" i="3"/>
  <c r="O50" i="3"/>
  <c r="P46" i="3"/>
  <c r="O46" i="3"/>
  <c r="Y46" i="3"/>
  <c r="X46" i="3"/>
  <c r="P42" i="3"/>
  <c r="O42" i="3"/>
  <c r="Y42" i="3"/>
  <c r="X42" i="3"/>
  <c r="P38" i="3"/>
  <c r="O38" i="3"/>
  <c r="Y38" i="3"/>
  <c r="X38" i="3"/>
  <c r="P34" i="3"/>
  <c r="O34" i="3"/>
  <c r="P30" i="3"/>
  <c r="O30" i="3"/>
  <c r="P25" i="3"/>
  <c r="O25" i="3"/>
  <c r="Y25" i="3"/>
  <c r="X25" i="3"/>
  <c r="P21" i="3"/>
  <c r="O21" i="3"/>
  <c r="Y17" i="3"/>
  <c r="X17" i="3"/>
  <c r="P23" i="3"/>
  <c r="O23" i="3"/>
  <c r="Y23" i="3"/>
  <c r="X23" i="3"/>
  <c r="P20" i="3"/>
  <c r="O20" i="3"/>
  <c r="Y20" i="3"/>
  <c r="X20" i="3"/>
  <c r="O19" i="3"/>
  <c r="P19" i="3"/>
  <c r="X19" i="3"/>
  <c r="Y19" i="3"/>
  <c r="Y16" i="3"/>
  <c r="X16" i="3"/>
  <c r="D7" i="3"/>
  <c r="E7" i="3"/>
  <c r="J7" i="3"/>
  <c r="Z51" i="3"/>
  <c r="H7" i="3"/>
  <c r="K7" i="3"/>
  <c r="Z18" i="3"/>
  <c r="C7" i="3"/>
  <c r="F7" i="3"/>
  <c r="E3" i="3"/>
  <c r="D3" i="3"/>
  <c r="I3" i="3"/>
  <c r="J3" i="3"/>
  <c r="G3" i="3"/>
  <c r="H3" i="3"/>
  <c r="M3" i="3"/>
  <c r="K3" i="3"/>
  <c r="F3" i="3"/>
  <c r="L3" i="3"/>
  <c r="I7" i="3"/>
  <c r="G7" i="3"/>
  <c r="Z175" i="3"/>
  <c r="Y421" i="3"/>
  <c r="X421" i="3"/>
  <c r="Y417" i="3"/>
  <c r="X417" i="3"/>
  <c r="Y405" i="3"/>
  <c r="X405" i="3"/>
  <c r="Y353" i="3"/>
  <c r="X353" i="3"/>
  <c r="Y325" i="3"/>
  <c r="X325" i="3"/>
  <c r="Y317" i="3"/>
  <c r="X317" i="3"/>
  <c r="Y289" i="3"/>
  <c r="X289" i="3"/>
  <c r="Y285" i="3"/>
  <c r="X285" i="3"/>
  <c r="Y281" i="3"/>
  <c r="X281" i="3"/>
  <c r="Y277" i="3"/>
  <c r="X277" i="3"/>
  <c r="Y273" i="3"/>
  <c r="X273" i="3"/>
  <c r="Y269" i="3"/>
  <c r="X269" i="3"/>
  <c r="Y253" i="3"/>
  <c r="X253" i="3"/>
  <c r="Y241" i="3"/>
  <c r="X241" i="3"/>
  <c r="Y229" i="3"/>
  <c r="X229" i="3"/>
  <c r="Y225" i="3"/>
  <c r="X225" i="3"/>
  <c r="Y221" i="3"/>
  <c r="X221" i="3"/>
  <c r="Y213" i="3"/>
  <c r="X213" i="3"/>
  <c r="Y153" i="3"/>
  <c r="X153" i="3"/>
  <c r="Y145" i="3"/>
  <c r="X145" i="3"/>
  <c r="Y125" i="3"/>
  <c r="X125" i="3"/>
  <c r="Y113" i="3"/>
  <c r="X113" i="3"/>
  <c r="Y85" i="3"/>
  <c r="X85" i="3"/>
  <c r="Y81" i="3"/>
  <c r="X81" i="3"/>
  <c r="Y69" i="3"/>
  <c r="X69" i="3"/>
  <c r="Y65" i="3"/>
  <c r="X65" i="3"/>
  <c r="Y61" i="3"/>
  <c r="X61" i="3"/>
  <c r="Y49" i="3"/>
  <c r="X49" i="3"/>
  <c r="Z106" i="3"/>
  <c r="Z86" i="3"/>
  <c r="Z62" i="3"/>
  <c r="Y420" i="3"/>
  <c r="X420" i="3"/>
  <c r="Y392" i="3"/>
  <c r="X392" i="3"/>
  <c r="Y324" i="3"/>
  <c r="X324" i="3"/>
  <c r="Y316" i="3"/>
  <c r="X316" i="3"/>
  <c r="Y288" i="3"/>
  <c r="X288" i="3"/>
  <c r="Y284" i="3"/>
  <c r="X284" i="3"/>
  <c r="Y280" i="3"/>
  <c r="X280" i="3"/>
  <c r="Y276" i="3"/>
  <c r="X276" i="3"/>
  <c r="Y272" i="3"/>
  <c r="X272" i="3"/>
  <c r="Y268" i="3"/>
  <c r="X268" i="3"/>
  <c r="Y252" i="3"/>
  <c r="X252" i="3"/>
  <c r="Y240" i="3"/>
  <c r="X240" i="3"/>
  <c r="Y228" i="3"/>
  <c r="X228" i="3"/>
  <c r="Y224" i="3"/>
  <c r="X224" i="3"/>
  <c r="Y220" i="3"/>
  <c r="X220" i="3"/>
  <c r="Y212" i="3"/>
  <c r="X212" i="3"/>
  <c r="Y168" i="3"/>
  <c r="X168" i="3"/>
  <c r="Y152" i="3"/>
  <c r="X152" i="3"/>
  <c r="Y144" i="3"/>
  <c r="X144" i="3"/>
  <c r="Y104" i="3"/>
  <c r="X104" i="3"/>
  <c r="Y84" i="3"/>
  <c r="X84" i="3"/>
  <c r="Y80" i="3"/>
  <c r="X80" i="3"/>
  <c r="Y76" i="3"/>
  <c r="X76" i="3"/>
  <c r="Y60" i="3"/>
  <c r="X60" i="3"/>
  <c r="Y48" i="3"/>
  <c r="X48" i="3"/>
  <c r="Y419" i="3"/>
  <c r="X419" i="3"/>
  <c r="Y411" i="3"/>
  <c r="X411" i="3"/>
  <c r="X403" i="3"/>
  <c r="Y403" i="3"/>
  <c r="X395" i="3"/>
  <c r="Y395" i="3"/>
  <c r="X367" i="3"/>
  <c r="Y367" i="3"/>
  <c r="Y331" i="3"/>
  <c r="X331" i="3"/>
  <c r="X299" i="3"/>
  <c r="Y299" i="3"/>
  <c r="X275" i="3"/>
  <c r="Y275" i="3"/>
  <c r="X271" i="3"/>
  <c r="Y271" i="3"/>
  <c r="Y255" i="3"/>
  <c r="X255" i="3"/>
  <c r="Y251" i="3"/>
  <c r="X251" i="3"/>
  <c r="Y231" i="3"/>
  <c r="X231" i="3"/>
  <c r="Y227" i="3"/>
  <c r="X227" i="3"/>
  <c r="X223" i="3"/>
  <c r="Y223" i="3"/>
  <c r="X219" i="3"/>
  <c r="Y219" i="3"/>
  <c r="Y171" i="3"/>
  <c r="X171" i="3"/>
  <c r="X167" i="3"/>
  <c r="Y167" i="3"/>
  <c r="X151" i="3"/>
  <c r="Y151" i="3"/>
  <c r="Y143" i="3"/>
  <c r="X143" i="3"/>
  <c r="Y111" i="3"/>
  <c r="X111" i="3"/>
  <c r="X103" i="3"/>
  <c r="Y103" i="3"/>
  <c r="Y83" i="3"/>
  <c r="X83" i="3"/>
  <c r="Y75" i="3"/>
  <c r="X75" i="3"/>
  <c r="X47" i="3"/>
  <c r="Y47" i="3"/>
  <c r="X35" i="3"/>
  <c r="Y35" i="3"/>
  <c r="Y22" i="3"/>
  <c r="X22" i="3"/>
  <c r="Y18" i="3"/>
  <c r="X18" i="3"/>
  <c r="Z36" i="3"/>
  <c r="Z32" i="3"/>
  <c r="Z24" i="3"/>
  <c r="Y418" i="3"/>
  <c r="X418" i="3"/>
  <c r="Y390" i="3"/>
  <c r="X390" i="3"/>
  <c r="Y354" i="3"/>
  <c r="X354" i="3"/>
  <c r="Y330" i="3"/>
  <c r="X330" i="3"/>
  <c r="Y298" i="3"/>
  <c r="X298" i="3"/>
  <c r="Y274" i="3"/>
  <c r="X274" i="3"/>
  <c r="Y270" i="3"/>
  <c r="X270" i="3"/>
  <c r="Y254" i="3"/>
  <c r="X254" i="3"/>
  <c r="Y250" i="3"/>
  <c r="X250" i="3"/>
  <c r="Y238" i="3"/>
  <c r="X238" i="3"/>
  <c r="Y230" i="3"/>
  <c r="X230" i="3"/>
  <c r="Y226" i="3"/>
  <c r="X226" i="3"/>
  <c r="Y222" i="3"/>
  <c r="X222" i="3"/>
  <c r="Y218" i="3"/>
  <c r="X218" i="3"/>
  <c r="Y214" i="3"/>
  <c r="X214" i="3"/>
  <c r="Y170" i="3"/>
  <c r="X170" i="3"/>
  <c r="Y154" i="3"/>
  <c r="X154" i="3"/>
  <c r="Y146" i="3"/>
  <c r="X146" i="3"/>
  <c r="Y126" i="3"/>
  <c r="X126" i="3"/>
  <c r="Y110" i="3"/>
  <c r="X110" i="3"/>
  <c r="Y82" i="3"/>
  <c r="X82" i="3"/>
  <c r="Y70" i="3"/>
  <c r="X70" i="3"/>
  <c r="Y58" i="3"/>
  <c r="X58" i="3"/>
  <c r="Y50" i="3"/>
  <c r="X50" i="3"/>
  <c r="Y34" i="3"/>
  <c r="X34" i="3"/>
  <c r="Y30" i="3"/>
  <c r="X30" i="3"/>
  <c r="Y21" i="3"/>
  <c r="X21" i="3"/>
  <c r="Z21" i="3"/>
  <c r="W429" i="3"/>
  <c r="U429" i="3"/>
  <c r="V429" i="3"/>
  <c r="T429" i="3"/>
  <c r="S429" i="3"/>
  <c r="R429" i="3"/>
  <c r="Q429" i="3"/>
  <c r="W417" i="3"/>
  <c r="V417" i="3"/>
  <c r="U417" i="3"/>
  <c r="T417" i="3"/>
  <c r="S417" i="3"/>
  <c r="R417" i="3"/>
  <c r="Q417" i="3"/>
  <c r="W405" i="3"/>
  <c r="U405" i="3"/>
  <c r="T405" i="3"/>
  <c r="V405" i="3"/>
  <c r="S405" i="3"/>
  <c r="R405" i="3"/>
  <c r="Q405" i="3"/>
  <c r="W397" i="3"/>
  <c r="U397" i="3"/>
  <c r="T397" i="3"/>
  <c r="V397" i="3"/>
  <c r="S397" i="3"/>
  <c r="R397" i="3"/>
  <c r="Q397" i="3"/>
  <c r="W385" i="3"/>
  <c r="V385" i="3"/>
  <c r="U385" i="3"/>
  <c r="T385" i="3"/>
  <c r="S385" i="3"/>
  <c r="R385" i="3"/>
  <c r="Q385" i="3"/>
  <c r="W373" i="3"/>
  <c r="U373" i="3"/>
  <c r="T373" i="3"/>
  <c r="V373" i="3"/>
  <c r="S373" i="3"/>
  <c r="R373" i="3"/>
  <c r="Q373" i="3"/>
  <c r="W361" i="3"/>
  <c r="V361" i="3"/>
  <c r="U361" i="3"/>
  <c r="T361" i="3"/>
  <c r="S361" i="3"/>
  <c r="R361" i="3"/>
  <c r="Q361" i="3"/>
  <c r="W349" i="3"/>
  <c r="U349" i="3"/>
  <c r="T349" i="3"/>
  <c r="V349" i="3"/>
  <c r="S349" i="3"/>
  <c r="R349" i="3"/>
  <c r="Q349" i="3"/>
  <c r="W337" i="3"/>
  <c r="U337" i="3"/>
  <c r="T337" i="3"/>
  <c r="V337" i="3"/>
  <c r="S337" i="3"/>
  <c r="Q337" i="3"/>
  <c r="R337" i="3"/>
  <c r="W325" i="3"/>
  <c r="V325" i="3"/>
  <c r="U325" i="3"/>
  <c r="T325" i="3"/>
  <c r="S325" i="3"/>
  <c r="Q325" i="3"/>
  <c r="R325" i="3"/>
  <c r="W313" i="3"/>
  <c r="U313" i="3"/>
  <c r="V313" i="3"/>
  <c r="T313" i="3"/>
  <c r="S313" i="3"/>
  <c r="Q313" i="3"/>
  <c r="R313" i="3"/>
  <c r="W301" i="3"/>
  <c r="U301" i="3"/>
  <c r="V301" i="3"/>
  <c r="T301" i="3"/>
  <c r="S301" i="3"/>
  <c r="Q301" i="3"/>
  <c r="R301" i="3"/>
  <c r="W289" i="3"/>
  <c r="U289" i="3"/>
  <c r="V289" i="3"/>
  <c r="T289" i="3"/>
  <c r="S289" i="3"/>
  <c r="Q289" i="3"/>
  <c r="R289" i="3"/>
  <c r="W277" i="3"/>
  <c r="V277" i="3"/>
  <c r="U277" i="3"/>
  <c r="T277" i="3"/>
  <c r="S277" i="3"/>
  <c r="Q277" i="3"/>
  <c r="R277" i="3"/>
  <c r="W265" i="3"/>
  <c r="U265" i="3"/>
  <c r="V265" i="3"/>
  <c r="T265" i="3"/>
  <c r="S265" i="3"/>
  <c r="Q265" i="3"/>
  <c r="R265" i="3"/>
  <c r="W253" i="3"/>
  <c r="U253" i="3"/>
  <c r="T253" i="3"/>
  <c r="S253" i="3"/>
  <c r="V253" i="3"/>
  <c r="Q253" i="3"/>
  <c r="R253" i="3"/>
  <c r="W241" i="3"/>
  <c r="U241" i="3"/>
  <c r="T241" i="3"/>
  <c r="V241" i="3"/>
  <c r="S241" i="3"/>
  <c r="Q241" i="3"/>
  <c r="R241" i="3"/>
  <c r="W229" i="3"/>
  <c r="V229" i="3"/>
  <c r="U229" i="3"/>
  <c r="T229" i="3"/>
  <c r="S229" i="3"/>
  <c r="Q229" i="3"/>
  <c r="R229" i="3"/>
  <c r="W217" i="3"/>
  <c r="U217" i="3"/>
  <c r="V217" i="3"/>
  <c r="T217" i="3"/>
  <c r="S217" i="3"/>
  <c r="Q217" i="3"/>
  <c r="R217" i="3"/>
  <c r="W205" i="3"/>
  <c r="U205" i="3"/>
  <c r="V205" i="3"/>
  <c r="T205" i="3"/>
  <c r="S205" i="3"/>
  <c r="Q205" i="3"/>
  <c r="R205" i="3"/>
  <c r="W193" i="3"/>
  <c r="U193" i="3"/>
  <c r="V193" i="3"/>
  <c r="T193" i="3"/>
  <c r="S193" i="3"/>
  <c r="Q193" i="3"/>
  <c r="R193" i="3"/>
  <c r="W181" i="3"/>
  <c r="V181" i="3"/>
  <c r="U181" i="3"/>
  <c r="T181" i="3"/>
  <c r="S181" i="3"/>
  <c r="R181" i="3"/>
  <c r="Q181" i="3"/>
  <c r="W173" i="3"/>
  <c r="U173" i="3"/>
  <c r="V173" i="3"/>
  <c r="T173" i="3"/>
  <c r="S173" i="3"/>
  <c r="R173" i="3"/>
  <c r="Q173" i="3"/>
  <c r="W161" i="3"/>
  <c r="U161" i="3"/>
  <c r="V161" i="3"/>
  <c r="T161" i="3"/>
  <c r="S161" i="3"/>
  <c r="R161" i="3"/>
  <c r="Q161" i="3"/>
  <c r="W145" i="3"/>
  <c r="U145" i="3"/>
  <c r="T145" i="3"/>
  <c r="V145" i="3"/>
  <c r="S145" i="3"/>
  <c r="R145" i="3"/>
  <c r="Q145" i="3"/>
  <c r="Z20" i="3"/>
  <c r="W428" i="3"/>
  <c r="V428" i="3"/>
  <c r="U428" i="3"/>
  <c r="S428" i="3"/>
  <c r="T428" i="3"/>
  <c r="R428" i="3"/>
  <c r="Q428" i="3"/>
  <c r="W424" i="3"/>
  <c r="S424" i="3"/>
  <c r="V424" i="3"/>
  <c r="U424" i="3"/>
  <c r="T424" i="3"/>
  <c r="R424" i="3"/>
  <c r="Q424" i="3"/>
  <c r="W420" i="3"/>
  <c r="V420" i="3"/>
  <c r="S420" i="3"/>
  <c r="U420" i="3"/>
  <c r="R420" i="3"/>
  <c r="T420" i="3"/>
  <c r="Q420" i="3"/>
  <c r="W416" i="3"/>
  <c r="T416" i="3"/>
  <c r="V416" i="3"/>
  <c r="S416" i="3"/>
  <c r="U416" i="3"/>
  <c r="R416" i="3"/>
  <c r="Q416" i="3"/>
  <c r="W412" i="3"/>
  <c r="T412" i="3"/>
  <c r="V412" i="3"/>
  <c r="U412" i="3"/>
  <c r="S412" i="3"/>
  <c r="R412" i="3"/>
  <c r="Q412" i="3"/>
  <c r="W408" i="3"/>
  <c r="T408" i="3"/>
  <c r="S408" i="3"/>
  <c r="V408" i="3"/>
  <c r="R408" i="3"/>
  <c r="U408" i="3"/>
  <c r="Q408" i="3"/>
  <c r="W404" i="3"/>
  <c r="T404" i="3"/>
  <c r="V404" i="3"/>
  <c r="S404" i="3"/>
  <c r="U404" i="3"/>
  <c r="R404" i="3"/>
  <c r="Q404" i="3"/>
  <c r="W400" i="3"/>
  <c r="T400" i="3"/>
  <c r="S400" i="3"/>
  <c r="U400" i="3"/>
  <c r="V400" i="3"/>
  <c r="R400" i="3"/>
  <c r="Q400" i="3"/>
  <c r="W396" i="3"/>
  <c r="T396" i="3"/>
  <c r="V396" i="3"/>
  <c r="U396" i="3"/>
  <c r="S396" i="3"/>
  <c r="R396" i="3"/>
  <c r="Q396" i="3"/>
  <c r="W392" i="3"/>
  <c r="T392" i="3"/>
  <c r="S392" i="3"/>
  <c r="V392" i="3"/>
  <c r="U392" i="3"/>
  <c r="R392" i="3"/>
  <c r="Q392" i="3"/>
  <c r="W388" i="3"/>
  <c r="T388" i="3"/>
  <c r="V388" i="3"/>
  <c r="S388" i="3"/>
  <c r="U388" i="3"/>
  <c r="R388" i="3"/>
  <c r="Q388" i="3"/>
  <c r="W384" i="3"/>
  <c r="T384" i="3"/>
  <c r="V384" i="3"/>
  <c r="S384" i="3"/>
  <c r="U384" i="3"/>
  <c r="R384" i="3"/>
  <c r="Q384" i="3"/>
  <c r="W380" i="3"/>
  <c r="T380" i="3"/>
  <c r="V380" i="3"/>
  <c r="U380" i="3"/>
  <c r="S380" i="3"/>
  <c r="R380" i="3"/>
  <c r="Q380" i="3"/>
  <c r="W376" i="3"/>
  <c r="T376" i="3"/>
  <c r="S376" i="3"/>
  <c r="U376" i="3"/>
  <c r="R376" i="3"/>
  <c r="V376" i="3"/>
  <c r="Q376" i="3"/>
  <c r="W372" i="3"/>
  <c r="T372" i="3"/>
  <c r="V372" i="3"/>
  <c r="S372" i="3"/>
  <c r="U372" i="3"/>
  <c r="R372" i="3"/>
  <c r="Q372" i="3"/>
  <c r="W368" i="3"/>
  <c r="T368" i="3"/>
  <c r="S368" i="3"/>
  <c r="U368" i="3"/>
  <c r="V368" i="3"/>
  <c r="R368" i="3"/>
  <c r="Q368" i="3"/>
  <c r="W364" i="3"/>
  <c r="T364" i="3"/>
  <c r="V364" i="3"/>
  <c r="U364" i="3"/>
  <c r="S364" i="3"/>
  <c r="R364" i="3"/>
  <c r="Q364" i="3"/>
  <c r="W360" i="3"/>
  <c r="V360" i="3"/>
  <c r="T360" i="3"/>
  <c r="S360" i="3"/>
  <c r="U360" i="3"/>
  <c r="R360" i="3"/>
  <c r="Q360" i="3"/>
  <c r="V356" i="3"/>
  <c r="W356" i="3"/>
  <c r="T356" i="3"/>
  <c r="S356" i="3"/>
  <c r="U356" i="3"/>
  <c r="R356" i="3"/>
  <c r="Q356" i="3"/>
  <c r="W352" i="3"/>
  <c r="V352" i="3"/>
  <c r="T352" i="3"/>
  <c r="S352" i="3"/>
  <c r="U352" i="3"/>
  <c r="R352" i="3"/>
  <c r="Q352" i="3"/>
  <c r="W348" i="3"/>
  <c r="V348" i="3"/>
  <c r="T348" i="3"/>
  <c r="U348" i="3"/>
  <c r="S348" i="3"/>
  <c r="R348" i="3"/>
  <c r="Q348" i="3"/>
  <c r="W344" i="3"/>
  <c r="V344" i="3"/>
  <c r="U344" i="3"/>
  <c r="T344" i="3"/>
  <c r="S344" i="3"/>
  <c r="R344" i="3"/>
  <c r="Q344" i="3"/>
  <c r="V340" i="3"/>
  <c r="W340" i="3"/>
  <c r="T340" i="3"/>
  <c r="U340" i="3"/>
  <c r="S340" i="3"/>
  <c r="R340" i="3"/>
  <c r="Q340" i="3"/>
  <c r="W336" i="3"/>
  <c r="V336" i="3"/>
  <c r="T336" i="3"/>
  <c r="U336" i="3"/>
  <c r="S336" i="3"/>
  <c r="R336" i="3"/>
  <c r="Q336" i="3"/>
  <c r="W332" i="3"/>
  <c r="V332" i="3"/>
  <c r="T332" i="3"/>
  <c r="S332" i="3"/>
  <c r="U332" i="3"/>
  <c r="R332" i="3"/>
  <c r="Q332" i="3"/>
  <c r="W328" i="3"/>
  <c r="V328" i="3"/>
  <c r="U328" i="3"/>
  <c r="T328" i="3"/>
  <c r="S328" i="3"/>
  <c r="R328" i="3"/>
  <c r="Q328" i="3"/>
  <c r="V324" i="3"/>
  <c r="W324" i="3"/>
  <c r="T324" i="3"/>
  <c r="U324" i="3"/>
  <c r="S324" i="3"/>
  <c r="R324" i="3"/>
  <c r="Q324" i="3"/>
  <c r="W320" i="3"/>
  <c r="V320" i="3"/>
  <c r="T320" i="3"/>
  <c r="U320" i="3"/>
  <c r="S320" i="3"/>
  <c r="R320" i="3"/>
  <c r="Q320" i="3"/>
  <c r="W316" i="3"/>
  <c r="V316" i="3"/>
  <c r="T316" i="3"/>
  <c r="S316" i="3"/>
  <c r="U316" i="3"/>
  <c r="R316" i="3"/>
  <c r="Q316" i="3"/>
  <c r="W312" i="3"/>
  <c r="V312" i="3"/>
  <c r="U312" i="3"/>
  <c r="T312" i="3"/>
  <c r="S312" i="3"/>
  <c r="R312" i="3"/>
  <c r="Q312" i="3"/>
  <c r="V308" i="3"/>
  <c r="T308" i="3"/>
  <c r="U308" i="3"/>
  <c r="S308" i="3"/>
  <c r="W308" i="3"/>
  <c r="R308" i="3"/>
  <c r="Q308" i="3"/>
  <c r="W304" i="3"/>
  <c r="V304" i="3"/>
  <c r="T304" i="3"/>
  <c r="U304" i="3"/>
  <c r="S304" i="3"/>
  <c r="R304" i="3"/>
  <c r="Q304" i="3"/>
  <c r="W300" i="3"/>
  <c r="V300" i="3"/>
  <c r="T300" i="3"/>
  <c r="S300" i="3"/>
  <c r="U300" i="3"/>
  <c r="R300" i="3"/>
  <c r="Q300" i="3"/>
  <c r="W296" i="3"/>
  <c r="V296" i="3"/>
  <c r="U296" i="3"/>
  <c r="T296" i="3"/>
  <c r="S296" i="3"/>
  <c r="R296" i="3"/>
  <c r="Q296" i="3"/>
  <c r="V292" i="3"/>
  <c r="W292" i="3"/>
  <c r="T292" i="3"/>
  <c r="U292" i="3"/>
  <c r="S292" i="3"/>
  <c r="R292" i="3"/>
  <c r="Q292" i="3"/>
  <c r="W288" i="3"/>
  <c r="V288" i="3"/>
  <c r="T288" i="3"/>
  <c r="U288" i="3"/>
  <c r="S288" i="3"/>
  <c r="R288" i="3"/>
  <c r="Q288" i="3"/>
  <c r="W284" i="3"/>
  <c r="V284" i="3"/>
  <c r="T284" i="3"/>
  <c r="U284" i="3"/>
  <c r="S284" i="3"/>
  <c r="R284" i="3"/>
  <c r="Q284" i="3"/>
  <c r="W280" i="3"/>
  <c r="V280" i="3"/>
  <c r="U280" i="3"/>
  <c r="T280" i="3"/>
  <c r="S280" i="3"/>
  <c r="R280" i="3"/>
  <c r="Q280" i="3"/>
  <c r="V276" i="3"/>
  <c r="W276" i="3"/>
  <c r="T276" i="3"/>
  <c r="U276" i="3"/>
  <c r="S276" i="3"/>
  <c r="R276" i="3"/>
  <c r="Q276" i="3"/>
  <c r="W272" i="3"/>
  <c r="V272" i="3"/>
  <c r="T272" i="3"/>
  <c r="U272" i="3"/>
  <c r="S272" i="3"/>
  <c r="R272" i="3"/>
  <c r="Q272" i="3"/>
  <c r="W268" i="3"/>
  <c r="V268" i="3"/>
  <c r="T268" i="3"/>
  <c r="S268" i="3"/>
  <c r="U268" i="3"/>
  <c r="R268" i="3"/>
  <c r="Q268" i="3"/>
  <c r="W264" i="3"/>
  <c r="V264" i="3"/>
  <c r="U264" i="3"/>
  <c r="T264" i="3"/>
  <c r="S264" i="3"/>
  <c r="R264" i="3"/>
  <c r="Q264" i="3"/>
  <c r="V260" i="3"/>
  <c r="W260" i="3"/>
  <c r="T260" i="3"/>
  <c r="U260" i="3"/>
  <c r="S260" i="3"/>
  <c r="R260" i="3"/>
  <c r="Q260" i="3"/>
  <c r="W256" i="3"/>
  <c r="V256" i="3"/>
  <c r="T256" i="3"/>
  <c r="U256" i="3"/>
  <c r="S256" i="3"/>
  <c r="R256" i="3"/>
  <c r="Q256" i="3"/>
  <c r="W252" i="3"/>
  <c r="V252" i="3"/>
  <c r="T252" i="3"/>
  <c r="S252" i="3"/>
  <c r="U252" i="3"/>
  <c r="R252" i="3"/>
  <c r="Q252" i="3"/>
  <c r="W248" i="3"/>
  <c r="V248" i="3"/>
  <c r="U248" i="3"/>
  <c r="T248" i="3"/>
  <c r="S248" i="3"/>
  <c r="R248" i="3"/>
  <c r="Q248" i="3"/>
  <c r="V244" i="3"/>
  <c r="T244" i="3"/>
  <c r="W244" i="3"/>
  <c r="U244" i="3"/>
  <c r="S244" i="3"/>
  <c r="R244" i="3"/>
  <c r="Q244" i="3"/>
  <c r="W240" i="3"/>
  <c r="V240" i="3"/>
  <c r="U240" i="3"/>
  <c r="T240" i="3"/>
  <c r="S240" i="3"/>
  <c r="R240" i="3"/>
  <c r="Q240" i="3"/>
  <c r="W236" i="3"/>
  <c r="V236" i="3"/>
  <c r="T236" i="3"/>
  <c r="U236" i="3"/>
  <c r="S236" i="3"/>
  <c r="R236" i="3"/>
  <c r="Q236" i="3"/>
  <c r="W232" i="3"/>
  <c r="V232" i="3"/>
  <c r="U232" i="3"/>
  <c r="T232" i="3"/>
  <c r="S232" i="3"/>
  <c r="R232" i="3"/>
  <c r="Q232" i="3"/>
  <c r="V228" i="3"/>
  <c r="W228" i="3"/>
  <c r="T228" i="3"/>
  <c r="U228" i="3"/>
  <c r="S228" i="3"/>
  <c r="R228" i="3"/>
  <c r="Q228" i="3"/>
  <c r="W224" i="3"/>
  <c r="V224" i="3"/>
  <c r="U224" i="3"/>
  <c r="T224" i="3"/>
  <c r="S224" i="3"/>
  <c r="R224" i="3"/>
  <c r="Q224" i="3"/>
  <c r="W220" i="3"/>
  <c r="V220" i="3"/>
  <c r="T220" i="3"/>
  <c r="U220" i="3"/>
  <c r="S220" i="3"/>
  <c r="R220" i="3"/>
  <c r="Q220" i="3"/>
  <c r="W216" i="3"/>
  <c r="V216" i="3"/>
  <c r="U216" i="3"/>
  <c r="T216" i="3"/>
  <c r="S216" i="3"/>
  <c r="R216" i="3"/>
  <c r="Q216" i="3"/>
  <c r="V212" i="3"/>
  <c r="W212" i="3"/>
  <c r="T212" i="3"/>
  <c r="U212" i="3"/>
  <c r="S212" i="3"/>
  <c r="R212" i="3"/>
  <c r="Q212" i="3"/>
  <c r="W208" i="3"/>
  <c r="V208" i="3"/>
  <c r="U208" i="3"/>
  <c r="T208" i="3"/>
  <c r="S208" i="3"/>
  <c r="R208" i="3"/>
  <c r="Q208" i="3"/>
  <c r="W204" i="3"/>
  <c r="V204" i="3"/>
  <c r="T204" i="3"/>
  <c r="U204" i="3"/>
  <c r="S204" i="3"/>
  <c r="R204" i="3"/>
  <c r="Q204" i="3"/>
  <c r="W200" i="3"/>
  <c r="V200" i="3"/>
  <c r="U200" i="3"/>
  <c r="T200" i="3"/>
  <c r="S200" i="3"/>
  <c r="R200" i="3"/>
  <c r="Q200" i="3"/>
  <c r="V196" i="3"/>
  <c r="W196" i="3"/>
  <c r="T196" i="3"/>
  <c r="U196" i="3"/>
  <c r="S196" i="3"/>
  <c r="R196" i="3"/>
  <c r="Q196" i="3"/>
  <c r="W192" i="3"/>
  <c r="V192" i="3"/>
  <c r="U192" i="3"/>
  <c r="T192" i="3"/>
  <c r="S192" i="3"/>
  <c r="R192" i="3"/>
  <c r="Q192" i="3"/>
  <c r="W188" i="3"/>
  <c r="V188" i="3"/>
  <c r="T188" i="3"/>
  <c r="U188" i="3"/>
  <c r="S188" i="3"/>
  <c r="R188" i="3"/>
  <c r="Q188" i="3"/>
  <c r="W184" i="3"/>
  <c r="V184" i="3"/>
  <c r="U184" i="3"/>
  <c r="T184" i="3"/>
  <c r="S184" i="3"/>
  <c r="R184" i="3"/>
  <c r="Q184" i="3"/>
  <c r="V180" i="3"/>
  <c r="T180" i="3"/>
  <c r="W180" i="3"/>
  <c r="U180" i="3"/>
  <c r="S180" i="3"/>
  <c r="R180" i="3"/>
  <c r="Q180" i="3"/>
  <c r="W176" i="3"/>
  <c r="V176" i="3"/>
  <c r="U176" i="3"/>
  <c r="T176" i="3"/>
  <c r="S176" i="3"/>
  <c r="R176" i="3"/>
  <c r="Q176" i="3"/>
  <c r="W172" i="3"/>
  <c r="V172" i="3"/>
  <c r="T172" i="3"/>
  <c r="U172" i="3"/>
  <c r="S172" i="3"/>
  <c r="R172" i="3"/>
  <c r="Q172" i="3"/>
  <c r="W168" i="3"/>
  <c r="V168" i="3"/>
  <c r="U168" i="3"/>
  <c r="T168" i="3"/>
  <c r="S168" i="3"/>
  <c r="R168" i="3"/>
  <c r="Q168" i="3"/>
  <c r="V164" i="3"/>
  <c r="W164" i="3"/>
  <c r="T164" i="3"/>
  <c r="U164" i="3"/>
  <c r="S164" i="3"/>
  <c r="R164" i="3"/>
  <c r="Q164" i="3"/>
  <c r="W160" i="3"/>
  <c r="V160" i="3"/>
  <c r="U160" i="3"/>
  <c r="T160" i="3"/>
  <c r="S160" i="3"/>
  <c r="R160" i="3"/>
  <c r="Q160" i="3"/>
  <c r="W156" i="3"/>
  <c r="V156" i="3"/>
  <c r="T156" i="3"/>
  <c r="U156" i="3"/>
  <c r="S156" i="3"/>
  <c r="R156" i="3"/>
  <c r="Q156" i="3"/>
  <c r="W152" i="3"/>
  <c r="V152" i="3"/>
  <c r="U152" i="3"/>
  <c r="T152" i="3"/>
  <c r="S152" i="3"/>
  <c r="R152" i="3"/>
  <c r="Q152" i="3"/>
  <c r="V148" i="3"/>
  <c r="W148" i="3"/>
  <c r="T148" i="3"/>
  <c r="U148" i="3"/>
  <c r="S148" i="3"/>
  <c r="R148" i="3"/>
  <c r="Q148" i="3"/>
  <c r="W144" i="3"/>
  <c r="V144" i="3"/>
  <c r="U144" i="3"/>
  <c r="T144" i="3"/>
  <c r="S144" i="3"/>
  <c r="R144" i="3"/>
  <c r="Q144" i="3"/>
  <c r="W140" i="3"/>
  <c r="V140" i="3"/>
  <c r="T140" i="3"/>
  <c r="U140" i="3"/>
  <c r="S140" i="3"/>
  <c r="R140" i="3"/>
  <c r="Q140" i="3"/>
  <c r="W421" i="3"/>
  <c r="U421" i="3"/>
  <c r="V421" i="3"/>
  <c r="T421" i="3"/>
  <c r="S421" i="3"/>
  <c r="R421" i="3"/>
  <c r="Q421" i="3"/>
  <c r="W409" i="3"/>
  <c r="V409" i="3"/>
  <c r="U409" i="3"/>
  <c r="T409" i="3"/>
  <c r="S409" i="3"/>
  <c r="R409" i="3"/>
  <c r="Q409" i="3"/>
  <c r="W393" i="3"/>
  <c r="V393" i="3"/>
  <c r="U393" i="3"/>
  <c r="T393" i="3"/>
  <c r="S393" i="3"/>
  <c r="R393" i="3"/>
  <c r="Q393" i="3"/>
  <c r="W381" i="3"/>
  <c r="U381" i="3"/>
  <c r="T381" i="3"/>
  <c r="V381" i="3"/>
  <c r="S381" i="3"/>
  <c r="Q381" i="3"/>
  <c r="R381" i="3"/>
  <c r="W369" i="3"/>
  <c r="V369" i="3"/>
  <c r="U369" i="3"/>
  <c r="T369" i="3"/>
  <c r="S369" i="3"/>
  <c r="Q369" i="3"/>
  <c r="R369" i="3"/>
  <c r="W357" i="3"/>
  <c r="V357" i="3"/>
  <c r="U357" i="3"/>
  <c r="T357" i="3"/>
  <c r="S357" i="3"/>
  <c r="R357" i="3"/>
  <c r="Q357" i="3"/>
  <c r="W345" i="3"/>
  <c r="U345" i="3"/>
  <c r="V345" i="3"/>
  <c r="T345" i="3"/>
  <c r="S345" i="3"/>
  <c r="R345" i="3"/>
  <c r="Q345" i="3"/>
  <c r="W333" i="3"/>
  <c r="U333" i="3"/>
  <c r="V333" i="3"/>
  <c r="T333" i="3"/>
  <c r="S333" i="3"/>
  <c r="Q333" i="3"/>
  <c r="R333" i="3"/>
  <c r="W321" i="3"/>
  <c r="U321" i="3"/>
  <c r="V321" i="3"/>
  <c r="T321" i="3"/>
  <c r="S321" i="3"/>
  <c r="Q321" i="3"/>
  <c r="R321" i="3"/>
  <c r="W309" i="3"/>
  <c r="V309" i="3"/>
  <c r="U309" i="3"/>
  <c r="T309" i="3"/>
  <c r="S309" i="3"/>
  <c r="Q309" i="3"/>
  <c r="R309" i="3"/>
  <c r="W297" i="3"/>
  <c r="U297" i="3"/>
  <c r="V297" i="3"/>
  <c r="T297" i="3"/>
  <c r="S297" i="3"/>
  <c r="Q297" i="3"/>
  <c r="R297" i="3"/>
  <c r="W285" i="3"/>
  <c r="U285" i="3"/>
  <c r="T285" i="3"/>
  <c r="S285" i="3"/>
  <c r="Q285" i="3"/>
  <c r="V285" i="3"/>
  <c r="R285" i="3"/>
  <c r="W273" i="3"/>
  <c r="U273" i="3"/>
  <c r="T273" i="3"/>
  <c r="V273" i="3"/>
  <c r="S273" i="3"/>
  <c r="Q273" i="3"/>
  <c r="R273" i="3"/>
  <c r="W261" i="3"/>
  <c r="V261" i="3"/>
  <c r="U261" i="3"/>
  <c r="T261" i="3"/>
  <c r="S261" i="3"/>
  <c r="Q261" i="3"/>
  <c r="R261" i="3"/>
  <c r="W249" i="3"/>
  <c r="U249" i="3"/>
  <c r="V249" i="3"/>
  <c r="T249" i="3"/>
  <c r="S249" i="3"/>
  <c r="Q249" i="3"/>
  <c r="R249" i="3"/>
  <c r="W237" i="3"/>
  <c r="U237" i="3"/>
  <c r="V237" i="3"/>
  <c r="T237" i="3"/>
  <c r="S237" i="3"/>
  <c r="Q237" i="3"/>
  <c r="R237" i="3"/>
  <c r="W225" i="3"/>
  <c r="U225" i="3"/>
  <c r="V225" i="3"/>
  <c r="T225" i="3"/>
  <c r="S225" i="3"/>
  <c r="Q225" i="3"/>
  <c r="R225" i="3"/>
  <c r="W213" i="3"/>
  <c r="V213" i="3"/>
  <c r="U213" i="3"/>
  <c r="T213" i="3"/>
  <c r="S213" i="3"/>
  <c r="Q213" i="3"/>
  <c r="R213" i="3"/>
  <c r="W201" i="3"/>
  <c r="U201" i="3"/>
  <c r="V201" i="3"/>
  <c r="T201" i="3"/>
  <c r="S201" i="3"/>
  <c r="Q201" i="3"/>
  <c r="R201" i="3"/>
  <c r="W189" i="3"/>
  <c r="U189" i="3"/>
  <c r="T189" i="3"/>
  <c r="V189" i="3"/>
  <c r="S189" i="3"/>
  <c r="R189" i="3"/>
  <c r="Q189" i="3"/>
  <c r="W177" i="3"/>
  <c r="U177" i="3"/>
  <c r="T177" i="3"/>
  <c r="V177" i="3"/>
  <c r="S177" i="3"/>
  <c r="R177" i="3"/>
  <c r="Q177" i="3"/>
  <c r="W165" i="3"/>
  <c r="V165" i="3"/>
  <c r="U165" i="3"/>
  <c r="T165" i="3"/>
  <c r="S165" i="3"/>
  <c r="R165" i="3"/>
  <c r="Q165" i="3"/>
  <c r="W153" i="3"/>
  <c r="U153" i="3"/>
  <c r="V153" i="3"/>
  <c r="T153" i="3"/>
  <c r="S153" i="3"/>
  <c r="R153" i="3"/>
  <c r="Q153" i="3"/>
  <c r="W141" i="3"/>
  <c r="U141" i="3"/>
  <c r="V141" i="3"/>
  <c r="T141" i="3"/>
  <c r="S141" i="3"/>
  <c r="R141" i="3"/>
  <c r="Q141" i="3"/>
  <c r="Z31" i="3"/>
  <c r="W427" i="3"/>
  <c r="V427" i="3"/>
  <c r="U427" i="3"/>
  <c r="T427" i="3"/>
  <c r="S427" i="3"/>
  <c r="R427" i="3"/>
  <c r="Q427" i="3"/>
  <c r="W423" i="3"/>
  <c r="V423" i="3"/>
  <c r="U423" i="3"/>
  <c r="T423" i="3"/>
  <c r="S423" i="3"/>
  <c r="R423" i="3"/>
  <c r="Q423" i="3"/>
  <c r="W419" i="3"/>
  <c r="V419" i="3"/>
  <c r="U419" i="3"/>
  <c r="T419" i="3"/>
  <c r="R419" i="3"/>
  <c r="Q419" i="3"/>
  <c r="S419" i="3"/>
  <c r="W415" i="3"/>
  <c r="V415" i="3"/>
  <c r="U415" i="3"/>
  <c r="T415" i="3"/>
  <c r="R415" i="3"/>
  <c r="S415" i="3"/>
  <c r="Q415" i="3"/>
  <c r="W411" i="3"/>
  <c r="V411" i="3"/>
  <c r="U411" i="3"/>
  <c r="T411" i="3"/>
  <c r="S411" i="3"/>
  <c r="R411" i="3"/>
  <c r="Q411" i="3"/>
  <c r="W407" i="3"/>
  <c r="V407" i="3"/>
  <c r="U407" i="3"/>
  <c r="S407" i="3"/>
  <c r="R407" i="3"/>
  <c r="T407" i="3"/>
  <c r="Q407" i="3"/>
  <c r="W403" i="3"/>
  <c r="V403" i="3"/>
  <c r="U403" i="3"/>
  <c r="T403" i="3"/>
  <c r="R403" i="3"/>
  <c r="S403" i="3"/>
  <c r="Q403" i="3"/>
  <c r="W399" i="3"/>
  <c r="V399" i="3"/>
  <c r="U399" i="3"/>
  <c r="T399" i="3"/>
  <c r="R399" i="3"/>
  <c r="S399" i="3"/>
  <c r="Q399" i="3"/>
  <c r="W395" i="3"/>
  <c r="V395" i="3"/>
  <c r="U395" i="3"/>
  <c r="T395" i="3"/>
  <c r="S395" i="3"/>
  <c r="R395" i="3"/>
  <c r="Q395" i="3"/>
  <c r="W391" i="3"/>
  <c r="V391" i="3"/>
  <c r="U391" i="3"/>
  <c r="S391" i="3"/>
  <c r="T391" i="3"/>
  <c r="R391" i="3"/>
  <c r="Q391" i="3"/>
  <c r="W387" i="3"/>
  <c r="V387" i="3"/>
  <c r="U387" i="3"/>
  <c r="T387" i="3"/>
  <c r="R387" i="3"/>
  <c r="S387" i="3"/>
  <c r="Q387" i="3"/>
  <c r="W383" i="3"/>
  <c r="V383" i="3"/>
  <c r="U383" i="3"/>
  <c r="T383" i="3"/>
  <c r="R383" i="3"/>
  <c r="S383" i="3"/>
  <c r="Q383" i="3"/>
  <c r="W379" i="3"/>
  <c r="V379" i="3"/>
  <c r="U379" i="3"/>
  <c r="T379" i="3"/>
  <c r="S379" i="3"/>
  <c r="R379" i="3"/>
  <c r="Q379" i="3"/>
  <c r="W375" i="3"/>
  <c r="V375" i="3"/>
  <c r="U375" i="3"/>
  <c r="T375" i="3"/>
  <c r="S375" i="3"/>
  <c r="R375" i="3"/>
  <c r="Q375" i="3"/>
  <c r="W371" i="3"/>
  <c r="V371" i="3"/>
  <c r="U371" i="3"/>
  <c r="T371" i="3"/>
  <c r="R371" i="3"/>
  <c r="Q371" i="3"/>
  <c r="S371" i="3"/>
  <c r="W367" i="3"/>
  <c r="V367" i="3"/>
  <c r="U367" i="3"/>
  <c r="T367" i="3"/>
  <c r="R367" i="3"/>
  <c r="S367" i="3"/>
  <c r="Q367" i="3"/>
  <c r="W363" i="3"/>
  <c r="V363" i="3"/>
  <c r="U363" i="3"/>
  <c r="T363" i="3"/>
  <c r="S363" i="3"/>
  <c r="R363" i="3"/>
  <c r="Q363" i="3"/>
  <c r="W359" i="3"/>
  <c r="V359" i="3"/>
  <c r="U359" i="3"/>
  <c r="S359" i="3"/>
  <c r="R359" i="3"/>
  <c r="Q359" i="3"/>
  <c r="T359" i="3"/>
  <c r="W355" i="3"/>
  <c r="V355" i="3"/>
  <c r="U355" i="3"/>
  <c r="T355" i="3"/>
  <c r="R355" i="3"/>
  <c r="Q355" i="3"/>
  <c r="S355" i="3"/>
  <c r="W351" i="3"/>
  <c r="V351" i="3"/>
  <c r="U351" i="3"/>
  <c r="T351" i="3"/>
  <c r="R351" i="3"/>
  <c r="S351" i="3"/>
  <c r="Q351" i="3"/>
  <c r="W347" i="3"/>
  <c r="V347" i="3"/>
  <c r="U347" i="3"/>
  <c r="T347" i="3"/>
  <c r="S347" i="3"/>
  <c r="R347" i="3"/>
  <c r="Q347" i="3"/>
  <c r="W343" i="3"/>
  <c r="V343" i="3"/>
  <c r="S343" i="3"/>
  <c r="R343" i="3"/>
  <c r="T343" i="3"/>
  <c r="U343" i="3"/>
  <c r="Q343" i="3"/>
  <c r="W339" i="3"/>
  <c r="V339" i="3"/>
  <c r="U339" i="3"/>
  <c r="T339" i="3"/>
  <c r="R339" i="3"/>
  <c r="S339" i="3"/>
  <c r="Q339" i="3"/>
  <c r="W335" i="3"/>
  <c r="V335" i="3"/>
  <c r="U335" i="3"/>
  <c r="T335" i="3"/>
  <c r="R335" i="3"/>
  <c r="S335" i="3"/>
  <c r="Q335" i="3"/>
  <c r="W331" i="3"/>
  <c r="V331" i="3"/>
  <c r="U331" i="3"/>
  <c r="T331" i="3"/>
  <c r="S331" i="3"/>
  <c r="R331" i="3"/>
  <c r="Q331" i="3"/>
  <c r="W327" i="3"/>
  <c r="V327" i="3"/>
  <c r="U327" i="3"/>
  <c r="S327" i="3"/>
  <c r="T327" i="3"/>
  <c r="R327" i="3"/>
  <c r="Q327" i="3"/>
  <c r="W323" i="3"/>
  <c r="V323" i="3"/>
  <c r="U323" i="3"/>
  <c r="T323" i="3"/>
  <c r="R323" i="3"/>
  <c r="Q323" i="3"/>
  <c r="S323" i="3"/>
  <c r="W319" i="3"/>
  <c r="V319" i="3"/>
  <c r="U319" i="3"/>
  <c r="T319" i="3"/>
  <c r="R319" i="3"/>
  <c r="S319" i="3"/>
  <c r="Q319" i="3"/>
  <c r="W315" i="3"/>
  <c r="V315" i="3"/>
  <c r="U315" i="3"/>
  <c r="T315" i="3"/>
  <c r="S315" i="3"/>
  <c r="R315" i="3"/>
  <c r="Q315" i="3"/>
  <c r="W311" i="3"/>
  <c r="V311" i="3"/>
  <c r="U311" i="3"/>
  <c r="T311" i="3"/>
  <c r="S311" i="3"/>
  <c r="R311" i="3"/>
  <c r="Q311" i="3"/>
  <c r="W307" i="3"/>
  <c r="V307" i="3"/>
  <c r="U307" i="3"/>
  <c r="T307" i="3"/>
  <c r="R307" i="3"/>
  <c r="Q307" i="3"/>
  <c r="S307" i="3"/>
  <c r="W303" i="3"/>
  <c r="V303" i="3"/>
  <c r="U303" i="3"/>
  <c r="T303" i="3"/>
  <c r="R303" i="3"/>
  <c r="S303" i="3"/>
  <c r="Q303" i="3"/>
  <c r="W299" i="3"/>
  <c r="V299" i="3"/>
  <c r="U299" i="3"/>
  <c r="T299" i="3"/>
  <c r="S299" i="3"/>
  <c r="R299" i="3"/>
  <c r="Q299" i="3"/>
  <c r="W295" i="3"/>
  <c r="V295" i="3"/>
  <c r="U295" i="3"/>
  <c r="S295" i="3"/>
  <c r="R295" i="3"/>
  <c r="Q295" i="3"/>
  <c r="T295" i="3"/>
  <c r="W291" i="3"/>
  <c r="V291" i="3"/>
  <c r="U291" i="3"/>
  <c r="T291" i="3"/>
  <c r="R291" i="3"/>
  <c r="Q291" i="3"/>
  <c r="S291" i="3"/>
  <c r="W287" i="3"/>
  <c r="V287" i="3"/>
  <c r="U287" i="3"/>
  <c r="T287" i="3"/>
  <c r="R287" i="3"/>
  <c r="S287" i="3"/>
  <c r="Q287" i="3"/>
  <c r="W283" i="3"/>
  <c r="V283" i="3"/>
  <c r="U283" i="3"/>
  <c r="T283" i="3"/>
  <c r="S283" i="3"/>
  <c r="R283" i="3"/>
  <c r="Q283" i="3"/>
  <c r="W279" i="3"/>
  <c r="V279" i="3"/>
  <c r="U279" i="3"/>
  <c r="S279" i="3"/>
  <c r="R279" i="3"/>
  <c r="T279" i="3"/>
  <c r="Q279" i="3"/>
  <c r="W275" i="3"/>
  <c r="V275" i="3"/>
  <c r="U275" i="3"/>
  <c r="T275" i="3"/>
  <c r="R275" i="3"/>
  <c r="Q275" i="3"/>
  <c r="S275" i="3"/>
  <c r="W271" i="3"/>
  <c r="V271" i="3"/>
  <c r="U271" i="3"/>
  <c r="T271" i="3"/>
  <c r="R271" i="3"/>
  <c r="S271" i="3"/>
  <c r="Q271" i="3"/>
  <c r="W267" i="3"/>
  <c r="V267" i="3"/>
  <c r="U267" i="3"/>
  <c r="T267" i="3"/>
  <c r="S267" i="3"/>
  <c r="R267" i="3"/>
  <c r="Q267" i="3"/>
  <c r="W263" i="3"/>
  <c r="V263" i="3"/>
  <c r="U263" i="3"/>
  <c r="S263" i="3"/>
  <c r="T263" i="3"/>
  <c r="R263" i="3"/>
  <c r="Q263" i="3"/>
  <c r="W259" i="3"/>
  <c r="V259" i="3"/>
  <c r="U259" i="3"/>
  <c r="T259" i="3"/>
  <c r="R259" i="3"/>
  <c r="Q259" i="3"/>
  <c r="S259" i="3"/>
  <c r="W255" i="3"/>
  <c r="V255" i="3"/>
  <c r="U255" i="3"/>
  <c r="T255" i="3"/>
  <c r="R255" i="3"/>
  <c r="S255" i="3"/>
  <c r="Q255" i="3"/>
  <c r="W251" i="3"/>
  <c r="V251" i="3"/>
  <c r="U251" i="3"/>
  <c r="T251" i="3"/>
  <c r="S251" i="3"/>
  <c r="R251" i="3"/>
  <c r="Q251" i="3"/>
  <c r="W247" i="3"/>
  <c r="V247" i="3"/>
  <c r="U247" i="3"/>
  <c r="T247" i="3"/>
  <c r="S247" i="3"/>
  <c r="R247" i="3"/>
  <c r="Q247" i="3"/>
  <c r="W243" i="3"/>
  <c r="V243" i="3"/>
  <c r="U243" i="3"/>
  <c r="T243" i="3"/>
  <c r="R243" i="3"/>
  <c r="Q243" i="3"/>
  <c r="S243" i="3"/>
  <c r="W239" i="3"/>
  <c r="V239" i="3"/>
  <c r="U239" i="3"/>
  <c r="T239" i="3"/>
  <c r="R239" i="3"/>
  <c r="S239" i="3"/>
  <c r="Q239" i="3"/>
  <c r="W235" i="3"/>
  <c r="V235" i="3"/>
  <c r="U235" i="3"/>
  <c r="T235" i="3"/>
  <c r="S235" i="3"/>
  <c r="R235" i="3"/>
  <c r="Q235" i="3"/>
  <c r="W231" i="3"/>
  <c r="V231" i="3"/>
  <c r="S231" i="3"/>
  <c r="R231" i="3"/>
  <c r="U231" i="3"/>
  <c r="Q231" i="3"/>
  <c r="T231" i="3"/>
  <c r="W227" i="3"/>
  <c r="V227" i="3"/>
  <c r="U227" i="3"/>
  <c r="T227" i="3"/>
  <c r="R227" i="3"/>
  <c r="Q227" i="3"/>
  <c r="S227" i="3"/>
  <c r="W223" i="3"/>
  <c r="V223" i="3"/>
  <c r="T223" i="3"/>
  <c r="U223" i="3"/>
  <c r="R223" i="3"/>
  <c r="S223" i="3"/>
  <c r="Q223" i="3"/>
  <c r="W219" i="3"/>
  <c r="V219" i="3"/>
  <c r="U219" i="3"/>
  <c r="T219" i="3"/>
  <c r="S219" i="3"/>
  <c r="R219" i="3"/>
  <c r="Q219" i="3"/>
  <c r="W215" i="3"/>
  <c r="V215" i="3"/>
  <c r="U215" i="3"/>
  <c r="S215" i="3"/>
  <c r="R215" i="3"/>
  <c r="T215" i="3"/>
  <c r="Q215" i="3"/>
  <c r="W211" i="3"/>
  <c r="V211" i="3"/>
  <c r="U211" i="3"/>
  <c r="T211" i="3"/>
  <c r="R211" i="3"/>
  <c r="Q211" i="3"/>
  <c r="S211" i="3"/>
  <c r="W207" i="3"/>
  <c r="V207" i="3"/>
  <c r="U207" i="3"/>
  <c r="T207" i="3"/>
  <c r="R207" i="3"/>
  <c r="S207" i="3"/>
  <c r="Q207" i="3"/>
  <c r="W203" i="3"/>
  <c r="V203" i="3"/>
  <c r="U203" i="3"/>
  <c r="T203" i="3"/>
  <c r="S203" i="3"/>
  <c r="R203" i="3"/>
  <c r="Q203" i="3"/>
  <c r="W199" i="3"/>
  <c r="V199" i="3"/>
  <c r="S199" i="3"/>
  <c r="U199" i="3"/>
  <c r="T199" i="3"/>
  <c r="R199" i="3"/>
  <c r="Q199" i="3"/>
  <c r="W195" i="3"/>
  <c r="V195" i="3"/>
  <c r="U195" i="3"/>
  <c r="T195" i="3"/>
  <c r="R195" i="3"/>
  <c r="Q195" i="3"/>
  <c r="S195" i="3"/>
  <c r="W191" i="3"/>
  <c r="V191" i="3"/>
  <c r="R191" i="3"/>
  <c r="T191" i="3"/>
  <c r="U191" i="3"/>
  <c r="S191" i="3"/>
  <c r="Q191" i="3"/>
  <c r="W187" i="3"/>
  <c r="V187" i="3"/>
  <c r="U187" i="3"/>
  <c r="T187" i="3"/>
  <c r="R187" i="3"/>
  <c r="S187" i="3"/>
  <c r="Q187" i="3"/>
  <c r="W183" i="3"/>
  <c r="V183" i="3"/>
  <c r="R183" i="3"/>
  <c r="U183" i="3"/>
  <c r="T183" i="3"/>
  <c r="S183" i="3"/>
  <c r="Q183" i="3"/>
  <c r="W179" i="3"/>
  <c r="V179" i="3"/>
  <c r="U179" i="3"/>
  <c r="R179" i="3"/>
  <c r="T179" i="3"/>
  <c r="Q179" i="3"/>
  <c r="S179" i="3"/>
  <c r="W175" i="3"/>
  <c r="V175" i="3"/>
  <c r="U175" i="3"/>
  <c r="R175" i="3"/>
  <c r="T175" i="3"/>
  <c r="S175" i="3"/>
  <c r="Q175" i="3"/>
  <c r="W171" i="3"/>
  <c r="V171" i="3"/>
  <c r="U171" i="3"/>
  <c r="T171" i="3"/>
  <c r="R171" i="3"/>
  <c r="S171" i="3"/>
  <c r="Q171" i="3"/>
  <c r="W167" i="3"/>
  <c r="V167" i="3"/>
  <c r="R167" i="3"/>
  <c r="U167" i="3"/>
  <c r="S167" i="3"/>
  <c r="Q167" i="3"/>
  <c r="T167" i="3"/>
  <c r="W163" i="3"/>
  <c r="V163" i="3"/>
  <c r="U163" i="3"/>
  <c r="R163" i="3"/>
  <c r="T163" i="3"/>
  <c r="Q163" i="3"/>
  <c r="S163" i="3"/>
  <c r="W159" i="3"/>
  <c r="V159" i="3"/>
  <c r="R159" i="3"/>
  <c r="T159" i="3"/>
  <c r="U159" i="3"/>
  <c r="S159" i="3"/>
  <c r="Q159" i="3"/>
  <c r="W155" i="3"/>
  <c r="V155" i="3"/>
  <c r="U155" i="3"/>
  <c r="T155" i="3"/>
  <c r="R155" i="3"/>
  <c r="S155" i="3"/>
  <c r="Q155" i="3"/>
  <c r="W151" i="3"/>
  <c r="V151" i="3"/>
  <c r="R151" i="3"/>
  <c r="U151" i="3"/>
  <c r="S151" i="3"/>
  <c r="T151" i="3"/>
  <c r="Q151" i="3"/>
  <c r="W147" i="3"/>
  <c r="V147" i="3"/>
  <c r="U147" i="3"/>
  <c r="R147" i="3"/>
  <c r="T147" i="3"/>
  <c r="Q147" i="3"/>
  <c r="S147" i="3"/>
  <c r="W143" i="3"/>
  <c r="V143" i="3"/>
  <c r="U143" i="3"/>
  <c r="R143" i="3"/>
  <c r="T143" i="3"/>
  <c r="S143" i="3"/>
  <c r="Q143" i="3"/>
  <c r="W139" i="3"/>
  <c r="V139" i="3"/>
  <c r="U139" i="3"/>
  <c r="T139" i="3"/>
  <c r="R139" i="3"/>
  <c r="S139" i="3"/>
  <c r="Q139" i="3"/>
  <c r="W425" i="3"/>
  <c r="V425" i="3"/>
  <c r="U425" i="3"/>
  <c r="T425" i="3"/>
  <c r="S425" i="3"/>
  <c r="Q425" i="3"/>
  <c r="R425" i="3"/>
  <c r="W413" i="3"/>
  <c r="U413" i="3"/>
  <c r="T413" i="3"/>
  <c r="V413" i="3"/>
  <c r="S413" i="3"/>
  <c r="Q413" i="3"/>
  <c r="R413" i="3"/>
  <c r="W401" i="3"/>
  <c r="V401" i="3"/>
  <c r="U401" i="3"/>
  <c r="T401" i="3"/>
  <c r="S401" i="3"/>
  <c r="Q401" i="3"/>
  <c r="R401" i="3"/>
  <c r="W389" i="3"/>
  <c r="U389" i="3"/>
  <c r="T389" i="3"/>
  <c r="V389" i="3"/>
  <c r="S389" i="3"/>
  <c r="R389" i="3"/>
  <c r="Q389" i="3"/>
  <c r="W377" i="3"/>
  <c r="V377" i="3"/>
  <c r="U377" i="3"/>
  <c r="T377" i="3"/>
  <c r="S377" i="3"/>
  <c r="Q377" i="3"/>
  <c r="R377" i="3"/>
  <c r="W365" i="3"/>
  <c r="V365" i="3"/>
  <c r="U365" i="3"/>
  <c r="T365" i="3"/>
  <c r="S365" i="3"/>
  <c r="Q365" i="3"/>
  <c r="R365" i="3"/>
  <c r="W353" i="3"/>
  <c r="V353" i="3"/>
  <c r="U353" i="3"/>
  <c r="T353" i="3"/>
  <c r="S353" i="3"/>
  <c r="Q353" i="3"/>
  <c r="R353" i="3"/>
  <c r="W341" i="3"/>
  <c r="V341" i="3"/>
  <c r="U341" i="3"/>
  <c r="T341" i="3"/>
  <c r="S341" i="3"/>
  <c r="R341" i="3"/>
  <c r="Q341" i="3"/>
  <c r="W329" i="3"/>
  <c r="U329" i="3"/>
  <c r="V329" i="3"/>
  <c r="T329" i="3"/>
  <c r="S329" i="3"/>
  <c r="Q329" i="3"/>
  <c r="R329" i="3"/>
  <c r="W317" i="3"/>
  <c r="U317" i="3"/>
  <c r="T317" i="3"/>
  <c r="V317" i="3"/>
  <c r="S317" i="3"/>
  <c r="Q317" i="3"/>
  <c r="R317" i="3"/>
  <c r="W305" i="3"/>
  <c r="U305" i="3"/>
  <c r="T305" i="3"/>
  <c r="V305" i="3"/>
  <c r="S305" i="3"/>
  <c r="Q305" i="3"/>
  <c r="R305" i="3"/>
  <c r="W293" i="3"/>
  <c r="V293" i="3"/>
  <c r="U293" i="3"/>
  <c r="T293" i="3"/>
  <c r="S293" i="3"/>
  <c r="Q293" i="3"/>
  <c r="R293" i="3"/>
  <c r="W281" i="3"/>
  <c r="U281" i="3"/>
  <c r="V281" i="3"/>
  <c r="T281" i="3"/>
  <c r="S281" i="3"/>
  <c r="Q281" i="3"/>
  <c r="R281" i="3"/>
  <c r="W269" i="3"/>
  <c r="U269" i="3"/>
  <c r="V269" i="3"/>
  <c r="T269" i="3"/>
  <c r="S269" i="3"/>
  <c r="Q269" i="3"/>
  <c r="R269" i="3"/>
  <c r="W257" i="3"/>
  <c r="U257" i="3"/>
  <c r="V257" i="3"/>
  <c r="T257" i="3"/>
  <c r="S257" i="3"/>
  <c r="Q257" i="3"/>
  <c r="R257" i="3"/>
  <c r="W245" i="3"/>
  <c r="V245" i="3"/>
  <c r="U245" i="3"/>
  <c r="T245" i="3"/>
  <c r="S245" i="3"/>
  <c r="Q245" i="3"/>
  <c r="R245" i="3"/>
  <c r="W233" i="3"/>
  <c r="U233" i="3"/>
  <c r="V233" i="3"/>
  <c r="T233" i="3"/>
  <c r="S233" i="3"/>
  <c r="Q233" i="3"/>
  <c r="R233" i="3"/>
  <c r="W221" i="3"/>
  <c r="U221" i="3"/>
  <c r="T221" i="3"/>
  <c r="V221" i="3"/>
  <c r="S221" i="3"/>
  <c r="Q221" i="3"/>
  <c r="R221" i="3"/>
  <c r="W209" i="3"/>
  <c r="U209" i="3"/>
  <c r="T209" i="3"/>
  <c r="V209" i="3"/>
  <c r="S209" i="3"/>
  <c r="Q209" i="3"/>
  <c r="R209" i="3"/>
  <c r="W197" i="3"/>
  <c r="V197" i="3"/>
  <c r="U197" i="3"/>
  <c r="T197" i="3"/>
  <c r="S197" i="3"/>
  <c r="Q197" i="3"/>
  <c r="R197" i="3"/>
  <c r="W185" i="3"/>
  <c r="U185" i="3"/>
  <c r="V185" i="3"/>
  <c r="T185" i="3"/>
  <c r="S185" i="3"/>
  <c r="R185" i="3"/>
  <c r="Q185" i="3"/>
  <c r="W169" i="3"/>
  <c r="U169" i="3"/>
  <c r="V169" i="3"/>
  <c r="T169" i="3"/>
  <c r="S169" i="3"/>
  <c r="R169" i="3"/>
  <c r="Q169" i="3"/>
  <c r="W157" i="3"/>
  <c r="U157" i="3"/>
  <c r="T157" i="3"/>
  <c r="S157" i="3"/>
  <c r="R157" i="3"/>
  <c r="Q157" i="3"/>
  <c r="V157" i="3"/>
  <c r="W149" i="3"/>
  <c r="V149" i="3"/>
  <c r="U149" i="3"/>
  <c r="T149" i="3"/>
  <c r="S149" i="3"/>
  <c r="R149" i="3"/>
  <c r="Q149" i="3"/>
  <c r="Z26" i="3"/>
  <c r="W426" i="3"/>
  <c r="V426" i="3"/>
  <c r="U426" i="3"/>
  <c r="T426" i="3"/>
  <c r="S426" i="3"/>
  <c r="R426" i="3"/>
  <c r="Q426" i="3"/>
  <c r="W422" i="3"/>
  <c r="V422" i="3"/>
  <c r="U422" i="3"/>
  <c r="T422" i="3"/>
  <c r="S422" i="3"/>
  <c r="R422" i="3"/>
  <c r="Q422" i="3"/>
  <c r="W418" i="3"/>
  <c r="V418" i="3"/>
  <c r="U418" i="3"/>
  <c r="T418" i="3"/>
  <c r="S418" i="3"/>
  <c r="R418" i="3"/>
  <c r="Q418" i="3"/>
  <c r="W414" i="3"/>
  <c r="V414" i="3"/>
  <c r="U414" i="3"/>
  <c r="T414" i="3"/>
  <c r="S414" i="3"/>
  <c r="R414" i="3"/>
  <c r="Q414" i="3"/>
  <c r="W410" i="3"/>
  <c r="V410" i="3"/>
  <c r="U410" i="3"/>
  <c r="T410" i="3"/>
  <c r="S410" i="3"/>
  <c r="R410" i="3"/>
  <c r="Q410" i="3"/>
  <c r="W406" i="3"/>
  <c r="V406" i="3"/>
  <c r="U406" i="3"/>
  <c r="T406" i="3"/>
  <c r="S406" i="3"/>
  <c r="R406" i="3"/>
  <c r="Q406" i="3"/>
  <c r="W402" i="3"/>
  <c r="V402" i="3"/>
  <c r="U402" i="3"/>
  <c r="T402" i="3"/>
  <c r="S402" i="3"/>
  <c r="R402" i="3"/>
  <c r="Q402" i="3"/>
  <c r="W398" i="3"/>
  <c r="V398" i="3"/>
  <c r="U398" i="3"/>
  <c r="T398" i="3"/>
  <c r="S398" i="3"/>
  <c r="R398" i="3"/>
  <c r="Q398" i="3"/>
  <c r="W394" i="3"/>
  <c r="V394" i="3"/>
  <c r="U394" i="3"/>
  <c r="T394" i="3"/>
  <c r="S394" i="3"/>
  <c r="R394" i="3"/>
  <c r="Q394" i="3"/>
  <c r="W390" i="3"/>
  <c r="V390" i="3"/>
  <c r="U390" i="3"/>
  <c r="T390" i="3"/>
  <c r="S390" i="3"/>
  <c r="R390" i="3"/>
  <c r="Q390" i="3"/>
  <c r="W386" i="3"/>
  <c r="V386" i="3"/>
  <c r="U386" i="3"/>
  <c r="T386" i="3"/>
  <c r="S386" i="3"/>
  <c r="R386" i="3"/>
  <c r="Q386" i="3"/>
  <c r="W382" i="3"/>
  <c r="V382" i="3"/>
  <c r="U382" i="3"/>
  <c r="T382" i="3"/>
  <c r="S382" i="3"/>
  <c r="R382" i="3"/>
  <c r="Q382" i="3"/>
  <c r="W378" i="3"/>
  <c r="V378" i="3"/>
  <c r="U378" i="3"/>
  <c r="T378" i="3"/>
  <c r="S378" i="3"/>
  <c r="R378" i="3"/>
  <c r="Q378" i="3"/>
  <c r="W374" i="3"/>
  <c r="V374" i="3"/>
  <c r="U374" i="3"/>
  <c r="T374" i="3"/>
  <c r="S374" i="3"/>
  <c r="R374" i="3"/>
  <c r="Q374" i="3"/>
  <c r="W370" i="3"/>
  <c r="V370" i="3"/>
  <c r="U370" i="3"/>
  <c r="T370" i="3"/>
  <c r="S370" i="3"/>
  <c r="R370" i="3"/>
  <c r="Q370" i="3"/>
  <c r="W366" i="3"/>
  <c r="V366" i="3"/>
  <c r="U366" i="3"/>
  <c r="T366" i="3"/>
  <c r="S366" i="3"/>
  <c r="R366" i="3"/>
  <c r="Q366" i="3"/>
  <c r="W362" i="3"/>
  <c r="V362" i="3"/>
  <c r="U362" i="3"/>
  <c r="T362" i="3"/>
  <c r="S362" i="3"/>
  <c r="R362" i="3"/>
  <c r="Q362" i="3"/>
  <c r="W358" i="3"/>
  <c r="V358" i="3"/>
  <c r="U358" i="3"/>
  <c r="T358" i="3"/>
  <c r="S358" i="3"/>
  <c r="R358" i="3"/>
  <c r="Q358" i="3"/>
  <c r="W354" i="3"/>
  <c r="V354" i="3"/>
  <c r="U354" i="3"/>
  <c r="T354" i="3"/>
  <c r="S354" i="3"/>
  <c r="R354" i="3"/>
  <c r="Q354" i="3"/>
  <c r="W350" i="3"/>
  <c r="V350" i="3"/>
  <c r="U350" i="3"/>
  <c r="T350" i="3"/>
  <c r="S350" i="3"/>
  <c r="R350" i="3"/>
  <c r="Q350" i="3"/>
  <c r="W346" i="3"/>
  <c r="V346" i="3"/>
  <c r="U346" i="3"/>
  <c r="T346" i="3"/>
  <c r="S346" i="3"/>
  <c r="R346" i="3"/>
  <c r="Q346" i="3"/>
  <c r="W342" i="3"/>
  <c r="V342" i="3"/>
  <c r="U342" i="3"/>
  <c r="T342" i="3"/>
  <c r="S342" i="3"/>
  <c r="R342" i="3"/>
  <c r="Q342" i="3"/>
  <c r="W338" i="3"/>
  <c r="V338" i="3"/>
  <c r="T338" i="3"/>
  <c r="U338" i="3"/>
  <c r="S338" i="3"/>
  <c r="R338" i="3"/>
  <c r="Q338" i="3"/>
  <c r="W334" i="3"/>
  <c r="V334" i="3"/>
  <c r="U334" i="3"/>
  <c r="T334" i="3"/>
  <c r="S334" i="3"/>
  <c r="R334" i="3"/>
  <c r="Q334" i="3"/>
  <c r="W330" i="3"/>
  <c r="V330" i="3"/>
  <c r="U330" i="3"/>
  <c r="T330" i="3"/>
  <c r="S330" i="3"/>
  <c r="R330" i="3"/>
  <c r="Q330" i="3"/>
  <c r="W326" i="3"/>
  <c r="V326" i="3"/>
  <c r="U326" i="3"/>
  <c r="T326" i="3"/>
  <c r="S326" i="3"/>
  <c r="R326" i="3"/>
  <c r="Q326" i="3"/>
  <c r="W322" i="3"/>
  <c r="V322" i="3"/>
  <c r="T322" i="3"/>
  <c r="S322" i="3"/>
  <c r="R322" i="3"/>
  <c r="Q322" i="3"/>
  <c r="U322" i="3"/>
  <c r="W318" i="3"/>
  <c r="V318" i="3"/>
  <c r="U318" i="3"/>
  <c r="T318" i="3"/>
  <c r="S318" i="3"/>
  <c r="R318" i="3"/>
  <c r="Q318" i="3"/>
  <c r="W314" i="3"/>
  <c r="V314" i="3"/>
  <c r="U314" i="3"/>
  <c r="T314" i="3"/>
  <c r="S314" i="3"/>
  <c r="R314" i="3"/>
  <c r="Q314" i="3"/>
  <c r="W310" i="3"/>
  <c r="V310" i="3"/>
  <c r="U310" i="3"/>
  <c r="T310" i="3"/>
  <c r="S310" i="3"/>
  <c r="R310" i="3"/>
  <c r="Q310" i="3"/>
  <c r="W306" i="3"/>
  <c r="V306" i="3"/>
  <c r="T306" i="3"/>
  <c r="U306" i="3"/>
  <c r="S306" i="3"/>
  <c r="R306" i="3"/>
  <c r="Q306" i="3"/>
  <c r="W302" i="3"/>
  <c r="V302" i="3"/>
  <c r="U302" i="3"/>
  <c r="T302" i="3"/>
  <c r="S302" i="3"/>
  <c r="R302" i="3"/>
  <c r="Q302" i="3"/>
  <c r="W298" i="3"/>
  <c r="V298" i="3"/>
  <c r="U298" i="3"/>
  <c r="T298" i="3"/>
  <c r="S298" i="3"/>
  <c r="R298" i="3"/>
  <c r="Q298" i="3"/>
  <c r="W294" i="3"/>
  <c r="V294" i="3"/>
  <c r="U294" i="3"/>
  <c r="T294" i="3"/>
  <c r="S294" i="3"/>
  <c r="R294" i="3"/>
  <c r="Q294" i="3"/>
  <c r="W290" i="3"/>
  <c r="V290" i="3"/>
  <c r="T290" i="3"/>
  <c r="U290" i="3"/>
  <c r="S290" i="3"/>
  <c r="R290" i="3"/>
  <c r="Q290" i="3"/>
  <c r="W286" i="3"/>
  <c r="V286" i="3"/>
  <c r="U286" i="3"/>
  <c r="T286" i="3"/>
  <c r="S286" i="3"/>
  <c r="R286" i="3"/>
  <c r="Q286" i="3"/>
  <c r="W282" i="3"/>
  <c r="V282" i="3"/>
  <c r="U282" i="3"/>
  <c r="T282" i="3"/>
  <c r="S282" i="3"/>
  <c r="R282" i="3"/>
  <c r="Q282" i="3"/>
  <c r="W278" i="3"/>
  <c r="V278" i="3"/>
  <c r="U278" i="3"/>
  <c r="T278" i="3"/>
  <c r="S278" i="3"/>
  <c r="R278" i="3"/>
  <c r="Q278" i="3"/>
  <c r="W274" i="3"/>
  <c r="V274" i="3"/>
  <c r="T274" i="3"/>
  <c r="U274" i="3"/>
  <c r="S274" i="3"/>
  <c r="R274" i="3"/>
  <c r="Q274" i="3"/>
  <c r="W270" i="3"/>
  <c r="V270" i="3"/>
  <c r="U270" i="3"/>
  <c r="T270" i="3"/>
  <c r="S270" i="3"/>
  <c r="R270" i="3"/>
  <c r="Q270" i="3"/>
  <c r="W266" i="3"/>
  <c r="V266" i="3"/>
  <c r="U266" i="3"/>
  <c r="T266" i="3"/>
  <c r="S266" i="3"/>
  <c r="R266" i="3"/>
  <c r="Q266" i="3"/>
  <c r="W262" i="3"/>
  <c r="V262" i="3"/>
  <c r="U262" i="3"/>
  <c r="T262" i="3"/>
  <c r="S262" i="3"/>
  <c r="R262" i="3"/>
  <c r="Q262" i="3"/>
  <c r="W258" i="3"/>
  <c r="V258" i="3"/>
  <c r="T258" i="3"/>
  <c r="S258" i="3"/>
  <c r="R258" i="3"/>
  <c r="Q258" i="3"/>
  <c r="U258" i="3"/>
  <c r="W254" i="3"/>
  <c r="V254" i="3"/>
  <c r="U254" i="3"/>
  <c r="T254" i="3"/>
  <c r="S254" i="3"/>
  <c r="R254" i="3"/>
  <c r="Q254" i="3"/>
  <c r="W250" i="3"/>
  <c r="V250" i="3"/>
  <c r="U250" i="3"/>
  <c r="T250" i="3"/>
  <c r="S250" i="3"/>
  <c r="R250" i="3"/>
  <c r="Q250" i="3"/>
  <c r="W246" i="3"/>
  <c r="V246" i="3"/>
  <c r="U246" i="3"/>
  <c r="T246" i="3"/>
  <c r="S246" i="3"/>
  <c r="R246" i="3"/>
  <c r="Q246" i="3"/>
  <c r="W242" i="3"/>
  <c r="V242" i="3"/>
  <c r="U242" i="3"/>
  <c r="T242" i="3"/>
  <c r="S242" i="3"/>
  <c r="R242" i="3"/>
  <c r="Q242" i="3"/>
  <c r="W238" i="3"/>
  <c r="V238" i="3"/>
  <c r="U238" i="3"/>
  <c r="T238" i="3"/>
  <c r="S238" i="3"/>
  <c r="R238" i="3"/>
  <c r="Q238" i="3"/>
  <c r="W234" i="3"/>
  <c r="V234" i="3"/>
  <c r="U234" i="3"/>
  <c r="T234" i="3"/>
  <c r="S234" i="3"/>
  <c r="R234" i="3"/>
  <c r="Q234" i="3"/>
  <c r="W230" i="3"/>
  <c r="V230" i="3"/>
  <c r="U230" i="3"/>
  <c r="T230" i="3"/>
  <c r="S230" i="3"/>
  <c r="R230" i="3"/>
  <c r="Q230" i="3"/>
  <c r="W226" i="3"/>
  <c r="V226" i="3"/>
  <c r="U226" i="3"/>
  <c r="T226" i="3"/>
  <c r="S226" i="3"/>
  <c r="R226" i="3"/>
  <c r="Q226" i="3"/>
  <c r="W222" i="3"/>
  <c r="V222" i="3"/>
  <c r="U222" i="3"/>
  <c r="T222" i="3"/>
  <c r="S222" i="3"/>
  <c r="R222" i="3"/>
  <c r="Q222" i="3"/>
  <c r="W218" i="3"/>
  <c r="V218" i="3"/>
  <c r="U218" i="3"/>
  <c r="T218" i="3"/>
  <c r="S218" i="3"/>
  <c r="R218" i="3"/>
  <c r="Q218" i="3"/>
  <c r="W214" i="3"/>
  <c r="V214" i="3"/>
  <c r="U214" i="3"/>
  <c r="T214" i="3"/>
  <c r="S214" i="3"/>
  <c r="R214" i="3"/>
  <c r="Q214" i="3"/>
  <c r="W210" i="3"/>
  <c r="V210" i="3"/>
  <c r="U210" i="3"/>
  <c r="T210" i="3"/>
  <c r="S210" i="3"/>
  <c r="R210" i="3"/>
  <c r="Q210" i="3"/>
  <c r="W206" i="3"/>
  <c r="V206" i="3"/>
  <c r="U206" i="3"/>
  <c r="T206" i="3"/>
  <c r="S206" i="3"/>
  <c r="R206" i="3"/>
  <c r="Q206" i="3"/>
  <c r="W202" i="3"/>
  <c r="V202" i="3"/>
  <c r="U202" i="3"/>
  <c r="T202" i="3"/>
  <c r="S202" i="3"/>
  <c r="R202" i="3"/>
  <c r="Q202" i="3"/>
  <c r="W198" i="3"/>
  <c r="V198" i="3"/>
  <c r="U198" i="3"/>
  <c r="T198" i="3"/>
  <c r="S198" i="3"/>
  <c r="R198" i="3"/>
  <c r="Q198" i="3"/>
  <c r="W194" i="3"/>
  <c r="V194" i="3"/>
  <c r="U194" i="3"/>
  <c r="T194" i="3"/>
  <c r="S194" i="3"/>
  <c r="R194" i="3"/>
  <c r="Q194" i="3"/>
  <c r="W190" i="3"/>
  <c r="V190" i="3"/>
  <c r="U190" i="3"/>
  <c r="T190" i="3"/>
  <c r="S190" i="3"/>
  <c r="Q190" i="3"/>
  <c r="R190" i="3"/>
  <c r="W186" i="3"/>
  <c r="V186" i="3"/>
  <c r="U186" i="3"/>
  <c r="T186" i="3"/>
  <c r="S186" i="3"/>
  <c r="R186" i="3"/>
  <c r="Q186" i="3"/>
  <c r="W182" i="3"/>
  <c r="V182" i="3"/>
  <c r="U182" i="3"/>
  <c r="T182" i="3"/>
  <c r="S182" i="3"/>
  <c r="R182" i="3"/>
  <c r="Q182" i="3"/>
  <c r="W178" i="3"/>
  <c r="V178" i="3"/>
  <c r="U178" i="3"/>
  <c r="T178" i="3"/>
  <c r="S178" i="3"/>
  <c r="Q178" i="3"/>
  <c r="R178" i="3"/>
  <c r="W174" i="3"/>
  <c r="V174" i="3"/>
  <c r="U174" i="3"/>
  <c r="T174" i="3"/>
  <c r="S174" i="3"/>
  <c r="Q174" i="3"/>
  <c r="R174" i="3"/>
  <c r="W170" i="3"/>
  <c r="V170" i="3"/>
  <c r="U170" i="3"/>
  <c r="T170" i="3"/>
  <c r="S170" i="3"/>
  <c r="R170" i="3"/>
  <c r="Q170" i="3"/>
  <c r="W166" i="3"/>
  <c r="V166" i="3"/>
  <c r="U166" i="3"/>
  <c r="T166" i="3"/>
  <c r="S166" i="3"/>
  <c r="R166" i="3"/>
  <c r="Q166" i="3"/>
  <c r="W162" i="3"/>
  <c r="V162" i="3"/>
  <c r="U162" i="3"/>
  <c r="T162" i="3"/>
  <c r="S162" i="3"/>
  <c r="Q162" i="3"/>
  <c r="R162" i="3"/>
  <c r="W158" i="3"/>
  <c r="V158" i="3"/>
  <c r="U158" i="3"/>
  <c r="T158" i="3"/>
  <c r="S158" i="3"/>
  <c r="Q158" i="3"/>
  <c r="R158" i="3"/>
  <c r="W154" i="3"/>
  <c r="V154" i="3"/>
  <c r="U154" i="3"/>
  <c r="T154" i="3"/>
  <c r="S154" i="3"/>
  <c r="R154" i="3"/>
  <c r="Q154" i="3"/>
  <c r="W150" i="3"/>
  <c r="V150" i="3"/>
  <c r="U150" i="3"/>
  <c r="T150" i="3"/>
  <c r="S150" i="3"/>
  <c r="R150" i="3"/>
  <c r="Q150" i="3"/>
  <c r="W146" i="3"/>
  <c r="V146" i="3"/>
  <c r="U146" i="3"/>
  <c r="T146" i="3"/>
  <c r="S146" i="3"/>
  <c r="Q146" i="3"/>
  <c r="R146" i="3"/>
  <c r="W142" i="3"/>
  <c r="V142" i="3"/>
  <c r="U142" i="3"/>
  <c r="T142" i="3"/>
  <c r="S142" i="3"/>
  <c r="Q142" i="3"/>
  <c r="R142" i="3"/>
  <c r="W138" i="3"/>
  <c r="U138" i="3"/>
  <c r="S138" i="3"/>
  <c r="Q138" i="3"/>
  <c r="V138" i="3"/>
  <c r="T138" i="3"/>
  <c r="R138" i="3"/>
  <c r="V137" i="3"/>
  <c r="R137" i="3"/>
  <c r="W137" i="3"/>
  <c r="S137" i="3"/>
  <c r="T137" i="3"/>
  <c r="U137" i="3"/>
  <c r="Q137" i="3"/>
  <c r="W136" i="3"/>
  <c r="V136" i="3"/>
  <c r="U136" i="3"/>
  <c r="T136" i="3"/>
  <c r="S136" i="3"/>
  <c r="R136" i="3"/>
  <c r="Q136" i="3"/>
  <c r="T135" i="3"/>
  <c r="W135" i="3"/>
  <c r="S135" i="3"/>
  <c r="V135" i="3"/>
  <c r="R135" i="3"/>
  <c r="U135" i="3"/>
  <c r="Q135" i="3"/>
  <c r="W134" i="3"/>
  <c r="U134" i="3"/>
  <c r="S134" i="3"/>
  <c r="Q134" i="3"/>
  <c r="V134" i="3"/>
  <c r="T134" i="3"/>
  <c r="R134" i="3"/>
  <c r="V133" i="3"/>
  <c r="R133" i="3"/>
  <c r="W133" i="3"/>
  <c r="S133" i="3"/>
  <c r="T133" i="3"/>
  <c r="U133" i="3"/>
  <c r="Q133" i="3"/>
  <c r="W132" i="3"/>
  <c r="V132" i="3"/>
  <c r="U132" i="3"/>
  <c r="T132" i="3"/>
  <c r="S132" i="3"/>
  <c r="R132" i="3"/>
  <c r="Q132" i="3"/>
  <c r="T131" i="3"/>
  <c r="W131" i="3"/>
  <c r="S131" i="3"/>
  <c r="V131" i="3"/>
  <c r="R131" i="3"/>
  <c r="U131" i="3"/>
  <c r="Q131" i="3"/>
  <c r="W130" i="3"/>
  <c r="U130" i="3"/>
  <c r="S130" i="3"/>
  <c r="Q130" i="3"/>
  <c r="V130" i="3"/>
  <c r="T130" i="3"/>
  <c r="R130" i="3"/>
  <c r="V129" i="3"/>
  <c r="R129" i="3"/>
  <c r="W129" i="3"/>
  <c r="S129" i="3"/>
  <c r="T129" i="3"/>
  <c r="U129" i="3"/>
  <c r="Q129" i="3"/>
  <c r="W128" i="3"/>
  <c r="V128" i="3"/>
  <c r="U128" i="3"/>
  <c r="T128" i="3"/>
  <c r="S128" i="3"/>
  <c r="R128" i="3"/>
  <c r="Q128" i="3"/>
  <c r="T127" i="3"/>
  <c r="W127" i="3"/>
  <c r="S127" i="3"/>
  <c r="V127" i="3"/>
  <c r="R127" i="3"/>
  <c r="U127" i="3"/>
  <c r="Q127" i="3"/>
  <c r="W126" i="3"/>
  <c r="U126" i="3"/>
  <c r="S126" i="3"/>
  <c r="Q126" i="3"/>
  <c r="V126" i="3"/>
  <c r="T126" i="3"/>
  <c r="R126" i="3"/>
  <c r="V125" i="3"/>
  <c r="R125" i="3"/>
  <c r="W125" i="3"/>
  <c r="S125" i="3"/>
  <c r="T125" i="3"/>
  <c r="U125" i="3"/>
  <c r="Q125" i="3"/>
  <c r="W124" i="3"/>
  <c r="V124" i="3"/>
  <c r="U124" i="3"/>
  <c r="T124" i="3"/>
  <c r="S124" i="3"/>
  <c r="R124" i="3"/>
  <c r="Q124" i="3"/>
  <c r="T123" i="3"/>
  <c r="W123" i="3"/>
  <c r="S123" i="3"/>
  <c r="V123" i="3"/>
  <c r="R123" i="3"/>
  <c r="U123" i="3"/>
  <c r="Q123" i="3"/>
  <c r="W122" i="3"/>
  <c r="U122" i="3"/>
  <c r="S122" i="3"/>
  <c r="Q122" i="3"/>
  <c r="V122" i="3"/>
  <c r="T122" i="3"/>
  <c r="R122" i="3"/>
  <c r="V121" i="3"/>
  <c r="R121" i="3"/>
  <c r="W121" i="3"/>
  <c r="S121" i="3"/>
  <c r="T121" i="3"/>
  <c r="U121" i="3"/>
  <c r="Q121" i="3"/>
  <c r="W120" i="3"/>
  <c r="V120" i="3"/>
  <c r="U120" i="3"/>
  <c r="T120" i="3"/>
  <c r="S120" i="3"/>
  <c r="R120" i="3"/>
  <c r="Q120" i="3"/>
  <c r="T119" i="3"/>
  <c r="W119" i="3"/>
  <c r="S119" i="3"/>
  <c r="V119" i="3"/>
  <c r="R119" i="3"/>
  <c r="U119" i="3"/>
  <c r="Q119" i="3"/>
  <c r="W118" i="3"/>
  <c r="U118" i="3"/>
  <c r="S118" i="3"/>
  <c r="Q118" i="3"/>
  <c r="V118" i="3"/>
  <c r="T118" i="3"/>
  <c r="R118" i="3"/>
  <c r="V117" i="3"/>
  <c r="R117" i="3"/>
  <c r="W117" i="3"/>
  <c r="S117" i="3"/>
  <c r="T117" i="3"/>
  <c r="U117" i="3"/>
  <c r="Q117" i="3"/>
  <c r="W116" i="3"/>
  <c r="V116" i="3"/>
  <c r="U116" i="3"/>
  <c r="T116" i="3"/>
  <c r="S116" i="3"/>
  <c r="R116" i="3"/>
  <c r="Q116" i="3"/>
  <c r="T115" i="3"/>
  <c r="W115" i="3"/>
  <c r="S115" i="3"/>
  <c r="V115" i="3"/>
  <c r="R115" i="3"/>
  <c r="U115" i="3"/>
  <c r="Q115" i="3"/>
  <c r="V114" i="3"/>
  <c r="W114" i="3"/>
  <c r="U114" i="3"/>
  <c r="S114" i="3"/>
  <c r="Q114" i="3"/>
  <c r="T114" i="3"/>
  <c r="R114" i="3"/>
  <c r="V113" i="3"/>
  <c r="R113" i="3"/>
  <c r="W113" i="3"/>
  <c r="S113" i="3"/>
  <c r="T113" i="3"/>
  <c r="U113" i="3"/>
  <c r="Q113" i="3"/>
  <c r="W112" i="3"/>
  <c r="V112" i="3"/>
  <c r="U112" i="3"/>
  <c r="T112" i="3"/>
  <c r="S112" i="3"/>
  <c r="R112" i="3"/>
  <c r="Q112" i="3"/>
  <c r="T111" i="3"/>
  <c r="W111" i="3"/>
  <c r="S111" i="3"/>
  <c r="V111" i="3"/>
  <c r="R111" i="3"/>
  <c r="U111" i="3"/>
  <c r="Q111" i="3"/>
  <c r="W110" i="3"/>
  <c r="U110" i="3"/>
  <c r="S110" i="3"/>
  <c r="Q110" i="3"/>
  <c r="V110" i="3"/>
  <c r="T110" i="3"/>
  <c r="R110" i="3"/>
  <c r="V109" i="3"/>
  <c r="R109" i="3"/>
  <c r="W109" i="3"/>
  <c r="S109" i="3"/>
  <c r="T109" i="3"/>
  <c r="U109" i="3"/>
  <c r="Q109" i="3"/>
  <c r="Q108" i="3"/>
  <c r="W108" i="3"/>
  <c r="V108" i="3"/>
  <c r="U108" i="3"/>
  <c r="T108" i="3"/>
  <c r="R108" i="3"/>
  <c r="S108" i="3"/>
  <c r="T107" i="3"/>
  <c r="W107" i="3"/>
  <c r="S107" i="3"/>
  <c r="V107" i="3"/>
  <c r="R107" i="3"/>
  <c r="U107" i="3"/>
  <c r="Q107" i="3"/>
  <c r="V18" i="3"/>
  <c r="T18" i="3"/>
  <c r="R18" i="3"/>
  <c r="W18" i="3"/>
  <c r="U18" i="3"/>
  <c r="S18" i="3"/>
  <c r="Q18" i="3"/>
  <c r="U16" i="3"/>
  <c r="T16" i="3"/>
  <c r="W16" i="3"/>
  <c r="S16" i="3"/>
  <c r="V16" i="3"/>
  <c r="Q16" i="3"/>
  <c r="P16" i="3"/>
  <c r="R16" i="3"/>
  <c r="U104" i="3"/>
  <c r="T104" i="3"/>
  <c r="W104" i="3"/>
  <c r="S104" i="3"/>
  <c r="V104" i="3"/>
  <c r="Q104" i="3"/>
  <c r="R104" i="3"/>
  <c r="U100" i="3"/>
  <c r="T100" i="3"/>
  <c r="W100" i="3"/>
  <c r="S100" i="3"/>
  <c r="V100" i="3"/>
  <c r="Q100" i="3"/>
  <c r="R100" i="3"/>
  <c r="U96" i="3"/>
  <c r="T96" i="3"/>
  <c r="W96" i="3"/>
  <c r="S96" i="3"/>
  <c r="V96" i="3"/>
  <c r="Q96" i="3"/>
  <c r="R96" i="3"/>
  <c r="U92" i="3"/>
  <c r="T92" i="3"/>
  <c r="W92" i="3"/>
  <c r="S92" i="3"/>
  <c r="V92" i="3"/>
  <c r="Q92" i="3"/>
  <c r="R92" i="3"/>
  <c r="U88" i="3"/>
  <c r="T88" i="3"/>
  <c r="W88" i="3"/>
  <c r="S88" i="3"/>
  <c r="V88" i="3"/>
  <c r="Q88" i="3"/>
  <c r="R88" i="3"/>
  <c r="U84" i="3"/>
  <c r="T84" i="3"/>
  <c r="W84" i="3"/>
  <c r="S84" i="3"/>
  <c r="V84" i="3"/>
  <c r="Q84" i="3"/>
  <c r="R84" i="3"/>
  <c r="U80" i="3"/>
  <c r="T80" i="3"/>
  <c r="W80" i="3"/>
  <c r="S80" i="3"/>
  <c r="V80" i="3"/>
  <c r="Q80" i="3"/>
  <c r="R80" i="3"/>
  <c r="U76" i="3"/>
  <c r="T76" i="3"/>
  <c r="W76" i="3"/>
  <c r="S76" i="3"/>
  <c r="V76" i="3"/>
  <c r="Q76" i="3"/>
  <c r="R76" i="3"/>
  <c r="U72" i="3"/>
  <c r="T72" i="3"/>
  <c r="W72" i="3"/>
  <c r="S72" i="3"/>
  <c r="V72" i="3"/>
  <c r="Q72" i="3"/>
  <c r="R72" i="3"/>
  <c r="U68" i="3"/>
  <c r="T68" i="3"/>
  <c r="W68" i="3"/>
  <c r="S68" i="3"/>
  <c r="V68" i="3"/>
  <c r="Q68" i="3"/>
  <c r="R68" i="3"/>
  <c r="U64" i="3"/>
  <c r="T64" i="3"/>
  <c r="W64" i="3"/>
  <c r="S64" i="3"/>
  <c r="V64" i="3"/>
  <c r="Q64" i="3"/>
  <c r="R64" i="3"/>
  <c r="U60" i="3"/>
  <c r="T60" i="3"/>
  <c r="W60" i="3"/>
  <c r="S60" i="3"/>
  <c r="V60" i="3"/>
  <c r="Q60" i="3"/>
  <c r="R60" i="3"/>
  <c r="U56" i="3"/>
  <c r="T56" i="3"/>
  <c r="W56" i="3"/>
  <c r="S56" i="3"/>
  <c r="V56" i="3"/>
  <c r="Q56" i="3"/>
  <c r="R56" i="3"/>
  <c r="U52" i="3"/>
  <c r="T52" i="3"/>
  <c r="W52" i="3"/>
  <c r="S52" i="3"/>
  <c r="V52" i="3"/>
  <c r="Q52" i="3"/>
  <c r="R52" i="3"/>
  <c r="U48" i="3"/>
  <c r="T48" i="3"/>
  <c r="W48" i="3"/>
  <c r="S48" i="3"/>
  <c r="V48" i="3"/>
  <c r="Q48" i="3"/>
  <c r="R48" i="3"/>
  <c r="U44" i="3"/>
  <c r="T44" i="3"/>
  <c r="W44" i="3"/>
  <c r="S44" i="3"/>
  <c r="V44" i="3"/>
  <c r="R44" i="3"/>
  <c r="Q44" i="3"/>
  <c r="T103" i="3"/>
  <c r="W103" i="3"/>
  <c r="S103" i="3"/>
  <c r="V103" i="3"/>
  <c r="U103" i="3"/>
  <c r="R103" i="3"/>
  <c r="Q103" i="3"/>
  <c r="T99" i="3"/>
  <c r="W99" i="3"/>
  <c r="S99" i="3"/>
  <c r="V99" i="3"/>
  <c r="U99" i="3"/>
  <c r="R99" i="3"/>
  <c r="Q99" i="3"/>
  <c r="T95" i="3"/>
  <c r="W95" i="3"/>
  <c r="S95" i="3"/>
  <c r="V95" i="3"/>
  <c r="U95" i="3"/>
  <c r="R95" i="3"/>
  <c r="Q95" i="3"/>
  <c r="T91" i="3"/>
  <c r="W91" i="3"/>
  <c r="S91" i="3"/>
  <c r="V91" i="3"/>
  <c r="U91" i="3"/>
  <c r="R91" i="3"/>
  <c r="Q91" i="3"/>
  <c r="T87" i="3"/>
  <c r="W87" i="3"/>
  <c r="S87" i="3"/>
  <c r="V87" i="3"/>
  <c r="U87" i="3"/>
  <c r="R87" i="3"/>
  <c r="Q87" i="3"/>
  <c r="T83" i="3"/>
  <c r="W83" i="3"/>
  <c r="S83" i="3"/>
  <c r="V83" i="3"/>
  <c r="U83" i="3"/>
  <c r="R83" i="3"/>
  <c r="Q83" i="3"/>
  <c r="T79" i="3"/>
  <c r="W79" i="3"/>
  <c r="S79" i="3"/>
  <c r="V79" i="3"/>
  <c r="U79" i="3"/>
  <c r="R79" i="3"/>
  <c r="Q79" i="3"/>
  <c r="T75" i="3"/>
  <c r="W75" i="3"/>
  <c r="S75" i="3"/>
  <c r="V75" i="3"/>
  <c r="U75" i="3"/>
  <c r="R75" i="3"/>
  <c r="Q75" i="3"/>
  <c r="T71" i="3"/>
  <c r="W71" i="3"/>
  <c r="S71" i="3"/>
  <c r="V71" i="3"/>
  <c r="U71" i="3"/>
  <c r="R71" i="3"/>
  <c r="Q71" i="3"/>
  <c r="T67" i="3"/>
  <c r="W67" i="3"/>
  <c r="S67" i="3"/>
  <c r="V67" i="3"/>
  <c r="U67" i="3"/>
  <c r="R67" i="3"/>
  <c r="Q67" i="3"/>
  <c r="T63" i="3"/>
  <c r="W63" i="3"/>
  <c r="S63" i="3"/>
  <c r="V63" i="3"/>
  <c r="U63" i="3"/>
  <c r="R63" i="3"/>
  <c r="Q63" i="3"/>
  <c r="T59" i="3"/>
  <c r="W59" i="3"/>
  <c r="S59" i="3"/>
  <c r="V59" i="3"/>
  <c r="U59" i="3"/>
  <c r="R59" i="3"/>
  <c r="Q59" i="3"/>
  <c r="T55" i="3"/>
  <c r="W55" i="3"/>
  <c r="S55" i="3"/>
  <c r="V55" i="3"/>
  <c r="U55" i="3"/>
  <c r="R55" i="3"/>
  <c r="Q55" i="3"/>
  <c r="T51" i="3"/>
  <c r="W51" i="3"/>
  <c r="S51" i="3"/>
  <c r="V51" i="3"/>
  <c r="U51" i="3"/>
  <c r="R51" i="3"/>
  <c r="Q51" i="3"/>
  <c r="T47" i="3"/>
  <c r="W47" i="3"/>
  <c r="S47" i="3"/>
  <c r="V47" i="3"/>
  <c r="U47" i="3"/>
  <c r="R47" i="3"/>
  <c r="Q47" i="3"/>
  <c r="T43" i="3"/>
  <c r="W43" i="3"/>
  <c r="S43" i="3"/>
  <c r="V43" i="3"/>
  <c r="R43" i="3"/>
  <c r="U43" i="3"/>
  <c r="Q43" i="3"/>
  <c r="W106" i="3"/>
  <c r="S106" i="3"/>
  <c r="V106" i="3"/>
  <c r="U106" i="3"/>
  <c r="T106" i="3"/>
  <c r="R106" i="3"/>
  <c r="Q106" i="3"/>
  <c r="W102" i="3"/>
  <c r="S102" i="3"/>
  <c r="V102" i="3"/>
  <c r="U102" i="3"/>
  <c r="T102" i="3"/>
  <c r="R102" i="3"/>
  <c r="Q102" i="3"/>
  <c r="W98" i="3"/>
  <c r="S98" i="3"/>
  <c r="V98" i="3"/>
  <c r="U98" i="3"/>
  <c r="T98" i="3"/>
  <c r="R98" i="3"/>
  <c r="Q98" i="3"/>
  <c r="W94" i="3"/>
  <c r="S94" i="3"/>
  <c r="V94" i="3"/>
  <c r="U94" i="3"/>
  <c r="T94" i="3"/>
  <c r="R94" i="3"/>
  <c r="Q94" i="3"/>
  <c r="W90" i="3"/>
  <c r="S90" i="3"/>
  <c r="V90" i="3"/>
  <c r="U90" i="3"/>
  <c r="T90" i="3"/>
  <c r="R90" i="3"/>
  <c r="Q90" i="3"/>
  <c r="W86" i="3"/>
  <c r="S86" i="3"/>
  <c r="V86" i="3"/>
  <c r="U86" i="3"/>
  <c r="T86" i="3"/>
  <c r="R86" i="3"/>
  <c r="Q86" i="3"/>
  <c r="W82" i="3"/>
  <c r="S82" i="3"/>
  <c r="V82" i="3"/>
  <c r="U82" i="3"/>
  <c r="T82" i="3"/>
  <c r="R82" i="3"/>
  <c r="Q82" i="3"/>
  <c r="W78" i="3"/>
  <c r="S78" i="3"/>
  <c r="V78" i="3"/>
  <c r="U78" i="3"/>
  <c r="T78" i="3"/>
  <c r="R78" i="3"/>
  <c r="Q78" i="3"/>
  <c r="W74" i="3"/>
  <c r="S74" i="3"/>
  <c r="V74" i="3"/>
  <c r="U74" i="3"/>
  <c r="T74" i="3"/>
  <c r="R74" i="3"/>
  <c r="Q74" i="3"/>
  <c r="W70" i="3"/>
  <c r="S70" i="3"/>
  <c r="V70" i="3"/>
  <c r="U70" i="3"/>
  <c r="T70" i="3"/>
  <c r="R70" i="3"/>
  <c r="Q70" i="3"/>
  <c r="W66" i="3"/>
  <c r="S66" i="3"/>
  <c r="V66" i="3"/>
  <c r="U66" i="3"/>
  <c r="T66" i="3"/>
  <c r="R66" i="3"/>
  <c r="Q66" i="3"/>
  <c r="W62" i="3"/>
  <c r="S62" i="3"/>
  <c r="V62" i="3"/>
  <c r="U62" i="3"/>
  <c r="T62" i="3"/>
  <c r="R62" i="3"/>
  <c r="Q62" i="3"/>
  <c r="W58" i="3"/>
  <c r="S58" i="3"/>
  <c r="V58" i="3"/>
  <c r="U58" i="3"/>
  <c r="T58" i="3"/>
  <c r="R58" i="3"/>
  <c r="Q58" i="3"/>
  <c r="W54" i="3"/>
  <c r="S54" i="3"/>
  <c r="V54" i="3"/>
  <c r="U54" i="3"/>
  <c r="T54" i="3"/>
  <c r="R54" i="3"/>
  <c r="Q54" i="3"/>
  <c r="W50" i="3"/>
  <c r="S50" i="3"/>
  <c r="V50" i="3"/>
  <c r="U50" i="3"/>
  <c r="T50" i="3"/>
  <c r="R50" i="3"/>
  <c r="Q50" i="3"/>
  <c r="W46" i="3"/>
  <c r="S46" i="3"/>
  <c r="V46" i="3"/>
  <c r="R46" i="3"/>
  <c r="U46" i="3"/>
  <c r="T46" i="3"/>
  <c r="Q46" i="3"/>
  <c r="W42" i="3"/>
  <c r="S42" i="3"/>
  <c r="V42" i="3"/>
  <c r="R42" i="3"/>
  <c r="U42" i="3"/>
  <c r="T42" i="3"/>
  <c r="Q42" i="3"/>
  <c r="V105" i="3"/>
  <c r="U105" i="3"/>
  <c r="T105" i="3"/>
  <c r="W105" i="3"/>
  <c r="S105" i="3"/>
  <c r="R105" i="3"/>
  <c r="Q105" i="3"/>
  <c r="V101" i="3"/>
  <c r="U101" i="3"/>
  <c r="T101" i="3"/>
  <c r="W101" i="3"/>
  <c r="S101" i="3"/>
  <c r="R101" i="3"/>
  <c r="Q101" i="3"/>
  <c r="V97" i="3"/>
  <c r="U97" i="3"/>
  <c r="T97" i="3"/>
  <c r="W97" i="3"/>
  <c r="S97" i="3"/>
  <c r="R97" i="3"/>
  <c r="Q97" i="3"/>
  <c r="V93" i="3"/>
  <c r="U93" i="3"/>
  <c r="T93" i="3"/>
  <c r="W93" i="3"/>
  <c r="S93" i="3"/>
  <c r="R93" i="3"/>
  <c r="Q93" i="3"/>
  <c r="V89" i="3"/>
  <c r="U89" i="3"/>
  <c r="T89" i="3"/>
  <c r="W89" i="3"/>
  <c r="S89" i="3"/>
  <c r="R89" i="3"/>
  <c r="Q89" i="3"/>
  <c r="V85" i="3"/>
  <c r="U85" i="3"/>
  <c r="T85" i="3"/>
  <c r="W85" i="3"/>
  <c r="S85" i="3"/>
  <c r="R85" i="3"/>
  <c r="Q85" i="3"/>
  <c r="V81" i="3"/>
  <c r="U81" i="3"/>
  <c r="T81" i="3"/>
  <c r="W81" i="3"/>
  <c r="S81" i="3"/>
  <c r="R81" i="3"/>
  <c r="Q81" i="3"/>
  <c r="V77" i="3"/>
  <c r="U77" i="3"/>
  <c r="T77" i="3"/>
  <c r="W77" i="3"/>
  <c r="S77" i="3"/>
  <c r="R77" i="3"/>
  <c r="Q77" i="3"/>
  <c r="V73" i="3"/>
  <c r="U73" i="3"/>
  <c r="T73" i="3"/>
  <c r="W73" i="3"/>
  <c r="S73" i="3"/>
  <c r="R73" i="3"/>
  <c r="Q73" i="3"/>
  <c r="V69" i="3"/>
  <c r="U69" i="3"/>
  <c r="T69" i="3"/>
  <c r="W69" i="3"/>
  <c r="S69" i="3"/>
  <c r="R69" i="3"/>
  <c r="Q69" i="3"/>
  <c r="V65" i="3"/>
  <c r="U65" i="3"/>
  <c r="T65" i="3"/>
  <c r="W65" i="3"/>
  <c r="S65" i="3"/>
  <c r="R65" i="3"/>
  <c r="Q65" i="3"/>
  <c r="V61" i="3"/>
  <c r="U61" i="3"/>
  <c r="T61" i="3"/>
  <c r="W61" i="3"/>
  <c r="S61" i="3"/>
  <c r="R61" i="3"/>
  <c r="Q61" i="3"/>
  <c r="V57" i="3"/>
  <c r="U57" i="3"/>
  <c r="T57" i="3"/>
  <c r="W57" i="3"/>
  <c r="S57" i="3"/>
  <c r="R57" i="3"/>
  <c r="Q57" i="3"/>
  <c r="V53" i="3"/>
  <c r="U53" i="3"/>
  <c r="T53" i="3"/>
  <c r="W53" i="3"/>
  <c r="S53" i="3"/>
  <c r="R53" i="3"/>
  <c r="Q53" i="3"/>
  <c r="V49" i="3"/>
  <c r="U49" i="3"/>
  <c r="T49" i="3"/>
  <c r="W49" i="3"/>
  <c r="S49" i="3"/>
  <c r="R49" i="3"/>
  <c r="Q49" i="3"/>
  <c r="V45" i="3"/>
  <c r="U45" i="3"/>
  <c r="T45" i="3"/>
  <c r="W45" i="3"/>
  <c r="S45" i="3"/>
  <c r="R45" i="3"/>
  <c r="Q45" i="3"/>
  <c r="V41" i="3"/>
  <c r="R41" i="3"/>
  <c r="U41" i="3"/>
  <c r="T41" i="3"/>
  <c r="W41" i="3"/>
  <c r="S41" i="3"/>
  <c r="Q41" i="3"/>
  <c r="AM20" i="3"/>
  <c r="Z17" i="3"/>
  <c r="W17" i="3"/>
  <c r="U17" i="3"/>
  <c r="S17" i="3"/>
  <c r="Q17" i="3"/>
  <c r="O17" i="3"/>
  <c r="V17" i="3"/>
  <c r="T17" i="3"/>
  <c r="R17" i="3"/>
  <c r="P17" i="3"/>
  <c r="S40" i="3"/>
  <c r="V40" i="3"/>
  <c r="T40" i="3"/>
  <c r="W40" i="3"/>
  <c r="U40" i="3"/>
  <c r="R40" i="3"/>
  <c r="Q40" i="3"/>
  <c r="W32" i="3"/>
  <c r="U32" i="3"/>
  <c r="S32" i="3"/>
  <c r="R32" i="3"/>
  <c r="V32" i="3"/>
  <c r="T32" i="3"/>
  <c r="Q32" i="3"/>
  <c r="W24" i="3"/>
  <c r="U24" i="3"/>
  <c r="S24" i="3"/>
  <c r="V24" i="3"/>
  <c r="T24" i="3"/>
  <c r="Q24" i="3"/>
  <c r="R24" i="3"/>
  <c r="R20" i="3"/>
  <c r="W20" i="3"/>
  <c r="U20" i="3"/>
  <c r="S20" i="3"/>
  <c r="V20" i="3"/>
  <c r="T20" i="3"/>
  <c r="Q20" i="3"/>
  <c r="Z19" i="3"/>
  <c r="V39" i="3"/>
  <c r="T39" i="3"/>
  <c r="Q39" i="3"/>
  <c r="S39" i="3"/>
  <c r="W39" i="3"/>
  <c r="U39" i="3"/>
  <c r="R39" i="3"/>
  <c r="Q35" i="3"/>
  <c r="R35" i="3"/>
  <c r="S35" i="3"/>
  <c r="V31" i="3"/>
  <c r="T31" i="3"/>
  <c r="Q31" i="3"/>
  <c r="W31" i="3"/>
  <c r="U31" i="3"/>
  <c r="S31" i="3"/>
  <c r="R31" i="3"/>
  <c r="V27" i="3"/>
  <c r="T27" i="3"/>
  <c r="Q27" i="3"/>
  <c r="S27" i="3"/>
  <c r="R27" i="3"/>
  <c r="W27" i="3"/>
  <c r="U27" i="3"/>
  <c r="W19" i="3"/>
  <c r="U19" i="3"/>
  <c r="S19" i="3"/>
  <c r="R19" i="3"/>
  <c r="V19" i="3"/>
  <c r="T19" i="3"/>
  <c r="Q19" i="3"/>
  <c r="S36" i="3"/>
  <c r="V36" i="3"/>
  <c r="T36" i="3"/>
  <c r="Q36" i="3"/>
  <c r="W36" i="3"/>
  <c r="U36" i="3"/>
  <c r="R36" i="3"/>
  <c r="W38" i="3"/>
  <c r="U38" i="3"/>
  <c r="R38" i="3"/>
  <c r="T38" i="3"/>
  <c r="Q38" i="3"/>
  <c r="S38" i="3"/>
  <c r="V38" i="3"/>
  <c r="V34" i="3"/>
  <c r="T34" i="3"/>
  <c r="R34" i="3"/>
  <c r="W34" i="3"/>
  <c r="U34" i="3"/>
  <c r="S34" i="3"/>
  <c r="Q34" i="3"/>
  <c r="V30" i="3"/>
  <c r="T30" i="3"/>
  <c r="Q30" i="3"/>
  <c r="R30" i="3"/>
  <c r="W30" i="3"/>
  <c r="U30" i="3"/>
  <c r="S30" i="3"/>
  <c r="V26" i="3"/>
  <c r="T26" i="3"/>
  <c r="Q26" i="3"/>
  <c r="R26" i="3"/>
  <c r="W26" i="3"/>
  <c r="U26" i="3"/>
  <c r="S26" i="3"/>
  <c r="V22" i="3"/>
  <c r="T22" i="3"/>
  <c r="Q22" i="3"/>
  <c r="W22" i="3"/>
  <c r="U22" i="3"/>
  <c r="R22" i="3"/>
  <c r="S22" i="3"/>
  <c r="W28" i="3"/>
  <c r="U28" i="3"/>
  <c r="S28" i="3"/>
  <c r="V28" i="3"/>
  <c r="T28" i="3"/>
  <c r="Q28" i="3"/>
  <c r="R28" i="3"/>
  <c r="W37" i="3"/>
  <c r="U37" i="3"/>
  <c r="R37" i="3"/>
  <c r="S37" i="3"/>
  <c r="Q37" i="3"/>
  <c r="V37" i="3"/>
  <c r="T37" i="3"/>
  <c r="R33" i="3"/>
  <c r="W33" i="3"/>
  <c r="U33" i="3"/>
  <c r="S33" i="3"/>
  <c r="V33" i="3"/>
  <c r="Q33" i="3"/>
  <c r="T33" i="3"/>
  <c r="R29" i="3"/>
  <c r="W29" i="3"/>
  <c r="U29" i="3"/>
  <c r="S29" i="3"/>
  <c r="T29" i="3"/>
  <c r="V29" i="3"/>
  <c r="Q29" i="3"/>
  <c r="R25" i="3"/>
  <c r="W25" i="3"/>
  <c r="U25" i="3"/>
  <c r="S25" i="3"/>
  <c r="V25" i="3"/>
  <c r="T25" i="3"/>
  <c r="Q25" i="3"/>
  <c r="V21" i="3"/>
  <c r="T21" i="3"/>
  <c r="Q21" i="3"/>
  <c r="R21" i="3"/>
  <c r="W21" i="3"/>
  <c r="U21" i="3"/>
  <c r="S21" i="3"/>
  <c r="U23" i="3"/>
  <c r="W23" i="3"/>
  <c r="S23" i="3"/>
  <c r="R23" i="3"/>
  <c r="Q23" i="3"/>
  <c r="T23" i="3"/>
  <c r="V23" i="3"/>
  <c r="Z23" i="3"/>
  <c r="W35" i="3"/>
  <c r="V35" i="3"/>
  <c r="U35" i="3"/>
  <c r="T35" i="3"/>
  <c r="AK426" i="3"/>
  <c r="AK414" i="3"/>
  <c r="AK402" i="3"/>
  <c r="AK390" i="3"/>
  <c r="AK378" i="3"/>
  <c r="AK366" i="3"/>
  <c r="AK354" i="3"/>
  <c r="AK342" i="3"/>
  <c r="AK330" i="3"/>
  <c r="AK318" i="3"/>
  <c r="AK306" i="3"/>
  <c r="AK294" i="3"/>
  <c r="AK282" i="3"/>
  <c r="AK270" i="3"/>
  <c r="AK258" i="3"/>
  <c r="AK246" i="3"/>
  <c r="AK234" i="3"/>
  <c r="AK222" i="3"/>
  <c r="AK210" i="3"/>
  <c r="AK198" i="3"/>
  <c r="AK186" i="3"/>
  <c r="AK174" i="3"/>
  <c r="AK162" i="3"/>
  <c r="AK150" i="3"/>
  <c r="AK138" i="3"/>
  <c r="AK126" i="3"/>
  <c r="AK114" i="3"/>
  <c r="AK102" i="3"/>
  <c r="AK90" i="3"/>
  <c r="AK78" i="3"/>
  <c r="AK66" i="3"/>
  <c r="AK54" i="3"/>
  <c r="AK42" i="3"/>
  <c r="AK30" i="3"/>
  <c r="AK22" i="3"/>
  <c r="AK429" i="3"/>
  <c r="AK425" i="3"/>
  <c r="AK421" i="3"/>
  <c r="AK417" i="3"/>
  <c r="AK413" i="3"/>
  <c r="AK409" i="3"/>
  <c r="AK405" i="3"/>
  <c r="AK401" i="3"/>
  <c r="AK397" i="3"/>
  <c r="AK393" i="3"/>
  <c r="AK389" i="3"/>
  <c r="AK385" i="3"/>
  <c r="AK381" i="3"/>
  <c r="AK377" i="3"/>
  <c r="AK373" i="3"/>
  <c r="AK369" i="3"/>
  <c r="AK365" i="3"/>
  <c r="AK361" i="3"/>
  <c r="AK357" i="3"/>
  <c r="AK353" i="3"/>
  <c r="AK349" i="3"/>
  <c r="AK345" i="3"/>
  <c r="AK341" i="3"/>
  <c r="AK337" i="3"/>
  <c r="AK333" i="3"/>
  <c r="AK329" i="3"/>
  <c r="AK325" i="3"/>
  <c r="AK321" i="3"/>
  <c r="AK317" i="3"/>
  <c r="AK313" i="3"/>
  <c r="AK309" i="3"/>
  <c r="AK305" i="3"/>
  <c r="AK301" i="3"/>
  <c r="AK297" i="3"/>
  <c r="AK293" i="3"/>
  <c r="AK289" i="3"/>
  <c r="AK285" i="3"/>
  <c r="AK281" i="3"/>
  <c r="AK277" i="3"/>
  <c r="AK273" i="3"/>
  <c r="AK269" i="3"/>
  <c r="AK265" i="3"/>
  <c r="AK261" i="3"/>
  <c r="AK257" i="3"/>
  <c r="AK253" i="3"/>
  <c r="AK249" i="3"/>
  <c r="AK245" i="3"/>
  <c r="AK241" i="3"/>
  <c r="AK237" i="3"/>
  <c r="AK233" i="3"/>
  <c r="AK229" i="3"/>
  <c r="AK225" i="3"/>
  <c r="AK221" i="3"/>
  <c r="AK217" i="3"/>
  <c r="AK213" i="3"/>
  <c r="AK209" i="3"/>
  <c r="AK205" i="3"/>
  <c r="AK201" i="3"/>
  <c r="AK197" i="3"/>
  <c r="AK193" i="3"/>
  <c r="AK189" i="3"/>
  <c r="AK185" i="3"/>
  <c r="AK181" i="3"/>
  <c r="AK177" i="3"/>
  <c r="AK173" i="3"/>
  <c r="AK169" i="3"/>
  <c r="AK165" i="3"/>
  <c r="AK161" i="3"/>
  <c r="AK157" i="3"/>
  <c r="AK153" i="3"/>
  <c r="AK149" i="3"/>
  <c r="AK145" i="3"/>
  <c r="AK141" i="3"/>
  <c r="AK137" i="3"/>
  <c r="AK133" i="3"/>
  <c r="AK129" i="3"/>
  <c r="AK125" i="3"/>
  <c r="AK121" i="3"/>
  <c r="AK117" i="3"/>
  <c r="AK113" i="3"/>
  <c r="AK109" i="3"/>
  <c r="AK105" i="3"/>
  <c r="AK101" i="3"/>
  <c r="AK97" i="3"/>
  <c r="AK93" i="3"/>
  <c r="AK89" i="3"/>
  <c r="AK85" i="3"/>
  <c r="AK81" i="3"/>
  <c r="AK77" i="3"/>
  <c r="AK73" i="3"/>
  <c r="AK69" i="3"/>
  <c r="AK65" i="3"/>
  <c r="AK61" i="3"/>
  <c r="AK57" i="3"/>
  <c r="AK53" i="3"/>
  <c r="AK49" i="3"/>
  <c r="AK45" i="3"/>
  <c r="AK41" i="3"/>
  <c r="AK37" i="3"/>
  <c r="AK33" i="3"/>
  <c r="AK29" i="3"/>
  <c r="AK25" i="3"/>
  <c r="AK21" i="3"/>
  <c r="AK17" i="3"/>
  <c r="AK418" i="3"/>
  <c r="AK406" i="3"/>
  <c r="AK394" i="3"/>
  <c r="AK382" i="3"/>
  <c r="AK370" i="3"/>
  <c r="AK358" i="3"/>
  <c r="AK346" i="3"/>
  <c r="AK334" i="3"/>
  <c r="AK322" i="3"/>
  <c r="AK310" i="3"/>
  <c r="AK298" i="3"/>
  <c r="AK286" i="3"/>
  <c r="AK274" i="3"/>
  <c r="AK262" i="3"/>
  <c r="AK250" i="3"/>
  <c r="AK242" i="3"/>
  <c r="AK230" i="3"/>
  <c r="AK218" i="3"/>
  <c r="AK206" i="3"/>
  <c r="AK194" i="3"/>
  <c r="AK182" i="3"/>
  <c r="AK170" i="3"/>
  <c r="AK158" i="3"/>
  <c r="AK146" i="3"/>
  <c r="AK134" i="3"/>
  <c r="AK122" i="3"/>
  <c r="AK110" i="3"/>
  <c r="AK98" i="3"/>
  <c r="AK86" i="3"/>
  <c r="AK74" i="3"/>
  <c r="AK62" i="3"/>
  <c r="AK50" i="3"/>
  <c r="AK34" i="3"/>
  <c r="AK18" i="3"/>
  <c r="AK424" i="3"/>
  <c r="AK416" i="3"/>
  <c r="AK408" i="3"/>
  <c r="AK400" i="3"/>
  <c r="AK392" i="3"/>
  <c r="AK384" i="3"/>
  <c r="AK376" i="3"/>
  <c r="AK368" i="3"/>
  <c r="AK360" i="3"/>
  <c r="AK352" i="3"/>
  <c r="AK344" i="3"/>
  <c r="AK336" i="3"/>
  <c r="AK328" i="3"/>
  <c r="AK320" i="3"/>
  <c r="AK312" i="3"/>
  <c r="AK304" i="3"/>
  <c r="AK296" i="3"/>
  <c r="AK288" i="3"/>
  <c r="AK280" i="3"/>
  <c r="AK272" i="3"/>
  <c r="AK264" i="3"/>
  <c r="AK256" i="3"/>
  <c r="AK248" i="3"/>
  <c r="AK240" i="3"/>
  <c r="AK232" i="3"/>
  <c r="AK224" i="3"/>
  <c r="AK212" i="3"/>
  <c r="AK204" i="3"/>
  <c r="AK196" i="3"/>
  <c r="AK188" i="3"/>
  <c r="AK180" i="3"/>
  <c r="AK172" i="3"/>
  <c r="AK164" i="3"/>
  <c r="AK156" i="3"/>
  <c r="AK148" i="3"/>
  <c r="AK140" i="3"/>
  <c r="AK132" i="3"/>
  <c r="AK124" i="3"/>
  <c r="AK116" i="3"/>
  <c r="AK108" i="3"/>
  <c r="AK100" i="3"/>
  <c r="AK92" i="3"/>
  <c r="AK84" i="3"/>
  <c r="AK76" i="3"/>
  <c r="AK68" i="3"/>
  <c r="AK60" i="3"/>
  <c r="AK52" i="3"/>
  <c r="AK40" i="3"/>
  <c r="AK32" i="3"/>
  <c r="AK20" i="3"/>
  <c r="AK422" i="3"/>
  <c r="AK410" i="3"/>
  <c r="AK398" i="3"/>
  <c r="AK386" i="3"/>
  <c r="AK374" i="3"/>
  <c r="AK362" i="3"/>
  <c r="AK350" i="3"/>
  <c r="AK338" i="3"/>
  <c r="AK326" i="3"/>
  <c r="AK314" i="3"/>
  <c r="AK302" i="3"/>
  <c r="AK290" i="3"/>
  <c r="AK278" i="3"/>
  <c r="AK266" i="3"/>
  <c r="AK254" i="3"/>
  <c r="AK238" i="3"/>
  <c r="AK226" i="3"/>
  <c r="AK214" i="3"/>
  <c r="AK202" i="3"/>
  <c r="AK190" i="3"/>
  <c r="AK178" i="3"/>
  <c r="AK166" i="3"/>
  <c r="AK154" i="3"/>
  <c r="AK142" i="3"/>
  <c r="AK130" i="3"/>
  <c r="AK118" i="3"/>
  <c r="AK106" i="3"/>
  <c r="AK94" i="3"/>
  <c r="AK82" i="3"/>
  <c r="AK70" i="3"/>
  <c r="AK58" i="3"/>
  <c r="AK46" i="3"/>
  <c r="AK38" i="3"/>
  <c r="AK26" i="3"/>
  <c r="AK16" i="3"/>
  <c r="AK428" i="3"/>
  <c r="AK420" i="3"/>
  <c r="AK412" i="3"/>
  <c r="AK404" i="3"/>
  <c r="AK396" i="3"/>
  <c r="AK388" i="3"/>
  <c r="AK380" i="3"/>
  <c r="AK372" i="3"/>
  <c r="AK364" i="3"/>
  <c r="AK356" i="3"/>
  <c r="AK348" i="3"/>
  <c r="AK340" i="3"/>
  <c r="AK332" i="3"/>
  <c r="AK324" i="3"/>
  <c r="AK316" i="3"/>
  <c r="AK308" i="3"/>
  <c r="AK300" i="3"/>
  <c r="AK292" i="3"/>
  <c r="AK284" i="3"/>
  <c r="AK276" i="3"/>
  <c r="AK268" i="3"/>
  <c r="AK260" i="3"/>
  <c r="AK252" i="3"/>
  <c r="AK244" i="3"/>
  <c r="AK236" i="3"/>
  <c r="AK228" i="3"/>
  <c r="AK220" i="3"/>
  <c r="AK216" i="3"/>
  <c r="AK208" i="3"/>
  <c r="AK200" i="3"/>
  <c r="AK192" i="3"/>
  <c r="AK184" i="3"/>
  <c r="AK176" i="3"/>
  <c r="AK168" i="3"/>
  <c r="AK160" i="3"/>
  <c r="AK152" i="3"/>
  <c r="AK144" i="3"/>
  <c r="AK136" i="3"/>
  <c r="AK128" i="3"/>
  <c r="AK120" i="3"/>
  <c r="AK112" i="3"/>
  <c r="AK104" i="3"/>
  <c r="AK96" i="3"/>
  <c r="AK88" i="3"/>
  <c r="AK80" i="3"/>
  <c r="AK72" i="3"/>
  <c r="AK64" i="3"/>
  <c r="AK56" i="3"/>
  <c r="AK48" i="3"/>
  <c r="AK44" i="3"/>
  <c r="AK36" i="3"/>
  <c r="AK28" i="3"/>
  <c r="AK24" i="3"/>
  <c r="AK427" i="3"/>
  <c r="AK423" i="3"/>
  <c r="AK419" i="3"/>
  <c r="AK415" i="3"/>
  <c r="AK411" i="3"/>
  <c r="AK407" i="3"/>
  <c r="AK403" i="3"/>
  <c r="AK399" i="3"/>
  <c r="AK395" i="3"/>
  <c r="AK391" i="3"/>
  <c r="AK387" i="3"/>
  <c r="AK383" i="3"/>
  <c r="AK379" i="3"/>
  <c r="AK375" i="3"/>
  <c r="AK371" i="3"/>
  <c r="AK367" i="3"/>
  <c r="AK363" i="3"/>
  <c r="AK359" i="3"/>
  <c r="AK355" i="3"/>
  <c r="AK351" i="3"/>
  <c r="AK347" i="3"/>
  <c r="AK343" i="3"/>
  <c r="AK339" i="3"/>
  <c r="AK335" i="3"/>
  <c r="AK331" i="3"/>
  <c r="AK327" i="3"/>
  <c r="AK323" i="3"/>
  <c r="AK319" i="3"/>
  <c r="AK315" i="3"/>
  <c r="AK311" i="3"/>
  <c r="AK307" i="3"/>
  <c r="AK303" i="3"/>
  <c r="AK299" i="3"/>
  <c r="AK295" i="3"/>
  <c r="AK291" i="3"/>
  <c r="AK287" i="3"/>
  <c r="AK283" i="3"/>
  <c r="AK279" i="3"/>
  <c r="AK275" i="3"/>
  <c r="AK271" i="3"/>
  <c r="AK267" i="3"/>
  <c r="AK263" i="3"/>
  <c r="AK259" i="3"/>
  <c r="AK255" i="3"/>
  <c r="AK251" i="3"/>
  <c r="AK247" i="3"/>
  <c r="AK243" i="3"/>
  <c r="AK239" i="3"/>
  <c r="AK235" i="3"/>
  <c r="AK231" i="3"/>
  <c r="AK227" i="3"/>
  <c r="AK223" i="3"/>
  <c r="AK219" i="3"/>
  <c r="AK215" i="3"/>
  <c r="AK211" i="3"/>
  <c r="AK207" i="3"/>
  <c r="AK203" i="3"/>
  <c r="AK199" i="3"/>
  <c r="AK195" i="3"/>
  <c r="AK191" i="3"/>
  <c r="AK187" i="3"/>
  <c r="AK183" i="3"/>
  <c r="AK179" i="3"/>
  <c r="AK175" i="3"/>
  <c r="AK171" i="3"/>
  <c r="AK167" i="3"/>
  <c r="AK163" i="3"/>
  <c r="AK159" i="3"/>
  <c r="AK155" i="3"/>
  <c r="AK151" i="3"/>
  <c r="AK147" i="3"/>
  <c r="AK143" i="3"/>
  <c r="AK139" i="3"/>
  <c r="AK135" i="3"/>
  <c r="AK131" i="3"/>
  <c r="AK127" i="3"/>
  <c r="AK123" i="3"/>
  <c r="AK119" i="3"/>
  <c r="AK115" i="3"/>
  <c r="AK111" i="3"/>
  <c r="AK107" i="3"/>
  <c r="AK103" i="3"/>
  <c r="AK99" i="3"/>
  <c r="AK95" i="3"/>
  <c r="AK91" i="3"/>
  <c r="AK87" i="3"/>
  <c r="AK83" i="3"/>
  <c r="AK79" i="3"/>
  <c r="AK75" i="3"/>
  <c r="AK71" i="3"/>
  <c r="AK67" i="3"/>
  <c r="AK63" i="3"/>
  <c r="AK59" i="3"/>
  <c r="AK55" i="3"/>
  <c r="AK51" i="3"/>
  <c r="AK47" i="3"/>
  <c r="AK43" i="3"/>
  <c r="AK39" i="3"/>
  <c r="AK35" i="3"/>
  <c r="AK31" i="3"/>
  <c r="AK27" i="3"/>
  <c r="AK23" i="3"/>
  <c r="AK19" i="3"/>
  <c r="M5" i="3" l="1"/>
  <c r="D5" i="3"/>
  <c r="E6" i="3" s="1"/>
  <c r="K5" i="3"/>
  <c r="L6" i="3" s="1"/>
  <c r="C3" i="3"/>
  <c r="E5" i="3"/>
  <c r="F6" i="3" s="1"/>
  <c r="H5" i="3"/>
  <c r="I6" i="3" s="1"/>
  <c r="F5" i="3"/>
  <c r="G6" i="3" s="1"/>
  <c r="J5" i="3"/>
  <c r="K6" i="3" s="1"/>
  <c r="I4" i="3"/>
  <c r="L5" i="3"/>
  <c r="M6" i="3" s="1"/>
  <c r="C4" i="3"/>
  <c r="G4" i="3"/>
  <c r="G8" i="3" s="1"/>
  <c r="L4" i="3"/>
  <c r="L8" i="3" s="1"/>
  <c r="G5" i="3"/>
  <c r="H6" i="3" s="1"/>
  <c r="C5" i="3"/>
  <c r="I5" i="3"/>
  <c r="J6" i="3" s="1"/>
  <c r="J4" i="3"/>
  <c r="E4" i="3"/>
  <c r="M4" i="3"/>
  <c r="K4" i="3"/>
  <c r="K8" i="3" s="1"/>
  <c r="F4" i="3"/>
  <c r="H4" i="3"/>
  <c r="D4" i="3"/>
  <c r="J8" i="3" l="1"/>
  <c r="M8" i="3"/>
  <c r="H8" i="3"/>
  <c r="I8" i="3"/>
  <c r="C6" i="3"/>
  <c r="C8" i="3" s="1"/>
  <c r="D8" i="3" s="1"/>
  <c r="E8" i="3" s="1"/>
  <c r="F8" i="3" s="1"/>
  <c r="D6" i="3"/>
  <c r="M16" i="3"/>
  <c r="M17" i="3"/>
  <c r="M18" i="3"/>
  <c r="M19" i="3"/>
  <c r="M20" i="3"/>
  <c r="M21" i="3"/>
  <c r="M22" i="3"/>
  <c r="M24" i="3"/>
  <c r="M25" i="3"/>
  <c r="M26" i="3"/>
  <c r="M27" i="3"/>
  <c r="M28" i="3"/>
  <c r="M29" i="3"/>
  <c r="M30" i="3"/>
  <c r="M31" i="3"/>
  <c r="M38" i="3" l="1"/>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32" i="3" l="1"/>
  <c r="M33" i="3"/>
  <c r="M34" i="3"/>
  <c r="M35" i="3"/>
  <c r="M36" i="3"/>
</calcChain>
</file>

<file path=xl/sharedStrings.xml><?xml version="1.0" encoding="utf-8"?>
<sst xmlns="http://schemas.openxmlformats.org/spreadsheetml/2006/main" count="398" uniqueCount="138">
  <si>
    <t>Engine Tier</t>
  </si>
  <si>
    <t>Vehicle EIN</t>
  </si>
  <si>
    <t>Your Vehicle Number</t>
  </si>
  <si>
    <t>Min.</t>
  </si>
  <si>
    <t>HP</t>
  </si>
  <si>
    <t>Emissions Factors by Horsepower and Year (g/bhp-hr)</t>
  </si>
  <si>
    <t>Minimum Horsepower in Group</t>
  </si>
  <si>
    <t>Engine</t>
  </si>
  <si>
    <t>Horsepower Groups</t>
  </si>
  <si>
    <t>Year</t>
  </si>
  <si>
    <t>25-49</t>
  </si>
  <si>
    <t>50-74</t>
  </si>
  <si>
    <t>75-99</t>
  </si>
  <si>
    <t>100-174</t>
  </si>
  <si>
    <t>175-299</t>
  </si>
  <si>
    <t>300-599</t>
  </si>
  <si>
    <t>600-750</t>
  </si>
  <si>
    <t>750+</t>
  </si>
  <si>
    <t>Engine Tiers by Horsepower and Year</t>
  </si>
  <si>
    <t xml:space="preserve">Year  </t>
  </si>
  <si>
    <t>T0</t>
  </si>
  <si>
    <t>T1</t>
  </si>
  <si>
    <t>T2</t>
  </si>
  <si>
    <t>T3</t>
  </si>
  <si>
    <t>T4I</t>
  </si>
  <si>
    <t>T4</t>
  </si>
  <si>
    <t>EMISSION FACTORS TO USE FOR HEAVY-DUTY ON-ROAD EQUIVALENTS AND REPOWERS WITH ON-ROAD ENGINES (GVW &gt; 14,000 lb)</t>
  </si>
  <si>
    <t>On-Road Engine Certification Standards (g/bhp-hr)</t>
  </si>
  <si>
    <t>NOx</t>
  </si>
  <si>
    <t>None*</t>
  </si>
  <si>
    <t>* No standard, use off-road Tier 0 factors</t>
  </si>
  <si>
    <t xml:space="preserve">Optional Column Drop-down Selections: </t>
  </si>
  <si>
    <t>Vehicle Serial Number</t>
  </si>
  <si>
    <t>Vehicle Type</t>
  </si>
  <si>
    <t>Vehicle Manufacturer</t>
  </si>
  <si>
    <t>Vehicle Model</t>
  </si>
  <si>
    <t xml:space="preserve">PM VDECS Selections: </t>
  </si>
  <si>
    <t>One</t>
  </si>
  <si>
    <t>Two</t>
  </si>
  <si>
    <t>Highest</t>
  </si>
  <si>
    <t>Yes or No Selections:</t>
  </si>
  <si>
    <t>Yes</t>
  </si>
  <si>
    <t>No</t>
  </si>
  <si>
    <t xml:space="preserve">Low-Use Selections: </t>
  </si>
  <si>
    <t>Permanent</t>
  </si>
  <si>
    <t>Year-by-year</t>
  </si>
  <si>
    <t>Retired</t>
  </si>
  <si>
    <t>Provided by user</t>
  </si>
  <si>
    <t xml:space="preserve">Gross/Net hp acceptable </t>
  </si>
  <si>
    <t>Fleet Average</t>
  </si>
  <si>
    <t>Fleet Average TARGET</t>
  </si>
  <si>
    <t>Fleet Target Numbers</t>
  </si>
  <si>
    <t>SOON Target Numbers</t>
  </si>
  <si>
    <t>Target Factor 2021</t>
  </si>
  <si>
    <t>Target Factor 2022</t>
  </si>
  <si>
    <t>Target Factor 2023</t>
  </si>
  <si>
    <t>Emission Factor 2021</t>
  </si>
  <si>
    <t>Emission Factor 2026</t>
  </si>
  <si>
    <t>Emission Factor 2027</t>
  </si>
  <si>
    <t>Emission Factor 2028</t>
  </si>
  <si>
    <t>New</t>
  </si>
  <si>
    <t>Permanent Low-Use</t>
  </si>
  <si>
    <t>Target Factor 2024</t>
  </si>
  <si>
    <t>Target Factor 2025</t>
  </si>
  <si>
    <t>Target Factor 2026</t>
  </si>
  <si>
    <t>Target Factor 2027</t>
  </si>
  <si>
    <t>Target Factor 2028</t>
  </si>
  <si>
    <t>SOON Target 2023</t>
  </si>
  <si>
    <t>Emission Factor 2022</t>
  </si>
  <si>
    <t>Emission Factor 2023</t>
  </si>
  <si>
    <t>Emission Factor 2024</t>
  </si>
  <si>
    <t>Emission Factor 2025</t>
  </si>
  <si>
    <t>Current Credits (Baseline)</t>
  </si>
  <si>
    <t>1. Vehicle EIN (Required)</t>
  </si>
  <si>
    <t>2. Vehicle Serial</t>
  </si>
  <si>
    <t>3. Your Vehicle Number</t>
  </si>
  <si>
    <t>4. Engine Model Year (Required)</t>
  </si>
  <si>
    <t>5. Engine Horsepower (Required)</t>
  </si>
  <si>
    <t>Is this equipment part of a current or new SOON Contract? (Yes or No)</t>
  </si>
  <si>
    <r>
      <t xml:space="preserve">Enter current fleet information and identify units that will have a change in status from 2021 to 2028. 
</t>
    </r>
    <r>
      <rPr>
        <b/>
        <i/>
        <u/>
        <sz val="11"/>
        <color theme="1"/>
        <rFont val="Calibri"/>
        <family val="2"/>
        <scheme val="minor"/>
      </rPr>
      <t>NOTE:</t>
    </r>
    <r>
      <rPr>
        <i/>
        <sz val="11"/>
        <color theme="1"/>
        <rFont val="Calibri"/>
        <family val="2"/>
        <scheme val="minor"/>
      </rPr>
      <t xml:space="preserve"> If equipment is funded under SOON, please do not enter any new equipment and year on this tab. Information for equipment or engines funded under SOON should be provided under "2. SOON Fleet" tab.</t>
    </r>
  </si>
  <si>
    <t>For South Coast AQMD to Review</t>
  </si>
  <si>
    <t>6. Is this Vehicle Electric or VDEC?</t>
  </si>
  <si>
    <t>8. Status</t>
  </si>
  <si>
    <t>9. Status Year</t>
  </si>
  <si>
    <t>Target Facter 2020</t>
  </si>
  <si>
    <t>6a. NOx VDECS % Reduction</t>
  </si>
  <si>
    <t>VDECS with NOx Reduction Only</t>
  </si>
  <si>
    <t>VDECS Factor/
Electric</t>
  </si>
  <si>
    <t>Final Horsepower</t>
  </si>
  <si>
    <t>VDECS and Electric Engine Selections:</t>
  </si>
  <si>
    <t>VDECS Level 1</t>
  </si>
  <si>
    <t>VDECS Highest Level</t>
  </si>
  <si>
    <t>Electric purchased 2007 or later</t>
  </si>
  <si>
    <t>VDECS Level 2</t>
  </si>
  <si>
    <t xml:space="preserve">Only if VDECS installed with NOx reduction </t>
  </si>
  <si>
    <t>GSE purchased before 2007</t>
  </si>
  <si>
    <t>Non-GSE purchased before 2007</t>
  </si>
  <si>
    <t>As seen on Emission Control Label (ECL)</t>
  </si>
  <si>
    <t>If applicable, select Electric or VDEC type</t>
  </si>
  <si>
    <t>7. Is or will this unit be funded under SOON? (required)</t>
  </si>
  <si>
    <t>Indicate if unit has been retired/placed in low-use/New/Year-by-year</t>
  </si>
  <si>
    <t>2020 Fleet Information</t>
  </si>
  <si>
    <t>T4/E</t>
  </si>
  <si>
    <r>
      <t xml:space="preserve">Year 'Status' occurred or </t>
    </r>
    <r>
      <rPr>
        <i/>
        <u/>
        <sz val="11"/>
        <color theme="1"/>
        <rFont val="Calibri"/>
        <family val="2"/>
        <scheme val="minor"/>
      </rPr>
      <t>will</t>
    </r>
    <r>
      <rPr>
        <i/>
        <sz val="11"/>
        <color theme="1"/>
        <rFont val="Calibri"/>
        <family val="2"/>
        <scheme val="minor"/>
      </rPr>
      <t xml:space="preserve"> occur (</t>
    </r>
    <r>
      <rPr>
        <i/>
        <u/>
        <sz val="11"/>
        <color theme="1"/>
        <rFont val="Calibri"/>
        <family val="2"/>
        <scheme val="minor"/>
      </rPr>
      <t>Required</t>
    </r>
    <r>
      <rPr>
        <i/>
        <sz val="11"/>
        <color theme="1"/>
        <rFont val="Calibri"/>
        <family val="2"/>
        <scheme val="minor"/>
      </rPr>
      <t xml:space="preserve"> if status changes)</t>
    </r>
  </si>
  <si>
    <t>Emission Factor 2020</t>
  </si>
  <si>
    <t>BACT Credits Required</t>
  </si>
  <si>
    <t>BACT Credits Earrned</t>
  </si>
  <si>
    <t>Step-by-Step Guide to Determining Fleet Average throughout the Contract Period</t>
  </si>
  <si>
    <t>Fleet Compliance Plan</t>
  </si>
  <si>
    <t>1. Provide fleet information in columns 1 through 6 using information provided in DOORS.</t>
  </si>
  <si>
    <t>EIN found in DOORS, If equipment is New, type "New"</t>
  </si>
  <si>
    <t xml:space="preserve">Engine Year provided on ECL </t>
  </si>
  <si>
    <t>KEY</t>
  </si>
  <si>
    <t xml:space="preserve">Fill out required cells and </t>
  </si>
  <si>
    <t>Total Fleet HP</t>
  </si>
  <si>
    <t>Emission Factor 2029</t>
  </si>
  <si>
    <t>Emission Factor 2030</t>
  </si>
  <si>
    <t>Target Factor 2029</t>
  </si>
  <si>
    <t>Target Factor 2030</t>
  </si>
  <si>
    <t>2. Toggle "Yes" for units that are or will be funded with SOON funding (ie. if the engine is currently under an existing SOON contract OR if the engine is in your current application, toggle to "Yes")</t>
  </si>
  <si>
    <t>Only applies to equipment in which it has been placed in Permanent Low-Use, if the equipment is added in the future or retired</t>
  </si>
  <si>
    <t xml:space="preserve">3. If fleet average is not meeting fleet target, retire or place units in Permanent Low-Use until enough BACT Credits have been accumulated for each year by providing information in columns 6 through 7. </t>
  </si>
  <si>
    <r>
      <rPr>
        <b/>
        <sz val="11"/>
        <color theme="1"/>
        <rFont val="Calibri"/>
        <family val="2"/>
        <scheme val="minor"/>
      </rPr>
      <t>DISCLAIMER</t>
    </r>
    <r>
      <rPr>
        <sz val="11"/>
        <color theme="1"/>
        <rFont val="Calibri"/>
        <family val="2"/>
        <scheme val="minor"/>
      </rPr>
      <t>: According to the In-Use Off-Road Diesel-Fueled Fleet Regulation, "During the contract period, vehicles… that have been replaced using SOON program funding, cannot use this lower emission rate to calculate the fleet average index and target rate, and BACT credit.. These vehicles must be reflected
as if the actions taken under the SOON program did not occur." (2449.2(e)(1)(B)). With this being said, there is an emphasis on:
1. Being able to meet/surpass compliance first 
2. Having the ability to place part of the fleet into SOON even though the equipment under SOON can only remain at the original tier and HP before falling out of contract</t>
    </r>
  </si>
  <si>
    <t>5. For Units toggled "Yes" for SOON funding, please retire at the end of contract term agreement</t>
  </si>
  <si>
    <t xml:space="preserve"> For new units (in your 2020 application)*:</t>
  </si>
  <si>
    <t>-</t>
  </si>
  <si>
    <t>*Depending on type of equipment, retirement year will vary. Please contact South Coast AQMD staff for assistance.</t>
  </si>
  <si>
    <t>IF you already posses a contract, please contact your South Coast AQMD Project Officer if you do not know when your old contract end year will be</t>
  </si>
  <si>
    <t>6. After Retiring your unit, please place your new SOON Replacement or Repower information at end of fleet list</t>
  </si>
  <si>
    <t>The "New" engine or equipment will be available for Fleet average calculations in the same year the old units under SOON are retired</t>
  </si>
  <si>
    <t>New in 2026 for Replacement</t>
  </si>
  <si>
    <t>New in 2028 for Repower</t>
  </si>
  <si>
    <t xml:space="preserve">BACT Credits Remaining </t>
  </si>
  <si>
    <t>NOTE: In 2024 onward Please retire/place in low use/ add new equipment until BACT Credits Remaining Row is satisfied (ie "Compliance Met" or "BACT Credit Satisfied")</t>
  </si>
  <si>
    <t>Retire in 2026 for Replacement (5 Year Project Life)</t>
  </si>
  <si>
    <t>Retire in 2028 for Repower (7 Year Project Life)</t>
  </si>
  <si>
    <t>4. Other than the equipment toggled "Yes" for SOON, please list the new equipment to be added throughout the 2020 through 2028 timeframe should be indicated in columns 6 through 7</t>
  </si>
  <si>
    <t>7. Please retire or place equipment in low-use until "Compliance has been met" and "BACT Credit is satisfied" from 2024 til the end of the contract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</si>
</sst>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4" x14ac:knownFonts="1">
    <font>
      <sz val="11"/>
      <color theme="1"/>
      <name val="Calibri"/>
      <family val="2"/>
      <scheme val="minor"/>
    </font>
    <font>
      <b/>
      <sz val="11"/>
      <color theme="1"/>
      <name val="Calibri"/>
      <family val="2"/>
      <scheme val="minor"/>
    </font>
    <font>
      <b/>
      <sz val="11"/>
      <color rgb="FF000000"/>
      <name val="Arial"/>
      <family val="2"/>
    </font>
    <font>
      <sz val="11"/>
      <name val="Calibri"/>
      <family val="2"/>
    </font>
    <font>
      <sz val="11"/>
      <color rgb="FF000000"/>
      <name val="Arial"/>
      <family val="2"/>
    </font>
    <font>
      <b/>
      <sz val="11"/>
      <name val="Arial"/>
      <family val="2"/>
    </font>
    <font>
      <sz val="11"/>
      <name val="Arial"/>
      <family val="2"/>
    </font>
    <font>
      <i/>
      <sz val="11"/>
      <color theme="1"/>
      <name val="Calibri"/>
      <family val="2"/>
      <scheme val="minor"/>
    </font>
    <font>
      <i/>
      <u/>
      <sz val="11"/>
      <color theme="1"/>
      <name val="Calibri"/>
      <family val="2"/>
      <scheme val="minor"/>
    </font>
    <font>
      <b/>
      <i/>
      <u/>
      <sz val="11"/>
      <color theme="1"/>
      <name val="Calibri"/>
      <family val="2"/>
      <scheme val="minor"/>
    </font>
    <font>
      <sz val="11"/>
      <color theme="1"/>
      <name val="Calibri"/>
      <family val="2"/>
      <scheme val="minor"/>
    </font>
    <font>
      <sz val="8"/>
      <color theme="1"/>
      <name val="Arial"/>
      <family val="2"/>
    </font>
    <font>
      <b/>
      <sz val="11"/>
      <color theme="0"/>
      <name val="Calibri"/>
      <family val="2"/>
      <scheme val="minor"/>
    </font>
    <font>
      <b/>
      <sz val="14"/>
      <color theme="1"/>
      <name val="Calibri"/>
      <family val="2"/>
      <scheme val="minor"/>
    </font>
  </fonts>
  <fills count="25">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rgb="FFFFFF99"/>
        <bgColor rgb="FFFFFF99"/>
      </patternFill>
    </fill>
    <fill>
      <patternFill patternType="solid">
        <fgColor rgb="FFFF9900"/>
        <bgColor rgb="FFFF9900"/>
      </patternFill>
    </fill>
    <fill>
      <patternFill patternType="solid">
        <fgColor rgb="FFFF99CC"/>
        <bgColor rgb="FFFF99CC"/>
      </patternFill>
    </fill>
    <fill>
      <patternFill patternType="solid">
        <fgColor rgb="FFCCFFFF"/>
        <bgColor rgb="FFCCFFFF"/>
      </patternFill>
    </fill>
    <fill>
      <patternFill patternType="solid">
        <fgColor rgb="FFCC99FF"/>
        <bgColor rgb="FFCC99FF"/>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39997558519241921"/>
        <bgColor indexed="64"/>
      </patternFill>
    </fill>
  </fills>
  <borders count="65">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diagonal/>
    </border>
  </borders>
  <cellStyleXfs count="2">
    <xf numFmtId="0" fontId="0" fillId="0" borderId="0"/>
    <xf numFmtId="9" fontId="10" fillId="0" borderId="0" applyFont="0" applyFill="0" applyBorder="0" applyAlignment="0" applyProtection="0"/>
  </cellStyleXfs>
  <cellXfs count="188">
    <xf numFmtId="0" fontId="0" fillId="0" borderId="0" xfId="0"/>
    <xf numFmtId="0" fontId="2" fillId="0" borderId="12" xfId="0" applyFont="1" applyBorder="1" applyAlignment="1">
      <alignment horizontal="center" vertical="center"/>
    </xf>
    <xf numFmtId="0" fontId="4" fillId="0" borderId="0" xfId="0" applyFont="1"/>
    <xf numFmtId="0" fontId="5" fillId="0" borderId="15" xfId="0" applyFont="1" applyBorder="1" applyAlignment="1">
      <alignment horizontal="center"/>
    </xf>
    <xf numFmtId="1" fontId="5" fillId="0" borderId="16" xfId="0" applyNumberFormat="1" applyFont="1" applyBorder="1" applyAlignment="1">
      <alignment horizontal="center"/>
    </xf>
    <xf numFmtId="1" fontId="5" fillId="0" borderId="17" xfId="0" applyNumberFormat="1" applyFont="1" applyBorder="1" applyAlignment="1">
      <alignment horizontal="center"/>
    </xf>
    <xf numFmtId="0" fontId="5" fillId="0" borderId="18" xfId="0" applyFont="1" applyBorder="1" applyAlignment="1">
      <alignment horizontal="center"/>
    </xf>
    <xf numFmtId="164" fontId="4" fillId="0" borderId="2" xfId="0" applyNumberFormat="1" applyFont="1" applyBorder="1" applyAlignment="1">
      <alignment horizontal="center"/>
    </xf>
    <xf numFmtId="164" fontId="4" fillId="0" borderId="19" xfId="0" applyNumberFormat="1" applyFont="1" applyBorder="1" applyAlignment="1">
      <alignment horizontal="center"/>
    </xf>
    <xf numFmtId="0" fontId="5" fillId="0" borderId="20" xfId="0" applyFont="1" applyBorder="1" applyAlignment="1">
      <alignment horizontal="center"/>
    </xf>
    <xf numFmtId="164" fontId="4" fillId="0" borderId="21" xfId="0" applyNumberFormat="1" applyFont="1" applyBorder="1" applyAlignment="1">
      <alignment horizontal="center"/>
    </xf>
    <xf numFmtId="164" fontId="4" fillId="0" borderId="22" xfId="0" applyNumberFormat="1" applyFont="1" applyBorder="1" applyAlignment="1">
      <alignment horizontal="center"/>
    </xf>
    <xf numFmtId="0" fontId="5" fillId="0" borderId="23" xfId="0" applyFont="1" applyBorder="1" applyAlignment="1">
      <alignment horizontal="center" vertical="center"/>
    </xf>
    <xf numFmtId="164" fontId="4" fillId="0" borderId="4" xfId="0" applyNumberFormat="1" applyFont="1" applyBorder="1" applyAlignment="1">
      <alignment horizontal="center"/>
    </xf>
    <xf numFmtId="164" fontId="4" fillId="0" borderId="24" xfId="0" applyNumberFormat="1" applyFont="1" applyBorder="1" applyAlignment="1">
      <alignment horizontal="center"/>
    </xf>
    <xf numFmtId="0" fontId="5" fillId="0" borderId="28" xfId="0"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33" xfId="0" applyFont="1" applyBorder="1" applyAlignment="1">
      <alignment horizontal="center"/>
    </xf>
    <xf numFmtId="164" fontId="4" fillId="4" borderId="21" xfId="0" applyNumberFormat="1" applyFont="1" applyFill="1" applyBorder="1" applyAlignment="1">
      <alignment horizontal="center"/>
    </xf>
    <xf numFmtId="164" fontId="4" fillId="4" borderId="22" xfId="0" applyNumberFormat="1" applyFont="1" applyFill="1" applyBorder="1" applyAlignment="1">
      <alignment horizontal="center"/>
    </xf>
    <xf numFmtId="164" fontId="4" fillId="5" borderId="21" xfId="0" applyNumberFormat="1" applyFont="1" applyFill="1" applyBorder="1" applyAlignment="1">
      <alignment horizontal="center"/>
    </xf>
    <xf numFmtId="164" fontId="4" fillId="6" borderId="21" xfId="0" applyNumberFormat="1" applyFont="1" applyFill="1" applyBorder="1" applyAlignment="1">
      <alignment horizontal="center"/>
    </xf>
    <xf numFmtId="164" fontId="4" fillId="5" borderId="22" xfId="0" applyNumberFormat="1" applyFont="1" applyFill="1" applyBorder="1" applyAlignment="1">
      <alignment horizontal="center"/>
    </xf>
    <xf numFmtId="164" fontId="4" fillId="7" borderId="21" xfId="0" applyNumberFormat="1" applyFont="1" applyFill="1" applyBorder="1" applyAlignment="1">
      <alignment horizontal="center"/>
    </xf>
    <xf numFmtId="164" fontId="4" fillId="7" borderId="22" xfId="0" applyNumberFormat="1" applyFont="1" applyFill="1" applyBorder="1" applyAlignment="1">
      <alignment horizontal="center"/>
    </xf>
    <xf numFmtId="164" fontId="4" fillId="8" borderId="21" xfId="0" applyNumberFormat="1" applyFont="1" applyFill="1" applyBorder="1" applyAlignment="1">
      <alignment horizontal="center"/>
    </xf>
    <xf numFmtId="164" fontId="4" fillId="8" borderId="22" xfId="0" applyNumberFormat="1" applyFont="1" applyFill="1" applyBorder="1" applyAlignment="1">
      <alignment horizontal="center"/>
    </xf>
    <xf numFmtId="0" fontId="5" fillId="0" borderId="3" xfId="0" applyFont="1" applyBorder="1" applyAlignment="1">
      <alignment horizontal="center"/>
    </xf>
    <xf numFmtId="164" fontId="4" fillId="8" borderId="4" xfId="0" applyNumberFormat="1" applyFont="1" applyFill="1" applyBorder="1" applyAlignment="1">
      <alignment horizontal="center"/>
    </xf>
    <xf numFmtId="164" fontId="4" fillId="8" borderId="24" xfId="0" applyNumberFormat="1" applyFont="1" applyFill="1" applyBorder="1" applyAlignment="1">
      <alignment horizontal="center"/>
    </xf>
    <xf numFmtId="0" fontId="5" fillId="0" borderId="28" xfId="0" applyFont="1" applyBorder="1" applyAlignment="1">
      <alignment horizontal="center" vertical="center" wrapText="1"/>
    </xf>
    <xf numFmtId="165" fontId="6" fillId="0" borderId="21" xfId="0" applyNumberFormat="1" applyFont="1" applyBorder="1" applyAlignment="1">
      <alignment horizontal="center"/>
    </xf>
    <xf numFmtId="165" fontId="6" fillId="0" borderId="22" xfId="0" applyNumberFormat="1" applyFont="1" applyBorder="1" applyAlignment="1">
      <alignment horizontal="center"/>
    </xf>
    <xf numFmtId="165" fontId="6" fillId="0" borderId="29" xfId="0" applyNumberFormat="1" applyFont="1" applyBorder="1" applyAlignment="1">
      <alignment horizontal="center"/>
    </xf>
    <xf numFmtId="2" fontId="6" fillId="4" borderId="21" xfId="0" applyNumberFormat="1" applyFont="1" applyFill="1" applyBorder="1" applyAlignment="1">
      <alignment horizontal="center"/>
    </xf>
    <xf numFmtId="2" fontId="6" fillId="4" borderId="29" xfId="0" applyNumberFormat="1" applyFont="1" applyFill="1" applyBorder="1" applyAlignment="1">
      <alignment horizontal="center"/>
    </xf>
    <xf numFmtId="2" fontId="6" fillId="4" borderId="22" xfId="0" applyNumberFormat="1" applyFont="1" applyFill="1" applyBorder="1" applyAlignment="1">
      <alignment horizontal="center"/>
    </xf>
    <xf numFmtId="2" fontId="6" fillId="5" borderId="21" xfId="0" applyNumberFormat="1" applyFont="1" applyFill="1" applyBorder="1" applyAlignment="1">
      <alignment horizontal="center"/>
    </xf>
    <xf numFmtId="2" fontId="6" fillId="5" borderId="29" xfId="0" applyNumberFormat="1" applyFont="1" applyFill="1" applyBorder="1" applyAlignment="1">
      <alignment horizontal="center"/>
    </xf>
    <xf numFmtId="2" fontId="6" fillId="6" borderId="21" xfId="0" applyNumberFormat="1" applyFont="1" applyFill="1" applyBorder="1" applyAlignment="1">
      <alignment horizontal="center"/>
    </xf>
    <xf numFmtId="2" fontId="6" fillId="5" borderId="22" xfId="0" applyNumberFormat="1" applyFont="1" applyFill="1" applyBorder="1" applyAlignment="1">
      <alignment horizontal="center"/>
    </xf>
    <xf numFmtId="2" fontId="6" fillId="7" borderId="21" xfId="0" applyNumberFormat="1" applyFont="1" applyFill="1" applyBorder="1" applyAlignment="1">
      <alignment horizontal="center"/>
    </xf>
    <xf numFmtId="2" fontId="6" fillId="7" borderId="22" xfId="0" applyNumberFormat="1" applyFont="1" applyFill="1" applyBorder="1" applyAlignment="1">
      <alignment horizontal="center"/>
    </xf>
    <xf numFmtId="2" fontId="6" fillId="8" borderId="21" xfId="0" applyNumberFormat="1" applyFont="1" applyFill="1" applyBorder="1" applyAlignment="1">
      <alignment horizontal="center"/>
    </xf>
    <xf numFmtId="2" fontId="6" fillId="8" borderId="22" xfId="0" applyNumberFormat="1" applyFont="1" applyFill="1" applyBorder="1" applyAlignment="1">
      <alignment horizontal="center"/>
    </xf>
    <xf numFmtId="2" fontId="6" fillId="8" borderId="4" xfId="0" applyNumberFormat="1" applyFont="1" applyFill="1" applyBorder="1" applyAlignment="1">
      <alignment horizontal="center"/>
    </xf>
    <xf numFmtId="2" fontId="6" fillId="8" borderId="24" xfId="0" applyNumberFormat="1" applyFont="1" applyFill="1" applyBorder="1" applyAlignment="1">
      <alignment horizontal="center"/>
    </xf>
    <xf numFmtId="0" fontId="5" fillId="0" borderId="0" xfId="0" applyFont="1"/>
    <xf numFmtId="0" fontId="6" fillId="0" borderId="0" xfId="0" applyFont="1" applyAlignment="1">
      <alignment horizontal="center"/>
    </xf>
    <xf numFmtId="0" fontId="6" fillId="0" borderId="0" xfId="0" applyFont="1"/>
    <xf numFmtId="0" fontId="5" fillId="0" borderId="1" xfId="0" applyFont="1" applyBorder="1" applyAlignment="1">
      <alignment horizontal="center"/>
    </xf>
    <xf numFmtId="0" fontId="5" fillId="0" borderId="19" xfId="0" applyFont="1" applyBorder="1" applyAlignment="1">
      <alignment horizontal="center"/>
    </xf>
    <xf numFmtId="0" fontId="6" fillId="0" borderId="22" xfId="0" applyFont="1" applyBorder="1" applyAlignment="1">
      <alignment horizontal="center"/>
    </xf>
    <xf numFmtId="164" fontId="6" fillId="0" borderId="22" xfId="0" applyNumberFormat="1" applyFont="1" applyBorder="1" applyAlignment="1">
      <alignment horizontal="center"/>
    </xf>
    <xf numFmtId="0" fontId="5" fillId="0" borderId="28" xfId="0" applyFont="1" applyBorder="1" applyAlignment="1">
      <alignment horizontal="center"/>
    </xf>
    <xf numFmtId="164" fontId="6" fillId="0" borderId="34" xfId="0" applyNumberFormat="1" applyFont="1" applyBorder="1" applyAlignment="1">
      <alignment horizontal="center"/>
    </xf>
    <xf numFmtId="164" fontId="6" fillId="0" borderId="24" xfId="0" applyNumberFormat="1" applyFont="1" applyBorder="1" applyAlignment="1">
      <alignment horizontal="center"/>
    </xf>
    <xf numFmtId="0" fontId="2" fillId="0" borderId="0" xfId="0" applyFont="1"/>
    <xf numFmtId="49" fontId="4" fillId="0" borderId="0" xfId="0" applyNumberFormat="1" applyFont="1"/>
    <xf numFmtId="1" fontId="5" fillId="0" borderId="0" xfId="0" applyNumberFormat="1" applyFont="1" applyBorder="1" applyAlignment="1">
      <alignment horizontal="center"/>
    </xf>
    <xf numFmtId="164" fontId="4" fillId="0" borderId="0" xfId="0" applyNumberFormat="1"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38" xfId="0" applyFont="1" applyBorder="1" applyAlignment="1">
      <alignment horizontal="center" vertical="center"/>
    </xf>
    <xf numFmtId="0" fontId="2" fillId="0" borderId="39" xfId="0" applyFont="1" applyBorder="1" applyAlignment="1">
      <alignment horizontal="center" vertical="center"/>
    </xf>
    <xf numFmtId="0" fontId="3" fillId="0" borderId="0" xfId="0" applyFont="1" applyBorder="1" applyAlignment="1"/>
    <xf numFmtId="164" fontId="4" fillId="0" borderId="40" xfId="0" applyNumberFormat="1" applyFont="1" applyBorder="1" applyAlignment="1">
      <alignment horizontal="center"/>
    </xf>
    <xf numFmtId="0" fontId="2" fillId="0" borderId="9" xfId="0" applyFont="1" applyBorder="1" applyAlignment="1">
      <alignment vertical="center"/>
    </xf>
    <xf numFmtId="1" fontId="5" fillId="0" borderId="10" xfId="0" applyNumberFormat="1" applyFont="1" applyBorder="1" applyAlignment="1">
      <alignment horizontal="center"/>
    </xf>
    <xf numFmtId="164" fontId="4" fillId="0" borderId="41" xfId="0" applyNumberFormat="1" applyFont="1" applyBorder="1" applyAlignment="1">
      <alignment horizontal="center"/>
    </xf>
    <xf numFmtId="164" fontId="4" fillId="0" borderId="42" xfId="0" applyNumberFormat="1" applyFont="1" applyBorder="1" applyAlignment="1">
      <alignment horizontal="center"/>
    </xf>
    <xf numFmtId="0" fontId="0" fillId="15" borderId="0" xfId="0" applyFill="1"/>
    <xf numFmtId="0" fontId="0" fillId="0" borderId="0" xfId="0" applyFill="1"/>
    <xf numFmtId="0" fontId="0" fillId="18" borderId="0" xfId="0" applyFill="1"/>
    <xf numFmtId="0" fontId="0" fillId="18" borderId="0" xfId="0" applyFill="1" applyAlignment="1">
      <alignment horizontal="center" vertical="center" wrapText="1"/>
    </xf>
    <xf numFmtId="0" fontId="0" fillId="18" borderId="0" xfId="0" applyFill="1" applyBorder="1"/>
    <xf numFmtId="0" fontId="13" fillId="0" borderId="0" xfId="0" applyFont="1"/>
    <xf numFmtId="0" fontId="0" fillId="0" borderId="0" xfId="0" applyAlignment="1">
      <alignment horizontal="right"/>
    </xf>
    <xf numFmtId="49" fontId="11" fillId="0" borderId="61" xfId="0" applyNumberFormat="1" applyFont="1" applyFill="1" applyBorder="1" applyAlignment="1" applyProtection="1">
      <alignment horizontal="center" vertical="center" shrinkToFit="1"/>
      <protection locked="0"/>
    </xf>
    <xf numFmtId="49" fontId="11" fillId="0" borderId="54" xfId="0" applyNumberFormat="1" applyFont="1" applyFill="1" applyBorder="1" applyAlignment="1" applyProtection="1">
      <alignment horizontal="center" vertical="center" shrinkToFit="1"/>
      <protection locked="0"/>
    </xf>
    <xf numFmtId="166" fontId="11" fillId="0" borderId="54" xfId="0" applyNumberFormat="1" applyFont="1" applyFill="1" applyBorder="1" applyAlignment="1" applyProtection="1">
      <alignment horizontal="center" vertical="center" shrinkToFit="1"/>
      <protection locked="0"/>
    </xf>
    <xf numFmtId="0" fontId="0" fillId="0" borderId="46" xfId="0" applyBorder="1" applyProtection="1">
      <protection locked="0"/>
    </xf>
    <xf numFmtId="9" fontId="0" fillId="0" borderId="46" xfId="1" applyFont="1" applyBorder="1" applyProtection="1">
      <protection locked="0"/>
    </xf>
    <xf numFmtId="0" fontId="0" fillId="0" borderId="54" xfId="0" applyFill="1" applyBorder="1" applyProtection="1">
      <protection locked="0"/>
    </xf>
    <xf numFmtId="49" fontId="11" fillId="0" borderId="59" xfId="0" applyNumberFormat="1" applyFont="1" applyFill="1" applyBorder="1" applyAlignment="1" applyProtection="1">
      <alignment horizontal="center" vertical="center" shrinkToFit="1"/>
      <protection locked="0"/>
    </xf>
    <xf numFmtId="49" fontId="11" fillId="0" borderId="46" xfId="0" applyNumberFormat="1" applyFont="1" applyFill="1" applyBorder="1" applyAlignment="1" applyProtection="1">
      <alignment horizontal="center" vertical="center" shrinkToFit="1"/>
      <protection locked="0"/>
    </xf>
    <xf numFmtId="166" fontId="11" fillId="0" borderId="46" xfId="0" applyNumberFormat="1" applyFont="1" applyFill="1" applyBorder="1" applyAlignment="1" applyProtection="1">
      <alignment horizontal="center" vertical="center" shrinkToFit="1"/>
      <protection locked="0"/>
    </xf>
    <xf numFmtId="0" fontId="0" fillId="0" borderId="46" xfId="0" applyFill="1" applyBorder="1" applyProtection="1">
      <protection locked="0"/>
    </xf>
    <xf numFmtId="0" fontId="0" fillId="0" borderId="11" xfId="0" applyBorder="1" applyProtection="1">
      <protection locked="0"/>
    </xf>
    <xf numFmtId="0" fontId="0" fillId="0" borderId="0" xfId="0" applyProtection="1">
      <protection locked="0"/>
    </xf>
    <xf numFmtId="0" fontId="12" fillId="22" borderId="56" xfId="0" applyFont="1" applyFill="1" applyBorder="1" applyAlignment="1" applyProtection="1">
      <alignment horizontal="center"/>
      <protection locked="0"/>
    </xf>
    <xf numFmtId="0" fontId="12" fillId="22" borderId="48" xfId="0" applyFont="1" applyFill="1" applyBorder="1" applyAlignment="1" applyProtection="1">
      <alignment horizontal="center"/>
      <protection locked="0"/>
    </xf>
    <xf numFmtId="0" fontId="12" fillId="22" borderId="49" xfId="0" applyFont="1" applyFill="1" applyBorder="1" applyAlignment="1" applyProtection="1">
      <alignment horizontal="center"/>
      <protection locked="0"/>
    </xf>
    <xf numFmtId="0" fontId="1" fillId="18" borderId="0" xfId="0" applyFont="1" applyFill="1" applyProtection="1">
      <protection locked="0"/>
    </xf>
    <xf numFmtId="0" fontId="0" fillId="18" borderId="0" xfId="0" applyFill="1" applyProtection="1">
      <protection locked="0"/>
    </xf>
    <xf numFmtId="0" fontId="12" fillId="20" borderId="9" xfId="0" applyFont="1" applyFill="1" applyBorder="1" applyProtection="1">
      <protection locked="0"/>
    </xf>
    <xf numFmtId="0" fontId="1" fillId="0" borderId="0" xfId="0" applyFont="1" applyProtection="1">
      <protection locked="0"/>
    </xf>
    <xf numFmtId="0" fontId="12" fillId="20" borderId="10" xfId="0" applyFont="1" applyFill="1" applyBorder="1" applyProtection="1">
      <protection locked="0"/>
    </xf>
    <xf numFmtId="0" fontId="0" fillId="17" borderId="46" xfId="0" applyFill="1" applyBorder="1" applyProtection="1">
      <protection locked="0"/>
    </xf>
    <xf numFmtId="0" fontId="12" fillId="21" borderId="41" xfId="0" applyFont="1" applyFill="1" applyBorder="1" applyProtection="1">
      <protection locked="0"/>
    </xf>
    <xf numFmtId="0" fontId="0" fillId="16" borderId="46" xfId="0" applyFill="1" applyBorder="1" applyProtection="1">
      <protection locked="0"/>
    </xf>
    <xf numFmtId="0" fontId="12" fillId="21" borderId="60" xfId="0" applyFont="1" applyFill="1" applyBorder="1" applyProtection="1">
      <protection locked="0"/>
    </xf>
    <xf numFmtId="0" fontId="0" fillId="13" borderId="46" xfId="0" applyFill="1" applyBorder="1" applyProtection="1">
      <protection locked="0"/>
    </xf>
    <xf numFmtId="0" fontId="0" fillId="18" borderId="0" xfId="0" applyFill="1" applyBorder="1" applyProtection="1">
      <protection locked="0"/>
    </xf>
    <xf numFmtId="0" fontId="12" fillId="21" borderId="10" xfId="0" applyFont="1" applyFill="1" applyBorder="1" applyProtection="1">
      <protection locked="0"/>
    </xf>
    <xf numFmtId="0" fontId="1" fillId="17" borderId="56" xfId="0" applyFont="1" applyFill="1" applyBorder="1" applyAlignment="1" applyProtection="1">
      <alignment horizontal="center" vertical="center" wrapText="1"/>
      <protection locked="0"/>
    </xf>
    <xf numFmtId="0" fontId="1" fillId="18" borderId="0" xfId="0" applyFont="1" applyFill="1" applyBorder="1" applyAlignment="1" applyProtection="1">
      <alignment horizontal="center"/>
      <protection locked="0"/>
    </xf>
    <xf numFmtId="0" fontId="1" fillId="18" borderId="0" xfId="0" applyFont="1" applyFill="1" applyBorder="1" applyAlignment="1" applyProtection="1">
      <protection locked="0"/>
    </xf>
    <xf numFmtId="0" fontId="7" fillId="18" borderId="0" xfId="0" applyFont="1" applyFill="1" applyBorder="1" applyAlignment="1" applyProtection="1">
      <alignment horizontal="center" vertical="top" wrapText="1"/>
      <protection locked="0"/>
    </xf>
    <xf numFmtId="0" fontId="7" fillId="18" borderId="0" xfId="0" applyFont="1" applyFill="1" applyBorder="1" applyAlignment="1" applyProtection="1">
      <alignment vertical="top" wrapText="1"/>
      <protection locked="0"/>
    </xf>
    <xf numFmtId="0" fontId="0" fillId="18" borderId="0" xfId="0" applyFill="1" applyBorder="1" applyAlignment="1" applyProtection="1">
      <protection locked="0"/>
    </xf>
    <xf numFmtId="0" fontId="1" fillId="17" borderId="48" xfId="0" applyFont="1" applyFill="1" applyBorder="1" applyAlignment="1" applyProtection="1">
      <alignment horizontal="center" vertical="center" wrapText="1"/>
      <protection locked="0"/>
    </xf>
    <xf numFmtId="0" fontId="1" fillId="17" borderId="50" xfId="0" applyFont="1" applyFill="1" applyBorder="1" applyAlignment="1" applyProtection="1">
      <alignment horizontal="center" vertical="center" wrapText="1"/>
      <protection locked="0"/>
    </xf>
    <xf numFmtId="0" fontId="1" fillId="17" borderId="51" xfId="0" applyFont="1" applyFill="1" applyBorder="1" applyAlignment="1" applyProtection="1">
      <alignment horizontal="center" vertical="center" wrapText="1"/>
      <protection locked="0"/>
    </xf>
    <xf numFmtId="0" fontId="1" fillId="16" borderId="48" xfId="0" applyFont="1" applyFill="1" applyBorder="1" applyAlignment="1" applyProtection="1">
      <alignment horizontal="center" vertical="center" wrapText="1"/>
      <protection locked="0"/>
    </xf>
    <xf numFmtId="0" fontId="1" fillId="16" borderId="50" xfId="0" applyFont="1" applyFill="1" applyBorder="1" applyAlignment="1" applyProtection="1">
      <alignment horizontal="center" vertical="center" wrapText="1"/>
      <protection locked="0"/>
    </xf>
    <xf numFmtId="0" fontId="1" fillId="12" borderId="56" xfId="0" applyFont="1" applyFill="1" applyBorder="1" applyAlignment="1" applyProtection="1">
      <alignment horizontal="center" vertical="center" wrapText="1"/>
      <protection locked="0"/>
    </xf>
    <xf numFmtId="0" fontId="1" fillId="12" borderId="48" xfId="0" applyFont="1" applyFill="1" applyBorder="1" applyAlignment="1" applyProtection="1">
      <alignment horizontal="center" vertical="center" wrapText="1"/>
      <protection locked="0"/>
    </xf>
    <xf numFmtId="0" fontId="1" fillId="12" borderId="49" xfId="0" applyFont="1" applyFill="1" applyBorder="1" applyAlignment="1" applyProtection="1">
      <alignment horizontal="center" vertical="center" wrapText="1"/>
      <protection locked="0"/>
    </xf>
    <xf numFmtId="0" fontId="1" fillId="9" borderId="51" xfId="0" applyFont="1" applyFill="1" applyBorder="1" applyAlignment="1" applyProtection="1">
      <alignment horizontal="center" vertical="center" wrapText="1"/>
      <protection locked="0"/>
    </xf>
    <xf numFmtId="0" fontId="1" fillId="9" borderId="48" xfId="0" applyFont="1" applyFill="1" applyBorder="1" applyAlignment="1" applyProtection="1">
      <alignment horizontal="center" vertical="center" wrapText="1"/>
      <protection locked="0"/>
    </xf>
    <xf numFmtId="0" fontId="1" fillId="9" borderId="50" xfId="0" applyFont="1" applyFill="1" applyBorder="1" applyAlignment="1" applyProtection="1">
      <alignment horizontal="center" vertical="center" wrapText="1"/>
      <protection locked="0"/>
    </xf>
    <xf numFmtId="0" fontId="1" fillId="10" borderId="43" xfId="0" applyFont="1" applyFill="1" applyBorder="1" applyAlignment="1" applyProtection="1">
      <alignment horizontal="center" vertical="center" wrapText="1"/>
      <protection locked="0"/>
    </xf>
    <xf numFmtId="0" fontId="1" fillId="10" borderId="50" xfId="0" applyFont="1" applyFill="1" applyBorder="1" applyAlignment="1" applyProtection="1">
      <alignment horizontal="center" vertical="center" wrapText="1"/>
      <protection locked="0"/>
    </xf>
    <xf numFmtId="0" fontId="1" fillId="10" borderId="48" xfId="0" applyFont="1" applyFill="1" applyBorder="1" applyAlignment="1" applyProtection="1">
      <alignment horizontal="center" vertical="center" wrapText="1"/>
      <protection locked="0"/>
    </xf>
    <xf numFmtId="0" fontId="1" fillId="11" borderId="45" xfId="0" applyFont="1" applyFill="1" applyBorder="1" applyAlignment="1" applyProtection="1">
      <alignment horizontal="center" vertical="center" wrapText="1"/>
      <protection locked="0"/>
    </xf>
    <xf numFmtId="0" fontId="7" fillId="0" borderId="56" xfId="0" applyFont="1" applyBorder="1" applyAlignment="1" applyProtection="1">
      <alignment horizontal="left" vertical="top" wrapText="1"/>
      <protection locked="0"/>
    </xf>
    <xf numFmtId="0" fontId="7" fillId="0" borderId="48" xfId="0" applyFont="1" applyBorder="1" applyAlignment="1" applyProtection="1">
      <alignment horizontal="left" vertical="top" wrapText="1"/>
      <protection locked="0"/>
    </xf>
    <xf numFmtId="0" fontId="7" fillId="0" borderId="48" xfId="0" applyFont="1" applyBorder="1" applyAlignment="1" applyProtection="1">
      <alignment vertical="top" wrapText="1"/>
      <protection locked="0"/>
    </xf>
    <xf numFmtId="0" fontId="7" fillId="0" borderId="49" xfId="0" applyFont="1" applyBorder="1" applyAlignment="1" applyProtection="1">
      <alignment horizontal="left" vertical="top" wrapText="1"/>
      <protection locked="0"/>
    </xf>
    <xf numFmtId="0" fontId="0" fillId="2" borderId="57" xfId="0" applyFill="1" applyBorder="1" applyProtection="1">
      <protection locked="0"/>
    </xf>
    <xf numFmtId="0" fontId="0" fillId="2" borderId="55" xfId="0" applyFill="1" applyBorder="1" applyProtection="1">
      <protection locked="0"/>
    </xf>
    <xf numFmtId="0" fontId="0" fillId="2" borderId="58" xfId="0" applyFill="1" applyBorder="1" applyProtection="1">
      <protection locked="0"/>
    </xf>
    <xf numFmtId="164" fontId="0" fillId="2" borderId="51" xfId="0" applyNumberFormat="1" applyFill="1" applyBorder="1" applyProtection="1">
      <protection locked="0"/>
    </xf>
    <xf numFmtId="164" fontId="0" fillId="2" borderId="48" xfId="0" applyNumberFormat="1" applyFill="1" applyBorder="1" applyProtection="1">
      <protection locked="0"/>
    </xf>
    <xf numFmtId="164" fontId="0" fillId="2" borderId="50" xfId="0" applyNumberFormat="1" applyFill="1" applyBorder="1" applyProtection="1">
      <protection locked="0"/>
    </xf>
    <xf numFmtId="164" fontId="0" fillId="2" borderId="63" xfId="0" applyNumberFormat="1" applyFill="1" applyBorder="1" applyProtection="1">
      <protection locked="0"/>
    </xf>
    <xf numFmtId="164" fontId="0" fillId="2" borderId="58" xfId="0" applyNumberFormat="1" applyFill="1" applyBorder="1" applyProtection="1">
      <protection locked="0"/>
    </xf>
    <xf numFmtId="49" fontId="11" fillId="18" borderId="0" xfId="0" applyNumberFormat="1" applyFont="1" applyFill="1" applyBorder="1" applyAlignment="1" applyProtection="1">
      <alignment horizontal="center" vertical="center" shrinkToFit="1"/>
      <protection locked="0"/>
    </xf>
    <xf numFmtId="166" fontId="11" fillId="18" borderId="0" xfId="0" applyNumberFormat="1" applyFont="1" applyFill="1" applyBorder="1" applyAlignment="1" applyProtection="1">
      <alignment horizontal="center" vertical="center" shrinkToFit="1"/>
      <protection locked="0"/>
    </xf>
    <xf numFmtId="9" fontId="0" fillId="18" borderId="0" xfId="1" applyFont="1" applyFill="1" applyBorder="1" applyProtection="1">
      <protection locked="0"/>
    </xf>
    <xf numFmtId="0" fontId="0" fillId="18" borderId="0" xfId="0" applyFill="1" applyBorder="1" applyAlignment="1" applyProtection="1">
      <alignment horizontal="center" vertical="center"/>
      <protection locked="0"/>
    </xf>
    <xf numFmtId="0" fontId="0" fillId="18" borderId="0" xfId="0" applyFill="1" applyAlignment="1" applyProtection="1">
      <alignment horizontal="center" vertical="center" wrapText="1"/>
      <protection locked="0"/>
    </xf>
    <xf numFmtId="0" fontId="0" fillId="19" borderId="46" xfId="0" applyFont="1" applyFill="1" applyBorder="1" applyAlignment="1">
      <alignment horizontal="left" vertical="center" wrapText="1"/>
    </xf>
    <xf numFmtId="0" fontId="7" fillId="2" borderId="8" xfId="0" applyFont="1" applyFill="1" applyBorder="1" applyAlignment="1" applyProtection="1">
      <alignment horizontal="center" vertical="top" wrapText="1"/>
      <protection locked="0"/>
    </xf>
    <xf numFmtId="0" fontId="7" fillId="2" borderId="7" xfId="0" applyFont="1" applyFill="1" applyBorder="1" applyAlignment="1" applyProtection="1">
      <alignment horizontal="center" vertical="top" wrapText="1"/>
      <protection locked="0"/>
    </xf>
    <xf numFmtId="0" fontId="7" fillId="2" borderId="47" xfId="0" applyFont="1" applyFill="1" applyBorder="1" applyAlignment="1" applyProtection="1">
      <alignment horizontal="center" vertical="top" wrapText="1"/>
      <protection locked="0"/>
    </xf>
    <xf numFmtId="0" fontId="7" fillId="2" borderId="52" xfId="0" applyFont="1" applyFill="1" applyBorder="1" applyAlignment="1" applyProtection="1">
      <alignment horizontal="center" vertical="top" wrapText="1"/>
      <protection locked="0"/>
    </xf>
    <xf numFmtId="0" fontId="7" fillId="2" borderId="6" xfId="0" applyFont="1" applyFill="1" applyBorder="1" applyAlignment="1" applyProtection="1">
      <alignment horizontal="center" vertical="top" wrapText="1"/>
      <protection locked="0"/>
    </xf>
    <xf numFmtId="0" fontId="7" fillId="2" borderId="53" xfId="0" applyFont="1" applyFill="1" applyBorder="1" applyAlignment="1" applyProtection="1">
      <alignment horizontal="center" vertical="top" wrapText="1"/>
      <protection locked="0"/>
    </xf>
    <xf numFmtId="0" fontId="1" fillId="3" borderId="43" xfId="0" applyFont="1" applyFill="1" applyBorder="1" applyAlignment="1" applyProtection="1">
      <alignment horizontal="center"/>
      <protection locked="0"/>
    </xf>
    <xf numFmtId="0" fontId="1" fillId="3" borderId="44" xfId="0" applyFont="1" applyFill="1" applyBorder="1" applyAlignment="1" applyProtection="1">
      <alignment horizontal="center"/>
      <protection locked="0"/>
    </xf>
    <xf numFmtId="0" fontId="1" fillId="3" borderId="45" xfId="0" applyFont="1" applyFill="1" applyBorder="1" applyAlignment="1" applyProtection="1">
      <alignment horizontal="center"/>
      <protection locked="0"/>
    </xf>
    <xf numFmtId="0" fontId="5" fillId="0" borderId="29" xfId="0" applyFont="1" applyBorder="1" applyAlignment="1">
      <alignment horizontal="center"/>
    </xf>
    <xf numFmtId="0" fontId="3" fillId="0" borderId="30" xfId="0" applyFont="1" applyBorder="1"/>
    <xf numFmtId="0" fontId="3" fillId="0" borderId="31" xfId="0" applyFont="1" applyBorder="1"/>
    <xf numFmtId="0" fontId="2" fillId="0" borderId="5" xfId="0" applyFont="1" applyBorder="1" applyAlignment="1">
      <alignment horizontal="center" vertical="center"/>
    </xf>
    <xf numFmtId="0" fontId="3" fillId="0" borderId="13" xfId="0" applyFont="1" applyBorder="1"/>
    <xf numFmtId="0" fontId="3" fillId="0" borderId="14" xfId="0" applyFont="1" applyBorder="1"/>
    <xf numFmtId="0" fontId="5" fillId="0" borderId="25" xfId="0" applyFont="1" applyBorder="1" applyAlignment="1">
      <alignment horizontal="center"/>
    </xf>
    <xf numFmtId="0" fontId="3" fillId="0" borderId="26" xfId="0" applyFont="1" applyBorder="1"/>
    <xf numFmtId="0" fontId="3" fillId="0" borderId="27" xfId="0" applyFont="1" applyBorder="1"/>
    <xf numFmtId="0" fontId="5" fillId="0" borderId="29" xfId="0" applyFont="1" applyBorder="1" applyAlignment="1">
      <alignment horizontal="center" vertical="center" wrapText="1"/>
    </xf>
    <xf numFmtId="0" fontId="0" fillId="13" borderId="54" xfId="0" applyFill="1" applyBorder="1" applyProtection="1"/>
    <xf numFmtId="2" fontId="0" fillId="13" borderId="54" xfId="0" applyNumberFormat="1" applyFill="1" applyBorder="1" applyProtection="1"/>
    <xf numFmtId="0" fontId="0" fillId="13" borderId="46" xfId="0" applyFill="1" applyBorder="1" applyProtection="1"/>
    <xf numFmtId="0" fontId="0" fillId="14" borderId="54" xfId="0" applyFill="1" applyBorder="1" applyProtection="1"/>
    <xf numFmtId="0" fontId="0" fillId="14" borderId="46" xfId="0" applyFill="1" applyBorder="1" applyProtection="1"/>
    <xf numFmtId="0" fontId="0" fillId="13" borderId="62" xfId="0" applyFill="1" applyBorder="1" applyProtection="1"/>
    <xf numFmtId="0" fontId="0" fillId="14" borderId="64" xfId="0" applyFill="1" applyBorder="1" applyProtection="1"/>
    <xf numFmtId="0" fontId="0" fillId="14" borderId="62" xfId="0" applyFill="1" applyBorder="1" applyProtection="1"/>
    <xf numFmtId="164" fontId="0" fillId="23" borderId="9" xfId="0" applyNumberFormat="1" applyFill="1" applyBorder="1" applyProtection="1"/>
    <xf numFmtId="164" fontId="0" fillId="24" borderId="9" xfId="0" applyNumberFormat="1" applyFill="1" applyBorder="1" applyProtection="1"/>
    <xf numFmtId="164" fontId="0" fillId="23" borderId="10" xfId="0" applyNumberFormat="1" applyFill="1" applyBorder="1" applyProtection="1"/>
    <xf numFmtId="164" fontId="0" fillId="24" borderId="10" xfId="0" applyNumberFormat="1" applyFill="1" applyBorder="1" applyProtection="1"/>
    <xf numFmtId="1" fontId="0" fillId="23" borderId="41" xfId="0" applyNumberFormat="1" applyFill="1" applyBorder="1" applyProtection="1"/>
    <xf numFmtId="1" fontId="0" fillId="24" borderId="41" xfId="0" applyNumberFormat="1" applyFill="1" applyBorder="1" applyProtection="1"/>
    <xf numFmtId="1" fontId="0" fillId="23" borderId="60" xfId="0" applyNumberFormat="1" applyFill="1" applyBorder="1" applyProtection="1"/>
    <xf numFmtId="1" fontId="0" fillId="24" borderId="60" xfId="0" applyNumberFormat="1" applyFill="1" applyBorder="1" applyProtection="1"/>
    <xf numFmtId="0" fontId="0" fillId="23" borderId="60" xfId="0" applyFill="1" applyBorder="1" applyProtection="1"/>
    <xf numFmtId="0" fontId="0" fillId="24" borderId="60" xfId="0" applyFill="1" applyBorder="1" applyProtection="1"/>
    <xf numFmtId="1" fontId="0" fillId="23" borderId="10" xfId="0" applyNumberFormat="1" applyFill="1" applyBorder="1" applyAlignment="1" applyProtection="1">
      <alignment wrapText="1"/>
    </xf>
    <xf numFmtId="0" fontId="0" fillId="24" borderId="10" xfId="0" applyFill="1" applyBorder="1" applyAlignment="1" applyProtection="1">
      <alignment wrapText="1"/>
    </xf>
  </cellXfs>
  <cellStyles count="2">
    <cellStyle name="Normal" xfId="0" builtinId="0"/>
    <cellStyle name="Percent" xfId="1" builtinId="5"/>
  </cellStyles>
  <dxfs count="9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an\OneDrive%20-%20aqmd.gov\Documents\Y21%20SOON%20EVALUATIONS%20MASTERFILE\Y21%20SOON%20PROJECTS%20MASTERFILE\TGI%20Equipment%2021CMP226\Supporting%20Documents\Copy%20of%20JamesFleetCalc2%20REV1%20A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yan\OneDrive%20-%20aqmd.gov\Documents\Y21%20SOON%20EVALUATIONS%20MASTERFILE\Y21%20SOON%20PROJECTS%20MASTERFILE\TGI%20Equipment%2021CMP226\Supporting%20Documents\Copy%20of%20JamesFleetCalc2%20REV1%20AY%2020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ork%20Desktop\Y21%20SOON%20EVALUATIONS%20MASTERFILE\Y21%20SOON%20PROJECTS%20MASTERFILE\TGI%20Equipment%2021CMP226\Supporting%20Documents\Copy%20of%20JamesFleetCalc2%20REV1%20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Complianc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Complianc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itial Fleet Info"/>
      <sheetName val="2013 Compliance"/>
      <sheetName val="2014 Compliance"/>
      <sheetName val="2015 Compliance"/>
      <sheetName val="2016 Compliance"/>
      <sheetName val="2017 Compliance"/>
      <sheetName val="2018 Compliance"/>
      <sheetName val="2019 Compliance"/>
      <sheetName val="2020 Compliance"/>
      <sheetName val="2021 Compliance"/>
      <sheetName val="2022 Compliance"/>
      <sheetName val="Source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Q20"/>
  <sheetViews>
    <sheetView topLeftCell="A4" workbookViewId="0">
      <selection activeCell="B21" sqref="B21"/>
    </sheetView>
  </sheetViews>
  <sheetFormatPr defaultRowHeight="14.5" x14ac:dyDescent="0.35"/>
  <sheetData>
    <row r="2" spans="2:17" ht="18.5" x14ac:dyDescent="0.45">
      <c r="B2" s="81" t="s">
        <v>107</v>
      </c>
    </row>
    <row r="3" spans="2:17" ht="18.5" x14ac:dyDescent="0.45">
      <c r="B3" s="81" t="s">
        <v>108</v>
      </c>
    </row>
    <row r="4" spans="2:17" ht="18.5" x14ac:dyDescent="0.45">
      <c r="B4" s="81"/>
    </row>
    <row r="5" spans="2:17" x14ac:dyDescent="0.35">
      <c r="B5" t="s">
        <v>109</v>
      </c>
    </row>
    <row r="6" spans="2:17" x14ac:dyDescent="0.35">
      <c r="B6" t="s">
        <v>119</v>
      </c>
    </row>
    <row r="7" spans="2:17" ht="18.75" customHeight="1" x14ac:dyDescent="0.35">
      <c r="B7" t="s">
        <v>121</v>
      </c>
    </row>
    <row r="8" spans="2:17" x14ac:dyDescent="0.35">
      <c r="B8" t="s">
        <v>136</v>
      </c>
    </row>
    <row r="9" spans="2:17" ht="125.25" customHeight="1" x14ac:dyDescent="0.35">
      <c r="B9" s="148" t="s">
        <v>122</v>
      </c>
      <c r="C9" s="148"/>
      <c r="D9" s="148"/>
      <c r="E9" s="148"/>
      <c r="F9" s="148"/>
      <c r="G9" s="148"/>
      <c r="H9" s="148"/>
      <c r="I9" s="148"/>
      <c r="J9" s="148"/>
      <c r="K9" s="148"/>
      <c r="L9" s="148"/>
      <c r="M9" s="148"/>
      <c r="N9" s="148"/>
      <c r="O9" s="148"/>
      <c r="P9" s="148"/>
      <c r="Q9" s="148"/>
    </row>
    <row r="10" spans="2:17" x14ac:dyDescent="0.35">
      <c r="B10" t="s">
        <v>123</v>
      </c>
    </row>
    <row r="11" spans="2:17" x14ac:dyDescent="0.35">
      <c r="C11" t="s">
        <v>124</v>
      </c>
    </row>
    <row r="12" spans="2:17" x14ac:dyDescent="0.35">
      <c r="C12" s="82" t="s">
        <v>125</v>
      </c>
      <c r="D12" t="s">
        <v>134</v>
      </c>
    </row>
    <row r="13" spans="2:17" x14ac:dyDescent="0.35">
      <c r="C13" s="82" t="s">
        <v>125</v>
      </c>
      <c r="D13" t="s">
        <v>135</v>
      </c>
    </row>
    <row r="14" spans="2:17" x14ac:dyDescent="0.35">
      <c r="D14" s="82" t="s">
        <v>125</v>
      </c>
      <c r="E14" t="s">
        <v>126</v>
      </c>
    </row>
    <row r="15" spans="2:17" x14ac:dyDescent="0.35">
      <c r="C15" t="s">
        <v>127</v>
      </c>
    </row>
    <row r="16" spans="2:17" x14ac:dyDescent="0.35">
      <c r="B16" t="s">
        <v>128</v>
      </c>
    </row>
    <row r="17" spans="2:4" x14ac:dyDescent="0.35">
      <c r="C17" t="s">
        <v>129</v>
      </c>
    </row>
    <row r="18" spans="2:4" x14ac:dyDescent="0.35">
      <c r="C18" s="82" t="s">
        <v>125</v>
      </c>
      <c r="D18" t="s">
        <v>130</v>
      </c>
    </row>
    <row r="19" spans="2:4" x14ac:dyDescent="0.35">
      <c r="C19" s="82" t="s">
        <v>125</v>
      </c>
      <c r="D19" t="s">
        <v>131</v>
      </c>
    </row>
    <row r="20" spans="2:4" x14ac:dyDescent="0.35">
      <c r="B20" t="s">
        <v>137</v>
      </c>
    </row>
  </sheetData>
  <mergeCells count="1">
    <mergeCell ref="B9:Q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2915"/>
  <sheetViews>
    <sheetView tabSelected="1" zoomScale="85" zoomScaleNormal="85" workbookViewId="0">
      <selection activeCell="L23" sqref="L23"/>
    </sheetView>
  </sheetViews>
  <sheetFormatPr defaultColWidth="9.1796875" defaultRowHeight="14.5" x14ac:dyDescent="0.35"/>
  <cols>
    <col min="1" max="1" width="9.1796875" style="80"/>
    <col min="2" max="2" width="23.453125" style="146" customWidth="1"/>
    <col min="3" max="3" width="15.7265625" style="146" customWidth="1"/>
    <col min="4" max="4" width="15.26953125" style="146" customWidth="1"/>
    <col min="5" max="5" width="14.54296875" style="146" customWidth="1"/>
    <col min="6" max="6" width="12" style="146" customWidth="1"/>
    <col min="7" max="7" width="19.7265625" style="108" customWidth="1"/>
    <col min="8" max="8" width="17" style="145" customWidth="1"/>
    <col min="9" max="9" width="19.453125" style="108" customWidth="1"/>
    <col min="10" max="10" width="19" style="108" customWidth="1"/>
    <col min="11" max="11" width="18.26953125" style="108" customWidth="1"/>
    <col min="12" max="12" width="17.453125" style="108" customWidth="1"/>
    <col min="13" max="13" width="16.1796875" style="108" customWidth="1"/>
    <col min="14" max="14" width="8.54296875" style="108" customWidth="1"/>
    <col min="15" max="27" width="9.1796875" style="108"/>
    <col min="28" max="37" width="9.1796875" style="80"/>
    <col min="38" max="16384" width="9.1796875" style="78"/>
  </cols>
  <sheetData>
    <row r="1" spans="1:37" ht="15" thickBot="1" x14ac:dyDescent="0.4">
      <c r="A1" s="78"/>
      <c r="B1" s="99"/>
      <c r="C1" s="99"/>
      <c r="D1" s="99"/>
      <c r="E1" s="99"/>
      <c r="F1" s="99"/>
      <c r="G1" s="99"/>
      <c r="H1" s="99"/>
      <c r="I1" s="99"/>
      <c r="J1" s="99"/>
      <c r="K1" s="99"/>
      <c r="L1" s="99"/>
      <c r="M1" s="99"/>
      <c r="N1" s="99"/>
      <c r="O1" s="99"/>
      <c r="P1" s="99"/>
      <c r="Q1" s="99"/>
      <c r="R1" s="99"/>
      <c r="S1" s="99"/>
      <c r="T1" s="99"/>
      <c r="U1" s="99"/>
      <c r="V1" s="99"/>
      <c r="W1" s="78"/>
      <c r="X1" s="78"/>
      <c r="Y1" s="78"/>
      <c r="Z1" s="78"/>
      <c r="AA1" s="78"/>
      <c r="AB1" s="78"/>
      <c r="AC1" s="78"/>
      <c r="AD1" s="78"/>
      <c r="AE1" s="78"/>
      <c r="AF1" s="78"/>
      <c r="AG1" s="78"/>
      <c r="AH1" s="78"/>
      <c r="AI1" s="78"/>
      <c r="AJ1" s="78"/>
      <c r="AK1" s="78"/>
    </row>
    <row r="2" spans="1:37" ht="15" thickBot="1" x14ac:dyDescent="0.4">
      <c r="A2" s="99"/>
      <c r="B2" s="94"/>
      <c r="C2" s="95">
        <v>2020</v>
      </c>
      <c r="D2" s="96">
        <v>2021</v>
      </c>
      <c r="E2" s="96">
        <v>2022</v>
      </c>
      <c r="F2" s="96">
        <v>2023</v>
      </c>
      <c r="G2" s="96">
        <v>2024</v>
      </c>
      <c r="H2" s="96">
        <v>2025</v>
      </c>
      <c r="I2" s="96">
        <v>2026</v>
      </c>
      <c r="J2" s="96">
        <v>2027</v>
      </c>
      <c r="K2" s="97">
        <v>2028</v>
      </c>
      <c r="L2" s="97">
        <v>2029</v>
      </c>
      <c r="M2" s="97">
        <v>2030</v>
      </c>
      <c r="N2" s="98"/>
      <c r="O2" s="99"/>
      <c r="P2" s="99"/>
      <c r="Q2" s="99"/>
      <c r="R2" s="99"/>
      <c r="S2" s="99"/>
      <c r="T2" s="99"/>
      <c r="U2" s="99"/>
      <c r="V2" s="99"/>
      <c r="W2" s="99"/>
      <c r="X2" s="99"/>
      <c r="Y2" s="99"/>
      <c r="Z2" s="99"/>
      <c r="AA2" s="99"/>
      <c r="AB2" s="99"/>
      <c r="AC2" s="99"/>
      <c r="AD2" s="99"/>
      <c r="AE2" s="99"/>
      <c r="AF2" s="99"/>
      <c r="AG2" s="99"/>
      <c r="AH2" s="99"/>
      <c r="AI2" s="99"/>
      <c r="AJ2" s="99"/>
      <c r="AK2" s="99"/>
    </row>
    <row r="3" spans="1:37" x14ac:dyDescent="0.35">
      <c r="A3" s="99"/>
      <c r="B3" s="100" t="s">
        <v>50</v>
      </c>
      <c r="C3" s="176" t="e">
        <f>ROUND(SUMPRODUCT($L$16:$L$1507,Z$16:Z$1507)/(SUM($L$16:$L$1507)-SUMIFS( $L$16:$L$1507, Z$16:Z$1507, "N/A")),1)</f>
        <v>#DIV/0!</v>
      </c>
      <c r="D3" s="176" t="e">
        <f t="shared" ref="D3:M3" si="0">ROUND(SUMPRODUCT($L$16:$L$1507,AA$16:AA$1507)/(SUM($L$16:$L$1507)-SUMIFS( $L$16:$L$1507, AA$16:AA$1507, "N/A")),1)</f>
        <v>#DIV/0!</v>
      </c>
      <c r="E3" s="176" t="e">
        <f t="shared" si="0"/>
        <v>#DIV/0!</v>
      </c>
      <c r="F3" s="176" t="e">
        <f t="shared" si="0"/>
        <v>#DIV/0!</v>
      </c>
      <c r="G3" s="177" t="e">
        <f t="shared" si="0"/>
        <v>#DIV/0!</v>
      </c>
      <c r="H3" s="177" t="e">
        <f t="shared" si="0"/>
        <v>#DIV/0!</v>
      </c>
      <c r="I3" s="177" t="e">
        <f t="shared" si="0"/>
        <v>#DIV/0!</v>
      </c>
      <c r="J3" s="177" t="e">
        <f t="shared" si="0"/>
        <v>#DIV/0!</v>
      </c>
      <c r="K3" s="177" t="e">
        <f t="shared" si="0"/>
        <v>#DIV/0!</v>
      </c>
      <c r="L3" s="177" t="e">
        <f t="shared" si="0"/>
        <v>#DIV/0!</v>
      </c>
      <c r="M3" s="177" t="e">
        <f t="shared" si="0"/>
        <v>#DIV/0!</v>
      </c>
      <c r="N3" s="99"/>
      <c r="O3" s="99"/>
      <c r="P3" s="99"/>
      <c r="Q3" s="101" t="s">
        <v>112</v>
      </c>
      <c r="R3" s="99"/>
      <c r="S3" s="99"/>
      <c r="T3" s="99"/>
      <c r="U3" s="99"/>
      <c r="V3" s="99"/>
      <c r="W3" s="99"/>
      <c r="X3" s="99"/>
      <c r="Y3" s="99"/>
      <c r="Z3" s="99"/>
      <c r="AA3" s="99"/>
      <c r="AB3" s="99"/>
      <c r="AC3" s="99"/>
      <c r="AD3" s="99"/>
      <c r="AE3" s="99"/>
      <c r="AF3" s="99"/>
      <c r="AG3" s="99"/>
      <c r="AH3" s="99"/>
      <c r="AI3" s="99"/>
      <c r="AJ3" s="99"/>
      <c r="AK3" s="99"/>
    </row>
    <row r="4" spans="1:37" ht="15" thickBot="1" x14ac:dyDescent="0.4">
      <c r="A4" s="99"/>
      <c r="B4" s="102" t="s">
        <v>49</v>
      </c>
      <c r="C4" s="178" t="e">
        <f>ROUND(SUMPRODUCT($L$16:$L$1507, $N$16:$N$1507, O$16:O$1507)/(SUM($L$16:$L$1507)-SUMIF(O$16:O$1507, "N/A", $L$16:$L$1507)),1)</f>
        <v>#DIV/0!</v>
      </c>
      <c r="D4" s="178" t="e">
        <f t="shared" ref="D4:M4" si="1">ROUND(SUMPRODUCT($L$16:$L$1507, $N$16:$N$1507, P$16:P$1507)/(SUM($L$16:$L$1507)-SUMIF(P$16:P$1507, "N/A", $L$16:$L$1507)),1)</f>
        <v>#DIV/0!</v>
      </c>
      <c r="E4" s="178" t="e">
        <f t="shared" si="1"/>
        <v>#DIV/0!</v>
      </c>
      <c r="F4" s="178" t="e">
        <f t="shared" si="1"/>
        <v>#DIV/0!</v>
      </c>
      <c r="G4" s="179" t="e">
        <f t="shared" si="1"/>
        <v>#DIV/0!</v>
      </c>
      <c r="H4" s="179" t="e">
        <f t="shared" si="1"/>
        <v>#DIV/0!</v>
      </c>
      <c r="I4" s="179" t="e">
        <f t="shared" si="1"/>
        <v>#DIV/0!</v>
      </c>
      <c r="J4" s="179" t="e">
        <f t="shared" si="1"/>
        <v>#DIV/0!</v>
      </c>
      <c r="K4" s="179" t="e">
        <f t="shared" si="1"/>
        <v>#DIV/0!</v>
      </c>
      <c r="L4" s="179" t="e">
        <f t="shared" si="1"/>
        <v>#DIV/0!</v>
      </c>
      <c r="M4" s="179" t="e">
        <f t="shared" si="1"/>
        <v>#DIV/0!</v>
      </c>
      <c r="N4" s="99"/>
      <c r="O4" s="99"/>
      <c r="P4" s="99"/>
      <c r="Q4" s="103"/>
      <c r="R4" s="94" t="s">
        <v>113</v>
      </c>
      <c r="S4" s="99"/>
      <c r="T4" s="99"/>
      <c r="U4" s="99"/>
      <c r="V4" s="99"/>
      <c r="W4" s="99"/>
      <c r="X4" s="99"/>
      <c r="Y4" s="99"/>
      <c r="Z4" s="99"/>
      <c r="AA4" s="99"/>
      <c r="AB4" s="99"/>
      <c r="AC4" s="99"/>
      <c r="AD4" s="99"/>
      <c r="AE4" s="99"/>
      <c r="AF4" s="99"/>
      <c r="AG4" s="99"/>
      <c r="AH4" s="99"/>
      <c r="AI4" s="99"/>
      <c r="AJ4" s="99"/>
      <c r="AK4" s="99"/>
    </row>
    <row r="5" spans="1:37" x14ac:dyDescent="0.35">
      <c r="A5" s="99"/>
      <c r="B5" s="104" t="s">
        <v>114</v>
      </c>
      <c r="C5" s="180">
        <f>(SUM($L$16:$L$1507)-SUMIF(O$16:O$1507, "N/A", $L$16:$L$1507))</f>
        <v>0</v>
      </c>
      <c r="D5" s="180">
        <f t="shared" ref="D5:M5" si="2">(SUM($L$16:$L$1507)-SUMIF(P$16:P$1507, "N/A", $L$16:$L$1507))</f>
        <v>0</v>
      </c>
      <c r="E5" s="180">
        <f t="shared" si="2"/>
        <v>0</v>
      </c>
      <c r="F5" s="180">
        <f t="shared" si="2"/>
        <v>0</v>
      </c>
      <c r="G5" s="181">
        <f t="shared" si="2"/>
        <v>0</v>
      </c>
      <c r="H5" s="181">
        <f t="shared" si="2"/>
        <v>0</v>
      </c>
      <c r="I5" s="181">
        <f t="shared" si="2"/>
        <v>0</v>
      </c>
      <c r="J5" s="181">
        <f t="shared" si="2"/>
        <v>0</v>
      </c>
      <c r="K5" s="181">
        <f t="shared" si="2"/>
        <v>0</v>
      </c>
      <c r="L5" s="181">
        <f t="shared" si="2"/>
        <v>0</v>
      </c>
      <c r="M5" s="181">
        <f t="shared" si="2"/>
        <v>0</v>
      </c>
      <c r="N5" s="99"/>
      <c r="O5" s="99"/>
      <c r="P5" s="99"/>
      <c r="Q5" s="105"/>
      <c r="R5" s="99" t="s">
        <v>120</v>
      </c>
      <c r="S5" s="99"/>
      <c r="T5" s="99"/>
      <c r="U5" s="99"/>
      <c r="V5" s="99"/>
      <c r="W5" s="99"/>
      <c r="X5" s="99"/>
      <c r="Y5" s="99"/>
      <c r="Z5" s="99"/>
      <c r="AA5" s="99"/>
      <c r="AB5" s="99"/>
      <c r="AC5" s="99"/>
      <c r="AD5" s="99"/>
      <c r="AE5" s="99"/>
      <c r="AF5" s="99"/>
      <c r="AG5" s="99"/>
      <c r="AH5" s="99"/>
      <c r="AI5" s="99"/>
      <c r="AJ5" s="99"/>
      <c r="AK5" s="99"/>
    </row>
    <row r="6" spans="1:37" x14ac:dyDescent="0.35">
      <c r="A6" s="99"/>
      <c r="B6" s="106" t="s">
        <v>105</v>
      </c>
      <c r="C6" s="182">
        <f>C5*0.1</f>
        <v>0</v>
      </c>
      <c r="D6" s="182">
        <f>C5*0.1</f>
        <v>0</v>
      </c>
      <c r="E6" s="182">
        <f t="shared" ref="E6:M6" si="3">D5*0.1</f>
        <v>0</v>
      </c>
      <c r="F6" s="182">
        <f t="shared" si="3"/>
        <v>0</v>
      </c>
      <c r="G6" s="183">
        <f t="shared" si="3"/>
        <v>0</v>
      </c>
      <c r="H6" s="183">
        <f t="shared" si="3"/>
        <v>0</v>
      </c>
      <c r="I6" s="183">
        <f t="shared" si="3"/>
        <v>0</v>
      </c>
      <c r="J6" s="183">
        <f t="shared" si="3"/>
        <v>0</v>
      </c>
      <c r="K6" s="183">
        <f t="shared" si="3"/>
        <v>0</v>
      </c>
      <c r="L6" s="183">
        <f t="shared" si="3"/>
        <v>0</v>
      </c>
      <c r="M6" s="183">
        <f t="shared" si="3"/>
        <v>0</v>
      </c>
      <c r="N6" s="99"/>
      <c r="O6" s="99"/>
      <c r="P6" s="99"/>
      <c r="Q6" s="107"/>
      <c r="R6" s="99" t="s">
        <v>80</v>
      </c>
      <c r="S6" s="99"/>
      <c r="T6" s="99"/>
      <c r="U6" s="99"/>
      <c r="V6" s="99"/>
      <c r="W6" s="99"/>
      <c r="X6" s="99"/>
      <c r="Y6" s="99"/>
      <c r="Z6" s="99"/>
      <c r="AA6" s="99"/>
      <c r="AB6" s="99"/>
      <c r="AC6" s="99"/>
      <c r="AD6" s="99"/>
      <c r="AE6" s="99"/>
      <c r="AF6" s="99"/>
      <c r="AG6" s="99"/>
      <c r="AH6" s="99"/>
      <c r="AI6" s="99"/>
      <c r="AJ6" s="99"/>
      <c r="AK6" s="99"/>
    </row>
    <row r="7" spans="1:37" x14ac:dyDescent="0.35">
      <c r="A7" s="99"/>
      <c r="B7" s="106" t="s">
        <v>106</v>
      </c>
      <c r="C7" s="184">
        <f>SUMIFS($L16:$L1506, $K16:$K1506, 2020, $J16:$J1506, "Retired")+SUMIFS($L16:$L1506, $K16:$K1506, 2020, $J16:$J1506, "Permanent Low-Use")</f>
        <v>0</v>
      </c>
      <c r="D7" s="184">
        <f>SUMIFS($L16:$L1506, $K16:$K1506, 2021, $J16:$J1506, "Retired")+SUMIFS($L16:$L1506, $K16:$K1506, 2021, $J16:$J1506, "Permanent Low-Use")</f>
        <v>0</v>
      </c>
      <c r="E7" s="184">
        <f>SUMIFS($L16:$L1506, $K16:$K1506, 2022, $J16:$J1506, "Retired")+SUMIFS($L16:$L1506, $K16:$K1506, 2022, $J16:$J1506, "Permanent Low-Use")</f>
        <v>0</v>
      </c>
      <c r="F7" s="184">
        <f>SUMIFS($L16:$L1506, $K16:$K1506, 2023, $J16:$J1506, "Retired")+SUMIFS($L16:$L1506, $K16:$K1506, 2023, $J16:$J1506, "Permanent Low-Use")</f>
        <v>0</v>
      </c>
      <c r="G7" s="185">
        <f>SUMIFS($L16:$L1506, $K16:$K1506, 2024, $J16:$J1506, "Retired")+SUMIFS($L16:$L1506, $K16:$K1506, 2024, $J16:$J1506, "Permanent Low-Use")</f>
        <v>0</v>
      </c>
      <c r="H7" s="185">
        <f>SUMIFS($L16:$L1506, $K16:$K1506, 2025, $J16:$J1506, "Retired")+SUMIFS($L16:$L1506, $K16:$K1506, 2025, $J16:$J1506, "Permanent Low-Use")</f>
        <v>0</v>
      </c>
      <c r="I7" s="185">
        <f>SUMIFS($L16:$L1506, $K16:$K1506, 2026, $J16:$J1506, "Retired")+SUMIFS($L16:$L1506, $K16:$K1506, 2026, $J16:$J1506, "Permanent Low-Use")</f>
        <v>0</v>
      </c>
      <c r="J7" s="185">
        <f>SUMIFS($L16:$L1506, $K16:$K1506, 2027, $J16:$J1506, "Retired")+SUMIFS($L16:$L1506, $K16:$K1506, 2027, $J16:$J1506, "Permanent Low-Use")</f>
        <v>0</v>
      </c>
      <c r="K7" s="185">
        <f>SUMIFS($L16:$L1506, $K16:$K1506, 2028, $J16:$J1506, "Retired")+SUMIFS($L16:$L1506, $K16:$K1506, 2028, $J16:$J1506, "Permanent Low-Use")</f>
        <v>0</v>
      </c>
      <c r="L7" s="185">
        <f>SUMIFS($L16:$L1506, $K16:$K1506, 2029, $J16:$J1506, "Retired")+SUMIFS($L16:$L1506, $K16:$K1506, 2029, $J16:$J1506, "Permanent Low-Use")</f>
        <v>0</v>
      </c>
      <c r="M7" s="185">
        <f>SUMIFS($L16:$L1506, $K16:$K1506, 2030, $J16:$J1506, "Retired")+SUMIFS($L16:$L1506, $K16:$K1506, 2030, $J16:$J1506, "Permanent Low-Use")</f>
        <v>0</v>
      </c>
      <c r="N7" s="99"/>
      <c r="O7" s="99"/>
      <c r="P7" s="99"/>
      <c r="R7" s="99"/>
      <c r="S7" s="99"/>
      <c r="T7" s="99"/>
      <c r="U7" s="99"/>
      <c r="V7" s="99"/>
      <c r="W7" s="99"/>
      <c r="X7" s="99"/>
      <c r="Y7" s="99"/>
      <c r="Z7" s="99"/>
      <c r="AA7" s="99"/>
      <c r="AB7" s="99"/>
      <c r="AC7" s="99"/>
      <c r="AD7" s="99"/>
      <c r="AE7" s="99"/>
      <c r="AF7" s="99"/>
      <c r="AG7" s="99"/>
      <c r="AH7" s="99"/>
      <c r="AI7" s="99"/>
      <c r="AJ7" s="99"/>
      <c r="AK7" s="99"/>
    </row>
    <row r="8" spans="1:37" ht="15" thickBot="1" x14ac:dyDescent="0.4">
      <c r="A8" s="99"/>
      <c r="B8" s="109" t="s">
        <v>132</v>
      </c>
      <c r="C8" s="186" t="e">
        <f>IF(C4&lt;=C3, "Compliance Met", $C$10-C6+C7)</f>
        <v>#DIV/0!</v>
      </c>
      <c r="D8" s="186" t="e">
        <f>IF(C8="Compliance Met", $C$10-D6+D7, IF(D4&lt;=D3, "Compliance Met", C8-D6+D7))</f>
        <v>#DIV/0!</v>
      </c>
      <c r="E8" s="186" t="e">
        <f>IF(D8="Compliance Met", $C$10-E6+E7, IF(E4&lt;=E3, "Compliance Met", D8-E6+E7))</f>
        <v>#DIV/0!</v>
      </c>
      <c r="F8" s="186" t="e">
        <f>IF(E8="Compliance Met", $C$10-F6+F7, IF(F4&lt;=F3, "Compliance Met", E8-F6+F7))</f>
        <v>#DIV/0!</v>
      </c>
      <c r="G8" s="187" t="e">
        <f>IF(G4&lt;=G3,"Compliance Met",IF(G7&gt;=G6,"BACT Credit Satisfied","10% hp turnover required"))</f>
        <v>#DIV/0!</v>
      </c>
      <c r="H8" s="187" t="e">
        <f t="shared" ref="H8:M8" si="4">IF(H4&lt;=H3,"Compliance Met",IF(H7&gt;=H6,"BACT Credit Satisfied","10% hp turnover required"))</f>
        <v>#DIV/0!</v>
      </c>
      <c r="I8" s="187" t="e">
        <f t="shared" si="4"/>
        <v>#DIV/0!</v>
      </c>
      <c r="J8" s="187" t="e">
        <f t="shared" si="4"/>
        <v>#DIV/0!</v>
      </c>
      <c r="K8" s="187" t="e">
        <f t="shared" si="4"/>
        <v>#DIV/0!</v>
      </c>
      <c r="L8" s="187" t="e">
        <f t="shared" si="4"/>
        <v>#DIV/0!</v>
      </c>
      <c r="M8" s="187" t="e">
        <f t="shared" si="4"/>
        <v>#DIV/0!</v>
      </c>
      <c r="O8" s="99"/>
      <c r="P8" s="99"/>
      <c r="Q8" s="99"/>
      <c r="R8" s="99"/>
      <c r="S8" s="99"/>
      <c r="T8" s="99"/>
      <c r="U8" s="99"/>
      <c r="V8" s="99"/>
      <c r="W8" s="99"/>
      <c r="X8" s="99"/>
      <c r="Y8" s="99"/>
      <c r="Z8" s="99"/>
      <c r="AA8" s="99"/>
      <c r="AB8" s="99"/>
      <c r="AC8" s="99"/>
      <c r="AD8" s="99"/>
      <c r="AE8" s="99"/>
      <c r="AF8" s="99"/>
      <c r="AG8" s="99"/>
      <c r="AH8" s="99"/>
      <c r="AI8" s="99"/>
      <c r="AJ8" s="99"/>
      <c r="AK8" s="99"/>
    </row>
    <row r="9" spans="1:37" ht="15" thickBot="1" x14ac:dyDescent="0.4">
      <c r="A9" s="99"/>
      <c r="B9" s="99"/>
      <c r="C9" s="99"/>
      <c r="D9" s="99"/>
      <c r="E9" s="99"/>
      <c r="F9" s="99"/>
      <c r="G9" s="99" t="s">
        <v>133</v>
      </c>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row>
    <row r="10" spans="1:37" ht="15" thickBot="1" x14ac:dyDescent="0.4">
      <c r="A10" s="99"/>
      <c r="B10" s="110" t="s">
        <v>72</v>
      </c>
      <c r="C10" s="93"/>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row>
    <row r="11" spans="1:37" ht="15" thickBot="1" x14ac:dyDescent="0.4">
      <c r="A11" s="99"/>
      <c r="B11" s="155" t="s">
        <v>101</v>
      </c>
      <c r="C11" s="156"/>
      <c r="D11" s="156"/>
      <c r="E11" s="156"/>
      <c r="F11" s="156"/>
      <c r="G11" s="156"/>
      <c r="H11" s="156"/>
      <c r="I11" s="156"/>
      <c r="J11" s="156"/>
      <c r="K11" s="157"/>
      <c r="L11" s="111"/>
      <c r="M11" s="112"/>
      <c r="N11" s="111"/>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1:37" ht="18.75" customHeight="1" x14ac:dyDescent="0.35">
      <c r="A12" s="99"/>
      <c r="B12" s="149" t="s">
        <v>79</v>
      </c>
      <c r="C12" s="150"/>
      <c r="D12" s="150"/>
      <c r="E12" s="150"/>
      <c r="F12" s="150"/>
      <c r="G12" s="150"/>
      <c r="H12" s="150"/>
      <c r="I12" s="150"/>
      <c r="J12" s="150"/>
      <c r="K12" s="151"/>
      <c r="L12" s="113"/>
      <c r="M12" s="114"/>
      <c r="N12" s="113"/>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row>
    <row r="13" spans="1:37" ht="15" thickBot="1" x14ac:dyDescent="0.4">
      <c r="A13" s="99"/>
      <c r="B13" s="152"/>
      <c r="C13" s="153"/>
      <c r="D13" s="153"/>
      <c r="E13" s="153"/>
      <c r="F13" s="153"/>
      <c r="G13" s="153"/>
      <c r="H13" s="153"/>
      <c r="I13" s="153"/>
      <c r="J13" s="153"/>
      <c r="K13" s="154"/>
      <c r="L13" s="113"/>
      <c r="M13" s="114"/>
      <c r="N13" s="113"/>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row>
    <row r="14" spans="1:37" s="79" customFormat="1" ht="44" thickBot="1" x14ac:dyDescent="0.4">
      <c r="A14" s="147"/>
      <c r="B14" s="110" t="s">
        <v>73</v>
      </c>
      <c r="C14" s="116" t="s">
        <v>74</v>
      </c>
      <c r="D14" s="116" t="s">
        <v>75</v>
      </c>
      <c r="E14" s="116" t="s">
        <v>76</v>
      </c>
      <c r="F14" s="116" t="s">
        <v>77</v>
      </c>
      <c r="G14" s="117" t="s">
        <v>81</v>
      </c>
      <c r="H14" s="116" t="s">
        <v>85</v>
      </c>
      <c r="I14" s="118" t="s">
        <v>99</v>
      </c>
      <c r="J14" s="119" t="s">
        <v>82</v>
      </c>
      <c r="K14" s="120" t="s">
        <v>83</v>
      </c>
      <c r="L14" s="121" t="s">
        <v>88</v>
      </c>
      <c r="M14" s="122" t="s">
        <v>0</v>
      </c>
      <c r="N14" s="123" t="s">
        <v>87</v>
      </c>
      <c r="O14" s="124" t="s">
        <v>104</v>
      </c>
      <c r="P14" s="125" t="s">
        <v>56</v>
      </c>
      <c r="Q14" s="126" t="s">
        <v>68</v>
      </c>
      <c r="R14" s="126" t="s">
        <v>69</v>
      </c>
      <c r="S14" s="126" t="s">
        <v>70</v>
      </c>
      <c r="T14" s="126" t="s">
        <v>71</v>
      </c>
      <c r="U14" s="126" t="s">
        <v>57</v>
      </c>
      <c r="V14" s="126" t="s">
        <v>58</v>
      </c>
      <c r="W14" s="126" t="s">
        <v>59</v>
      </c>
      <c r="X14" s="126" t="s">
        <v>115</v>
      </c>
      <c r="Y14" s="126" t="s">
        <v>116</v>
      </c>
      <c r="Z14" s="127" t="s">
        <v>84</v>
      </c>
      <c r="AA14" s="128" t="s">
        <v>53</v>
      </c>
      <c r="AB14" s="128" t="s">
        <v>54</v>
      </c>
      <c r="AC14" s="128" t="s">
        <v>55</v>
      </c>
      <c r="AD14" s="128" t="s">
        <v>62</v>
      </c>
      <c r="AE14" s="128" t="s">
        <v>63</v>
      </c>
      <c r="AF14" s="128" t="s">
        <v>64</v>
      </c>
      <c r="AG14" s="128" t="s">
        <v>65</v>
      </c>
      <c r="AH14" s="129" t="s">
        <v>66</v>
      </c>
      <c r="AI14" s="129" t="s">
        <v>117</v>
      </c>
      <c r="AJ14" s="129" t="s">
        <v>118</v>
      </c>
      <c r="AK14" s="130" t="s">
        <v>67</v>
      </c>
    </row>
    <row r="15" spans="1:37" ht="62.25" customHeight="1" thickBot="1" x14ac:dyDescent="0.4">
      <c r="A15" s="99"/>
      <c r="B15" s="131" t="s">
        <v>110</v>
      </c>
      <c r="C15" s="132" t="s">
        <v>97</v>
      </c>
      <c r="D15" s="132" t="s">
        <v>47</v>
      </c>
      <c r="E15" s="132" t="s">
        <v>111</v>
      </c>
      <c r="F15" s="133" t="s">
        <v>48</v>
      </c>
      <c r="G15" s="132" t="s">
        <v>98</v>
      </c>
      <c r="H15" s="132" t="s">
        <v>94</v>
      </c>
      <c r="I15" s="132" t="s">
        <v>78</v>
      </c>
      <c r="J15" s="133" t="s">
        <v>100</v>
      </c>
      <c r="K15" s="134" t="s">
        <v>103</v>
      </c>
      <c r="L15" s="135"/>
      <c r="M15" s="136"/>
      <c r="N15" s="137"/>
      <c r="O15" s="138"/>
      <c r="P15" s="139"/>
      <c r="Q15" s="139"/>
      <c r="R15" s="139"/>
      <c r="S15" s="139"/>
      <c r="T15" s="139"/>
      <c r="U15" s="139"/>
      <c r="V15" s="139"/>
      <c r="W15" s="139"/>
      <c r="X15" s="140"/>
      <c r="Y15" s="140"/>
      <c r="Z15" s="141"/>
      <c r="AA15" s="136"/>
      <c r="AB15" s="141"/>
      <c r="AC15" s="136"/>
      <c r="AD15" s="141"/>
      <c r="AE15" s="141"/>
      <c r="AF15" s="141"/>
      <c r="AG15" s="141"/>
      <c r="AH15" s="141"/>
      <c r="AI15" s="141"/>
      <c r="AJ15" s="141"/>
      <c r="AK15" s="142"/>
    </row>
    <row r="16" spans="1:37" x14ac:dyDescent="0.35">
      <c r="A16" s="99"/>
      <c r="B16" s="83"/>
      <c r="C16" s="84"/>
      <c r="D16" s="84"/>
      <c r="E16" s="85"/>
      <c r="F16" s="85"/>
      <c r="G16" s="86"/>
      <c r="H16" s="87"/>
      <c r="I16" s="86"/>
      <c r="J16" s="88"/>
      <c r="K16" s="88"/>
      <c r="L16" s="168" t="str">
        <f t="shared" ref="L16:L79" si="5">IF(ISNUMBER(F16), IF($G16="GSE purchased before 2007", $F16*1.2, $F16), "")</f>
        <v/>
      </c>
      <c r="M16" s="168" t="str">
        <f>IF(ISERROR(VLOOKUP(E16,'Source Data'!$B$67:$J$97, MATCH(F16, 'Source Data'!$B$64:$J$64,1),TRUE))=TRUE,"",VLOOKUP(E16,'Source Data'!$B$67:$J$97,MATCH(F16, 'Source Data'!$B$64:$J$64,1),TRUE))</f>
        <v/>
      </c>
      <c r="N16" s="169" t="str">
        <f>IF(AND($G16= "", ISNUMBER(F16)), 1, IF($G16="", "", IF(AND($G16="VDECS with NOx Reduction Only", ISNUMBER($H16)), 1-($H16/1.7), IF(AND($G16="VDECS Level 2", ISNUMBER($H16)), 1-(0.18+($H16/1.7)), IF($G16="VDECS Level 1",1, IF($G16="VDECS Level 2",0.82, IF($G16="VDECS Highest Level",0.7, IF(OR($G16="GSE purchased before 2007", $G16="Non-GSE purchased before 2007",$G16= "Electric Purchased 2007 or later"),0))))))))</f>
        <v/>
      </c>
      <c r="O16" s="170" t="str">
        <f>IF(OR(AND(OR($J16="Retired",$J16="Permanent Low-Use"),$K16&lt;=2020),(AND($J16="New",$K16&gt;2020))),"N/A",IF($N16=0,0,IF(ISERROR(VLOOKUP($E16,'Source Data'!$B$29:$J$60, MATCH($L16, 'Source Data'!$B$26:$J$26,1),TRUE))=TRUE,"",VLOOKUP($E16,'Source Data'!$B$29:$J$60,MATCH($L16, 'Source Data'!$B$26:$J$26,1),TRUE))))</f>
        <v/>
      </c>
      <c r="P16" s="170" t="str">
        <f>IF(OR(AND(OR($J16="Retired",$J16="Permanent Low-Use"),$K16&lt;=2021),(AND($J16="New",$K16&gt;2021))),"N/A",IF($N16=0,0,IF(ISERROR(VLOOKUP($E16,'Source Data'!$B$29:$J$60, MATCH($L16, 'Source Data'!$B$26:$J$26,1),TRUE))=TRUE,"",VLOOKUP($E16,'Source Data'!$B$29:$J$60,MATCH($L16, 'Source Data'!$B$26:$J$26,1),TRUE))))</f>
        <v/>
      </c>
      <c r="Q16" s="170" t="str">
        <f>IF(OR(AND(OR($J16="Retired",$J16="Permanent Low-Use"),$K16&lt;=2022),(AND($J16="New",$K16&gt;2022))),"N/A",IF($N16=0,0,IF(ISERROR(VLOOKUP($E16,'Source Data'!$B$29:$J$60, MATCH($L16, 'Source Data'!$B$26:$J$26,1),TRUE))=TRUE,"",VLOOKUP($E16,'Source Data'!$B$29:$J$60,MATCH($L16, 'Source Data'!$B$26:$J$26,1),TRUE))))</f>
        <v/>
      </c>
      <c r="R16" s="170" t="str">
        <f>IF(OR(AND(OR($J16="Retired",$J16="Permanent Low-Use"),$K16&lt;=2023),(AND($J16="New",$K16&gt;2023))),"N/A",IF($N16=0,0,IF(ISERROR(VLOOKUP($E16,'Source Data'!$B$29:$J$60, MATCH($L16, 'Source Data'!$B$26:$J$26,1),TRUE))=TRUE,"",VLOOKUP($E16,'Source Data'!$B$29:$J$60,MATCH($L16, 'Source Data'!$B$26:$J$26,1),TRUE))))</f>
        <v/>
      </c>
      <c r="S16" s="170" t="str">
        <f>IF(OR(AND(OR($J16="Retired",$J16="Permanent Low-Use"),$K16&lt;=2024),(AND($J16="New",$K16&gt;2024))),"N/A",IF($N16=0,0,IF(ISERROR(VLOOKUP($E16,'Source Data'!$B$29:$J$60, MATCH($L16, 'Source Data'!$B$26:$J$26,1),TRUE))=TRUE,"",VLOOKUP($E16,'Source Data'!$B$29:$J$60,MATCH($L16, 'Source Data'!$B$26:$J$26,1),TRUE))))</f>
        <v/>
      </c>
      <c r="T16" s="170" t="str">
        <f>IF(OR(AND(OR($J16="Retired",$J16="Permanent Low-Use"),$K16&lt;=2025),(AND($J16="New",$K16&gt;2025))),"N/A",IF($N16=0,0,IF(ISERROR(VLOOKUP($E16,'Source Data'!$B$29:$J$60, MATCH($L16, 'Source Data'!$B$26:$J$26,1),TRUE))=TRUE,"",VLOOKUP($E16,'Source Data'!$B$29:$J$60,MATCH($L16, 'Source Data'!$B$26:$J$26,1),TRUE))))</f>
        <v/>
      </c>
      <c r="U16" s="170" t="str">
        <f>IF(OR(AND(OR($J16="Retired",$J16="Permanent Low-Use"),$K16&lt;=2026),(AND($J16="New",$K16&gt;2026))),"N/A",IF($N16=0,0,IF(ISERROR(VLOOKUP($E16,'Source Data'!$B$29:$J$60, MATCH($L16, 'Source Data'!$B$26:$J$26,1),TRUE))=TRUE,"",VLOOKUP($E16,'Source Data'!$B$29:$J$60,MATCH($L16, 'Source Data'!$B$26:$J$26,1),TRUE))))</f>
        <v/>
      </c>
      <c r="V16" s="170" t="str">
        <f>IF(OR(AND(OR($J16="Retired",$J16="Permanent Low-Use"),$K16&lt;=2027),(AND($J16="New",$K16&gt;2027))),"N/A",IF($N16=0,0,IF(ISERROR(VLOOKUP($E16,'Source Data'!$B$29:$J$60, MATCH($L16, 'Source Data'!$B$26:$J$26,1),TRUE))=TRUE,"",VLOOKUP($E16,'Source Data'!$B$29:$J$60,MATCH($L16, 'Source Data'!$B$26:$J$26,1),TRUE))))</f>
        <v/>
      </c>
      <c r="W16" s="170" t="str">
        <f>IF(OR(AND(OR($J16="Retired",$J16="Permanent Low-Use"),$K16&lt;=2028),(AND($J16="New",$K16&gt;2028))),"N/A",IF($N16=0,0,IF(ISERROR(VLOOKUP($E16,'Source Data'!$B$29:$J$60, MATCH($L16, 'Source Data'!$B$26:$J$26,1),TRUE))=TRUE,"",VLOOKUP($E16,'Source Data'!$B$29:$J$60,MATCH($L16, 'Source Data'!$B$26:$J$26,1),TRUE))))</f>
        <v/>
      </c>
      <c r="X16" s="170" t="str">
        <f>IF(OR(AND(OR($J16="Retired",$J16="Permanent Low-Use"),$K16&lt;=2029),(AND($J16="New",$K16&gt;2029))),"N/A",IF($N16=0,0,IF(ISERROR(VLOOKUP($E16,'Source Data'!$B$29:$J$60, MATCH($L16, 'Source Data'!$B$26:$J$26,1),TRUE))=TRUE,"",VLOOKUP($E16,'Source Data'!$B$29:$J$60,MATCH($L16, 'Source Data'!$B$26:$J$26,1),TRUE))))</f>
        <v/>
      </c>
      <c r="Y16" s="170" t="str">
        <f>IF(OR(AND(OR($J16="Retired",$J16="Permanent Low-Use"),$K16&lt;=2030),(AND($J16="New",$K16&gt;2030))),"N/A",IF($N16=0,0,IF(ISERROR(VLOOKUP($E16,'Source Data'!$B$29:$J$60, MATCH($L16, 'Source Data'!$B$26:$J$26,1),TRUE))=TRUE,"",VLOOKUP($E16,'Source Data'!$B$29:$J$60,MATCH($L16, 'Source Data'!$B$26:$J$26,1),TRUE))))</f>
        <v/>
      </c>
      <c r="Z16" s="171" t="str">
        <f>IF(ISNUMBER($L16),IF(OR(AND(OR($J16="Retired",$J16="Permanent Low-Use"),$K16&lt;=2020),(AND($J16="New",$K16&gt;2020))),"N/A",VLOOKUP($F16,'Source Data'!$B$15:$I$22,5)),"")</f>
        <v/>
      </c>
      <c r="AA16" s="171" t="str">
        <f>IF(ISNUMBER($F16), IF(OR(AND(OR($J16="Retired", $J16="Permanent Low-Use"), $K16&lt;=2021), (AND($J16= "New", $K16&gt;2021))), "N/A", VLOOKUP($F16, 'Source Data'!$B$15:$I$22,6)), "")</f>
        <v/>
      </c>
      <c r="AB16" s="171" t="str">
        <f>IF(ISNUMBER($F16), IF(OR(AND(OR($J16="Retired", $J16="Permanent Low-Use"), $K16&lt;=2022), (AND($J16= "New", $K16&gt;2022))), "N/A", VLOOKUP($F16, 'Source Data'!$B$15:$I$22,7)), "")</f>
        <v/>
      </c>
      <c r="AC16" s="171" t="str">
        <f>IF(ISNUMBER($F16), IF(OR(AND(OR($J16="Retired", $J16="Permanent Low-Use"), $K16&lt;=2023), (AND($J16= "New", $K16&gt;2023))), "N/A", VLOOKUP($F16, 'Source Data'!$B$15:$I$22,8)), "")</f>
        <v/>
      </c>
      <c r="AD16" s="171" t="str">
        <f>IF(ISNUMBER($F16), IF(OR(AND(OR($J16="Retired", $J16="Permanent Low-Use"), $K16&lt;=2024), (AND($J16= "New", $K16&gt;2024))), "N/A", VLOOKUP($F16, 'Source Data'!$B$15:$I$22,8)), "")</f>
        <v/>
      </c>
      <c r="AE16" s="171" t="str">
        <f>IF(ISNUMBER($F16), IF(OR(AND(OR($J16="Retired", $J16="Permanent Low-Use"), $K16&lt;=2025), (AND($J16= "New", $K16&gt;2025))), "N/A", VLOOKUP($F16, 'Source Data'!$B$15:$I$22,8)), "")</f>
        <v/>
      </c>
      <c r="AF16" s="171" t="str">
        <f>IF(ISNUMBER($F16), IF(OR(AND(OR($J16="Retired", $J16="Permanent Low-Use"), $K16&lt;=2026), (AND($J16= "New", $K16&gt;2026))), "N/A", VLOOKUP($F16, 'Source Data'!$B$15:$I$22,8)), "")</f>
        <v/>
      </c>
      <c r="AG16" s="171" t="str">
        <f>IF(ISNUMBER($F16), IF(OR(AND(OR($J16="Retired", $J16="Permanent Low-Use"), $K16&lt;=2027), (AND($J16= "New", $K16&gt;2027))), "N/A", VLOOKUP($F16, 'Source Data'!$B$15:$I$22,8)), "")</f>
        <v/>
      </c>
      <c r="AH16" s="171" t="str">
        <f>IF(ISNUMBER($F16), IF(OR(AND(OR($J16="Retired", $J16="Permanent Low-Use"), $K16&lt;=2028), (AND($J16= "New", $K16&gt;2028))), "N/A", VLOOKUP($F16, 'Source Data'!$B$15:$I$22,8)), "")</f>
        <v/>
      </c>
      <c r="AI16" s="171" t="str">
        <f>IF(ISNUMBER($F16), IF(OR(AND(OR($J16="Retired", $J16="Permanent Low-Use"), $K16&lt;=2029), (AND($J16= "New", $K16&gt;2029))), "N/A", VLOOKUP($F16, 'Source Data'!$B$15:$I$22,8)), "")</f>
        <v/>
      </c>
      <c r="AJ16" s="171" t="str">
        <f>IF(ISNUMBER($F16), IF(OR(AND(OR($J16="Retired", $J16="Permanent Low-Use"), $K16&lt;=2030), (AND($J16= "New", $K16&gt;2030))), "N/A", VLOOKUP($F16, 'Source Data'!$B$15:$I$22,8)), "")</f>
        <v/>
      </c>
      <c r="AK16" s="171" t="str">
        <f>IF($N16= 0, "N/A", IF(ISERROR(VLOOKUP($F16, 'Source Data'!$B$4:$C$11,2)), "", VLOOKUP($F16, 'Source Data'!$B$4:$C$11,2)))</f>
        <v/>
      </c>
    </row>
    <row r="17" spans="1:40" x14ac:dyDescent="0.35">
      <c r="A17" s="99"/>
      <c r="B17" s="89"/>
      <c r="C17" s="90"/>
      <c r="D17" s="90"/>
      <c r="E17" s="91"/>
      <c r="F17" s="91"/>
      <c r="G17" s="86"/>
      <c r="H17" s="87"/>
      <c r="I17" s="86"/>
      <c r="J17" s="88"/>
      <c r="K17" s="88"/>
      <c r="L17" s="168" t="str">
        <f t="shared" si="5"/>
        <v/>
      </c>
      <c r="M17" s="170" t="str">
        <f>IF(ISERROR(VLOOKUP(E17,'Source Data'!$B$67:$J$97, MATCH(F17, 'Source Data'!$B$64:$J$64,1),TRUE))=TRUE,"",VLOOKUP(E17,'Source Data'!$B$67:$J$97,MATCH(F17, 'Source Data'!$B$64:$J$64,1),TRUE))</f>
        <v/>
      </c>
      <c r="N17" s="169" t="str">
        <f t="shared" ref="N17:N80" si="6">IF(AND($G17= "", ISNUMBER(F17)), 1, IF($G17="", "", IF(AND($G17="VDECS with NOx Reduction Only", ISNUMBER($H17)), 1-($H17/1.7), IF(AND($G17="VDECS Level 2", ISNUMBER($H17)), 1-(0.18+($H17/1.7)), IF($G17="VDECS Level 1",1, IF($G17="VDECS Level 2",0.82, IF($G17="VDECS Highest Level",0.7, IF(OR($G17="GSE purchased before 2007", $G17="Non-GSE purchased before 2007",$G17= "Electric Purchased 2007 or later"),0))))))))</f>
        <v/>
      </c>
      <c r="O17" s="170" t="str">
        <f>IF(OR(AND(OR($J17="Retired",$J17="Permanent Low-Use"),$K17&lt;=2020),(AND($J17="New",$K17&gt;2020))),"N/A",IF($N17=0,0,IF(ISERROR(VLOOKUP($E17,'Source Data'!$B$29:$J$60, MATCH($L17, 'Source Data'!$B$26:$J$26,1),TRUE))=TRUE,"",VLOOKUP($E17,'Source Data'!$B$29:$J$60,MATCH($L17, 'Source Data'!$B$26:$J$26,1),TRUE))))</f>
        <v/>
      </c>
      <c r="P17" s="170" t="str">
        <f>IF(OR(AND(OR($J17="Retired",$J17="Permanent Low-Use"),$K17&lt;=2021),(AND($J17="New",$K17&gt;2021))),"N/A",IF($N17=0,0,IF(ISERROR(VLOOKUP($E17,'Source Data'!$B$29:$J$60, MATCH($L17, 'Source Data'!$B$26:$J$26,1),TRUE))=TRUE,"",VLOOKUP($E17,'Source Data'!$B$29:$J$60,MATCH($L17, 'Source Data'!$B$26:$J$26,1),TRUE))))</f>
        <v/>
      </c>
      <c r="Q17" s="170" t="str">
        <f>IF(OR(AND(OR($J17="Retired",$J17="Permanent Low-Use"),$K17&lt;=2022),(AND($J17="New",$K17&gt;2022))),"N/A",IF($N17=0,0,IF(ISERROR(VLOOKUP($E17,'Source Data'!$B$29:$J$60, MATCH($L17, 'Source Data'!$B$26:$J$26,1),TRUE))=TRUE,"",VLOOKUP($E17,'Source Data'!$B$29:$J$60,MATCH($L17, 'Source Data'!$B$26:$J$26,1),TRUE))))</f>
        <v/>
      </c>
      <c r="R17" s="170" t="str">
        <f>IF(OR(AND(OR($J17="Retired",$J17="Permanent Low-Use"),$K17&lt;=2023),(AND($J17="New",$K17&gt;2023))),"N/A",IF($N17=0,0,IF(ISERROR(VLOOKUP($E17,'Source Data'!$B$29:$J$60, MATCH($L17, 'Source Data'!$B$26:$J$26,1),TRUE))=TRUE,"",VLOOKUP($E17,'Source Data'!$B$29:$J$60,MATCH($L17, 'Source Data'!$B$26:$J$26,1),TRUE))))</f>
        <v/>
      </c>
      <c r="S17" s="170" t="str">
        <f>IF(OR(AND(OR($J17="Retired",$J17="Permanent Low-Use"),$K17&lt;=2024),(AND($J17="New",$K17&gt;2024))),"N/A",IF($N17=0,0,IF(ISERROR(VLOOKUP($E17,'Source Data'!$B$29:$J$60, MATCH($L17, 'Source Data'!$B$26:$J$26,1),TRUE))=TRUE,"",VLOOKUP($E17,'Source Data'!$B$29:$J$60,MATCH($L17, 'Source Data'!$B$26:$J$26,1),TRUE))))</f>
        <v/>
      </c>
      <c r="T17" s="170" t="str">
        <f>IF(OR(AND(OR($J17="Retired",$J17="Permanent Low-Use"),$K17&lt;=2025),(AND($J17="New",$K17&gt;2025))),"N/A",IF($N17=0,0,IF(ISERROR(VLOOKUP($E17,'Source Data'!$B$29:$J$60, MATCH($L17, 'Source Data'!$B$26:$J$26,1),TRUE))=TRUE,"",VLOOKUP($E17,'Source Data'!$B$29:$J$60,MATCH($L17, 'Source Data'!$B$26:$J$26,1),TRUE))))</f>
        <v/>
      </c>
      <c r="U17" s="170" t="str">
        <f>IF(OR(AND(OR($J17="Retired",$J17="Permanent Low-Use"),$K17&lt;=2026),(AND($J17="New",$K17&gt;2026))),"N/A",IF($N17=0,0,IF(ISERROR(VLOOKUP($E17,'Source Data'!$B$29:$J$60, MATCH($L17, 'Source Data'!$B$26:$J$26,1),TRUE))=TRUE,"",VLOOKUP($E17,'Source Data'!$B$29:$J$60,MATCH($L17, 'Source Data'!$B$26:$J$26,1),TRUE))))</f>
        <v/>
      </c>
      <c r="V17" s="170" t="str">
        <f>IF(OR(AND(OR($J17="Retired",$J17="Permanent Low-Use"),$K17&lt;=2027),(AND($J17="New",$K17&gt;2027))),"N/A",IF($N17=0,0,IF(ISERROR(VLOOKUP($E17,'Source Data'!$B$29:$J$60, MATCH($L17, 'Source Data'!$B$26:$J$26,1),TRUE))=TRUE,"",VLOOKUP($E17,'Source Data'!$B$29:$J$60,MATCH($L17, 'Source Data'!$B$26:$J$26,1),TRUE))))</f>
        <v/>
      </c>
      <c r="W17" s="170" t="str">
        <f>IF(OR(AND(OR($J17="Retired",$J17="Permanent Low-Use"),$K17&lt;=2028),(AND($J17="New",$K17&gt;2028))),"N/A",IF($N17=0,0,IF(ISERROR(VLOOKUP($E17,'Source Data'!$B$29:$J$60, MATCH($L17, 'Source Data'!$B$26:$J$26,1),TRUE))=TRUE,"",VLOOKUP($E17,'Source Data'!$B$29:$J$60,MATCH($L17, 'Source Data'!$B$26:$J$26,1),TRUE))))</f>
        <v/>
      </c>
      <c r="X17" s="170" t="str">
        <f>IF(OR(AND(OR($J17="Retired",$J17="Permanent Low-Use"),$K17&lt;=2029),(AND($J17="New",$K17&gt;2029))),"N/A",IF($N17=0,0,IF(ISERROR(VLOOKUP($E17,'Source Data'!$B$29:$J$60, MATCH($L17, 'Source Data'!$B$26:$J$26,1),TRUE))=TRUE,"",VLOOKUP($E17,'Source Data'!$B$29:$J$60,MATCH($L17, 'Source Data'!$B$26:$J$26,1),TRUE))))</f>
        <v/>
      </c>
      <c r="Y17" s="170" t="str">
        <f>IF(OR(AND(OR($J17="Retired",$J17="Permanent Low-Use"),$K17&lt;=2030),(AND($J17="New",$K17&gt;2030))),"N/A",IF($N17=0,0,IF(ISERROR(VLOOKUP($E17,'Source Data'!$B$29:$J$60, MATCH($L17, 'Source Data'!$B$26:$J$26,1),TRUE))=TRUE,"",VLOOKUP($E17,'Source Data'!$B$29:$J$60,MATCH($L17, 'Source Data'!$B$26:$J$26,1),TRUE))))</f>
        <v/>
      </c>
      <c r="Z17" s="171" t="str">
        <f>IF(ISNUMBER($L17),IF(OR(AND(OR($J17="Retired",$J17="Permanent Low-Use"),$K17&lt;=2020),(AND($J17="New",$K17&gt;2020))),"N/A",VLOOKUP($F17,'Source Data'!$B$15:$I$22,5)),"")</f>
        <v/>
      </c>
      <c r="AA17" s="171" t="str">
        <f>IF(ISNUMBER($F17), IF(OR(AND(OR($J17="Retired", $J17="Permanent Low-Use"), $K17&lt;=2021), (AND($J17= "New", $K17&gt;2021))), "N/A", VLOOKUP($F17, 'Source Data'!$B$15:$I$22,6)), "")</f>
        <v/>
      </c>
      <c r="AB17" s="171" t="str">
        <f>IF(ISNUMBER($F17), IF(OR(AND(OR($J17="Retired", $J17="Permanent Low-Use"), $K17&lt;=2022), (AND($J17= "New", $K17&gt;2022))), "N/A", VLOOKUP($F17, 'Source Data'!$B$15:$I$22,7)), "")</f>
        <v/>
      </c>
      <c r="AC17" s="171" t="str">
        <f>IF(ISNUMBER($F17), IF(OR(AND(OR($J17="Retired", $J17="Permanent Low-Use"), $K17&lt;=2023), (AND($J17= "New", $K17&gt;2023))), "N/A", VLOOKUP($F17, 'Source Data'!$B$15:$I$22,8)), "")</f>
        <v/>
      </c>
      <c r="AD17" s="171" t="str">
        <f>IF(ISNUMBER($F17), IF(OR(AND(OR($J17="Retired", $J17="Permanent Low-Use"), $K17&lt;=2024), (AND($J17= "New", $K17&gt;2024))), "N/A", VLOOKUP($F17, 'Source Data'!$B$15:$I$22,8)), "")</f>
        <v/>
      </c>
      <c r="AE17" s="171" t="str">
        <f>IF(ISNUMBER($F17), IF(OR(AND(OR($J17="Retired", $J17="Permanent Low-Use"), $K17&lt;=2025), (AND($J17= "New", $K17&gt;2025))), "N/A", VLOOKUP($F17, 'Source Data'!$B$15:$I$22,8)), "")</f>
        <v/>
      </c>
      <c r="AF17" s="171" t="str">
        <f>IF(ISNUMBER($F17), IF(OR(AND(OR($J17="Retired", $J17="Permanent Low-Use"), $K17&lt;=2026), (AND($J17= "New", $K17&gt;2026))), "N/A", VLOOKUP($F17, 'Source Data'!$B$15:$I$22,8)), "")</f>
        <v/>
      </c>
      <c r="AG17" s="171" t="str">
        <f>IF(ISNUMBER($F17), IF(OR(AND(OR($J17="Retired", $J17="Permanent Low-Use"), $K17&lt;=2027), (AND($J17= "New", $K17&gt;2027))), "N/A", VLOOKUP($F17, 'Source Data'!$B$15:$I$22,8)), "")</f>
        <v/>
      </c>
      <c r="AH17" s="171" t="str">
        <f>IF(ISNUMBER($F17), IF(OR(AND(OR($J17="Retired", $J17="Permanent Low-Use"), $K17&lt;=2028), (AND($J17= "New", $K17&gt;2028))), "N/A", VLOOKUP($F17, 'Source Data'!$B$15:$I$22,8)), "")</f>
        <v/>
      </c>
      <c r="AI17" s="171" t="str">
        <f>IF(ISNUMBER($F17), IF(OR(AND(OR($J17="Retired", $J17="Permanent Low-Use"), $K17&lt;=2029), (AND($J17= "New", $K17&gt;2029))), "N/A", VLOOKUP($F17, 'Source Data'!$B$15:$I$22,8)), "")</f>
        <v/>
      </c>
      <c r="AJ17" s="171" t="str">
        <f>IF(ISNUMBER($F17), IF(OR(AND(OR($J17="Retired", $J17="Permanent Low-Use"), $K17&lt;=2030), (AND($J17= "New", $K17&gt;2030))), "N/A", VLOOKUP($F17, 'Source Data'!$B$15:$I$22,8)), "")</f>
        <v/>
      </c>
      <c r="AK17" s="171" t="str">
        <f>IF($N17= 0, "N/A", IF(ISERROR(VLOOKUP($F17, 'Source Data'!$B$4:$C$11,2)), "", VLOOKUP($F17, 'Source Data'!$B$4:$C$11,2)))</f>
        <v/>
      </c>
    </row>
    <row r="18" spans="1:40" x14ac:dyDescent="0.35">
      <c r="A18" s="99"/>
      <c r="B18" s="89"/>
      <c r="C18" s="90"/>
      <c r="D18" s="90"/>
      <c r="E18" s="91"/>
      <c r="F18" s="91"/>
      <c r="G18" s="86"/>
      <c r="H18" s="87"/>
      <c r="I18" s="86"/>
      <c r="J18" s="88"/>
      <c r="K18" s="88"/>
      <c r="L18" s="168" t="str">
        <f t="shared" si="5"/>
        <v/>
      </c>
      <c r="M18" s="170" t="str">
        <f>IF(ISERROR(VLOOKUP(E18,'Source Data'!$B$67:$J$97, MATCH(F18, 'Source Data'!$B$64:$J$64,1),TRUE))=TRUE,"",VLOOKUP(E18,'Source Data'!$B$67:$J$97,MATCH(F18, 'Source Data'!$B$64:$J$64,1),TRUE))</f>
        <v/>
      </c>
      <c r="N18" s="169" t="str">
        <f t="shared" si="6"/>
        <v/>
      </c>
      <c r="O18" s="170" t="str">
        <f>IF(OR(AND(OR($J18="Retired",$J18="Permanent Low-Use"),$K18&lt;=2020),(AND($J18="New",$K18&gt;2020))),"N/A",IF($N18=0,0,IF(ISERROR(VLOOKUP($E18,'Source Data'!$B$29:$J$60, MATCH($L18, 'Source Data'!$B$26:$J$26,1),TRUE))=TRUE,"",VLOOKUP($E18,'Source Data'!$B$29:$J$60,MATCH($L18, 'Source Data'!$B$26:$J$26,1),TRUE))))</f>
        <v/>
      </c>
      <c r="P18" s="170" t="str">
        <f>IF(OR(AND(OR($J18="Retired",$J18="Permanent Low-Use"),$K18&lt;=2021),(AND($J18="New",$K18&gt;2021))),"N/A",IF($N18=0,0,IF(ISERROR(VLOOKUP($E18,'Source Data'!$B$29:$J$60, MATCH($L18, 'Source Data'!$B$26:$J$26,1),TRUE))=TRUE,"",VLOOKUP($E18,'Source Data'!$B$29:$J$60,MATCH($L18, 'Source Data'!$B$26:$J$26,1),TRUE))))</f>
        <v/>
      </c>
      <c r="Q18" s="170" t="str">
        <f>IF(OR(AND(OR($J18="Retired",$J18="Permanent Low-Use"),$K18&lt;=2022),(AND($J18="New",$K18&gt;2022))),"N/A",IF($N18=0,0,IF(ISERROR(VLOOKUP($E18,'Source Data'!$B$29:$J$60, MATCH($L18, 'Source Data'!$B$26:$J$26,1),TRUE))=TRUE,"",VLOOKUP($E18,'Source Data'!$B$29:$J$60,MATCH($L18, 'Source Data'!$B$26:$J$26,1),TRUE))))</f>
        <v/>
      </c>
      <c r="R18" s="170" t="str">
        <f>IF(OR(AND(OR($J18="Retired",$J18="Permanent Low-Use"),$K18&lt;=2023),(AND($J18="New",$K18&gt;2023))),"N/A",IF($N18=0,0,IF(ISERROR(VLOOKUP($E18,'Source Data'!$B$29:$J$60, MATCH($L18, 'Source Data'!$B$26:$J$26,1),TRUE))=TRUE,"",VLOOKUP($E18,'Source Data'!$B$29:$J$60,MATCH($L18, 'Source Data'!$B$26:$J$26,1),TRUE))))</f>
        <v/>
      </c>
      <c r="S18" s="170" t="str">
        <f>IF(OR(AND(OR($J18="Retired",$J18="Permanent Low-Use"),$K18&lt;=2024),(AND($J18="New",$K18&gt;2024))),"N/A",IF($N18=0,0,IF(ISERROR(VLOOKUP($E18,'Source Data'!$B$29:$J$60, MATCH($L18, 'Source Data'!$B$26:$J$26,1),TRUE))=TRUE,"",VLOOKUP($E18,'Source Data'!$B$29:$J$60,MATCH($L18, 'Source Data'!$B$26:$J$26,1),TRUE))))</f>
        <v/>
      </c>
      <c r="T18" s="170" t="str">
        <f>IF(OR(AND(OR($J18="Retired",$J18="Permanent Low-Use"),$K18&lt;=2025),(AND($J18="New",$K18&gt;2025))),"N/A",IF($N18=0,0,IF(ISERROR(VLOOKUP($E18,'Source Data'!$B$29:$J$60, MATCH($L18, 'Source Data'!$B$26:$J$26,1),TRUE))=TRUE,"",VLOOKUP($E18,'Source Data'!$B$29:$J$60,MATCH($L18, 'Source Data'!$B$26:$J$26,1),TRUE))))</f>
        <v/>
      </c>
      <c r="U18" s="170" t="str">
        <f>IF(OR(AND(OR($J18="Retired",$J18="Permanent Low-Use"),$K18&lt;=2026),(AND($J18="New",$K18&gt;2026))),"N/A",IF($N18=0,0,IF(ISERROR(VLOOKUP($E18,'Source Data'!$B$29:$J$60, MATCH($L18, 'Source Data'!$B$26:$J$26,1),TRUE))=TRUE,"",VLOOKUP($E18,'Source Data'!$B$29:$J$60,MATCH($L18, 'Source Data'!$B$26:$J$26,1),TRUE))))</f>
        <v/>
      </c>
      <c r="V18" s="170" t="str">
        <f>IF(OR(AND(OR($J18="Retired",$J18="Permanent Low-Use"),$K18&lt;=2027),(AND($J18="New",$K18&gt;2027))),"N/A",IF($N18=0,0,IF(ISERROR(VLOOKUP($E18,'Source Data'!$B$29:$J$60, MATCH($L18, 'Source Data'!$B$26:$J$26,1),TRUE))=TRUE,"",VLOOKUP($E18,'Source Data'!$B$29:$J$60,MATCH($L18, 'Source Data'!$B$26:$J$26,1),TRUE))))</f>
        <v/>
      </c>
      <c r="W18" s="170" t="str">
        <f>IF(OR(AND(OR($J18="Retired",$J18="Permanent Low-Use"),$K18&lt;=2028),(AND($J18="New",$K18&gt;2028))),"N/A",IF($N18=0,0,IF(ISERROR(VLOOKUP($E18,'Source Data'!$B$29:$J$60, MATCH($L18, 'Source Data'!$B$26:$J$26,1),TRUE))=TRUE,"",VLOOKUP($E18,'Source Data'!$B$29:$J$60,MATCH($L18, 'Source Data'!$B$26:$J$26,1),TRUE))))</f>
        <v/>
      </c>
      <c r="X18" s="170" t="str">
        <f>IF(OR(AND(OR($J18="Retired",$J18="Permanent Low-Use"),$K18&lt;=2029),(AND($J18="New",$K18&gt;2029))),"N/A",IF($N18=0,0,IF(ISERROR(VLOOKUP($E18,'Source Data'!$B$29:$J$60, MATCH($L18, 'Source Data'!$B$26:$J$26,1),TRUE))=TRUE,"",VLOOKUP($E18,'Source Data'!$B$29:$J$60,MATCH($L18, 'Source Data'!$B$26:$J$26,1),TRUE))))</f>
        <v/>
      </c>
      <c r="Y18" s="170" t="str">
        <f>IF(OR(AND(OR($J18="Retired",$J18="Permanent Low-Use"),$K18&lt;=2030),(AND($J18="New",$K18&gt;2030))),"N/A",IF($N18=0,0,IF(ISERROR(VLOOKUP($E18,'Source Data'!$B$29:$J$60, MATCH($L18, 'Source Data'!$B$26:$J$26,1),TRUE))=TRUE,"",VLOOKUP($E18,'Source Data'!$B$29:$J$60,MATCH($L18, 'Source Data'!$B$26:$J$26,1),TRUE))))</f>
        <v/>
      </c>
      <c r="Z18" s="171" t="str">
        <f>IF(ISNUMBER($L18),IF(OR(AND(OR($J18="Retired",$J18="Permanent Low-Use"),$K18&lt;=2020),(AND($J18="New",$K18&gt;2020))),"N/A",VLOOKUP($F18,'Source Data'!$B$15:$I$22,5)),"")</f>
        <v/>
      </c>
      <c r="AA18" s="171" t="str">
        <f>IF(ISNUMBER($F18), IF(OR(AND(OR($J18="Retired", $J18="Permanent Low-Use"), $K18&lt;=2021), (AND($J18= "New", $K18&gt;2021))), "N/A", VLOOKUP($F18, 'Source Data'!$B$15:$I$22,6)), "")</f>
        <v/>
      </c>
      <c r="AB18" s="171" t="str">
        <f>IF(ISNUMBER($F18), IF(OR(AND(OR($J18="Retired", $J18="Permanent Low-Use"), $K18&lt;=2022), (AND($J18= "New", $K18&gt;2022))), "N/A", VLOOKUP($F18, 'Source Data'!$B$15:$I$22,7)), "")</f>
        <v/>
      </c>
      <c r="AC18" s="171" t="str">
        <f>IF(ISNUMBER($F18), IF(OR(AND(OR($J18="Retired", $J18="Permanent Low-Use"), $K18&lt;=2023), (AND($J18= "New", $K18&gt;2023))), "N/A", VLOOKUP($F18, 'Source Data'!$B$15:$I$22,8)), "")</f>
        <v/>
      </c>
      <c r="AD18" s="171" t="str">
        <f>IF(ISNUMBER($F18), IF(OR(AND(OR($J18="Retired", $J18="Permanent Low-Use"), $K18&lt;=2024), (AND($J18= "New", $K18&gt;2024))), "N/A", VLOOKUP($F18, 'Source Data'!$B$15:$I$22,8)), "")</f>
        <v/>
      </c>
      <c r="AE18" s="171" t="str">
        <f>IF(ISNUMBER($F18), IF(OR(AND(OR($J18="Retired", $J18="Permanent Low-Use"), $K18&lt;=2025), (AND($J18= "New", $K18&gt;2025))), "N/A", VLOOKUP($F18, 'Source Data'!$B$15:$I$22,8)), "")</f>
        <v/>
      </c>
      <c r="AF18" s="171" t="str">
        <f>IF(ISNUMBER($F18), IF(OR(AND(OR($J18="Retired", $J18="Permanent Low-Use"), $K18&lt;=2026), (AND($J18= "New", $K18&gt;2026))), "N/A", VLOOKUP($F18, 'Source Data'!$B$15:$I$22,8)), "")</f>
        <v/>
      </c>
      <c r="AG18" s="171" t="str">
        <f>IF(ISNUMBER($F18), IF(OR(AND(OR($J18="Retired", $J18="Permanent Low-Use"), $K18&lt;=2027), (AND($J18= "New", $K18&gt;2027))), "N/A", VLOOKUP($F18, 'Source Data'!$B$15:$I$22,8)), "")</f>
        <v/>
      </c>
      <c r="AH18" s="171" t="str">
        <f>IF(ISNUMBER($F18), IF(OR(AND(OR($J18="Retired", $J18="Permanent Low-Use"), $K18&lt;=2028), (AND($J18= "New", $K18&gt;2028))), "N/A", VLOOKUP($F18, 'Source Data'!$B$15:$I$22,8)), "")</f>
        <v/>
      </c>
      <c r="AI18" s="171" t="str">
        <f>IF(ISNUMBER($F18), IF(OR(AND(OR($J18="Retired", $J18="Permanent Low-Use"), $K18&lt;=2029), (AND($J18= "New", $K18&gt;2029))), "N/A", VLOOKUP($F18, 'Source Data'!$B$15:$I$22,8)), "")</f>
        <v/>
      </c>
      <c r="AJ18" s="171" t="str">
        <f>IF(ISNUMBER($F18), IF(OR(AND(OR($J18="Retired", $J18="Permanent Low-Use"), $K18&lt;=2030), (AND($J18= "New", $K18&gt;2030))), "N/A", VLOOKUP($F18, 'Source Data'!$B$15:$I$22,8)), "")</f>
        <v/>
      </c>
      <c r="AK18" s="171" t="str">
        <f>IF($N18= 0, "N/A", IF(ISERROR(VLOOKUP($F18, 'Source Data'!$B$4:$C$11,2)), "", VLOOKUP($F18, 'Source Data'!$B$4:$C$11,2)))</f>
        <v/>
      </c>
      <c r="AM18" s="78">
        <v>2020</v>
      </c>
      <c r="AN18" s="78">
        <v>2021</v>
      </c>
    </row>
    <row r="19" spans="1:40" x14ac:dyDescent="0.35">
      <c r="A19" s="99"/>
      <c r="B19" s="89"/>
      <c r="C19" s="90"/>
      <c r="D19" s="90"/>
      <c r="E19" s="91"/>
      <c r="F19" s="91"/>
      <c r="G19" s="86"/>
      <c r="H19" s="87"/>
      <c r="I19" s="86"/>
      <c r="J19" s="88"/>
      <c r="K19" s="88"/>
      <c r="L19" s="168" t="str">
        <f t="shared" si="5"/>
        <v/>
      </c>
      <c r="M19" s="170" t="str">
        <f>IF(ISERROR(VLOOKUP(E19,'Source Data'!$B$67:$J$97, MATCH(F19, 'Source Data'!$B$64:$J$64,1),TRUE))=TRUE,"",VLOOKUP(E19,'Source Data'!$B$67:$J$97,MATCH(F19, 'Source Data'!$B$64:$J$64,1),TRUE))</f>
        <v/>
      </c>
      <c r="N19" s="169" t="str">
        <f t="shared" si="6"/>
        <v/>
      </c>
      <c r="O19" s="170" t="str">
        <f>IF(OR(AND(OR($J19="Retired",$J19="Permanent Low-Use"),$K19&lt;=2020),(AND($J19="New",$K19&gt;2020))),"N/A",IF($N19=0,0,IF(ISERROR(VLOOKUP($E19,'Source Data'!$B$29:$J$60, MATCH($L19, 'Source Data'!$B$26:$J$26,1),TRUE))=TRUE,"",VLOOKUP($E19,'Source Data'!$B$29:$J$60,MATCH($L19, 'Source Data'!$B$26:$J$26,1),TRUE))))</f>
        <v/>
      </c>
      <c r="P19" s="170" t="str">
        <f>IF(OR(AND(OR($J19="Retired",$J19="Permanent Low-Use"),$K19&lt;=2021),(AND($J19="New",$K19&gt;2021))),"N/A",IF($N19=0,0,IF(ISERROR(VLOOKUP($E19,'Source Data'!$B$29:$J$60, MATCH($L19, 'Source Data'!$B$26:$J$26,1),TRUE))=TRUE,"",VLOOKUP($E19,'Source Data'!$B$29:$J$60,MATCH($L19, 'Source Data'!$B$26:$J$26,1),TRUE))))</f>
        <v/>
      </c>
      <c r="Q19" s="170" t="str">
        <f>IF(OR(AND(OR($J19="Retired",$J19="Permanent Low-Use"),$K19&lt;=2022),(AND($J19="New",$K19&gt;2022))),"N/A",IF($N19=0,0,IF(ISERROR(VLOOKUP($E19,'Source Data'!$B$29:$J$60, MATCH($L19, 'Source Data'!$B$26:$J$26,1),TRUE))=TRUE,"",VLOOKUP($E19,'Source Data'!$B$29:$J$60,MATCH($L19, 'Source Data'!$B$26:$J$26,1),TRUE))))</f>
        <v/>
      </c>
      <c r="R19" s="170" t="str">
        <f>IF(OR(AND(OR($J19="Retired",$J19="Permanent Low-Use"),$K19&lt;=2023),(AND($J19="New",$K19&gt;2023))),"N/A",IF($N19=0,0,IF(ISERROR(VLOOKUP($E19,'Source Data'!$B$29:$J$60, MATCH($L19, 'Source Data'!$B$26:$J$26,1),TRUE))=TRUE,"",VLOOKUP($E19,'Source Data'!$B$29:$J$60,MATCH($L19, 'Source Data'!$B$26:$J$26,1),TRUE))))</f>
        <v/>
      </c>
      <c r="S19" s="170" t="str">
        <f>IF(OR(AND(OR($J19="Retired",$J19="Permanent Low-Use"),$K19&lt;=2024),(AND($J19="New",$K19&gt;2024))),"N/A",IF($N19=0,0,IF(ISERROR(VLOOKUP($E19,'Source Data'!$B$29:$J$60, MATCH($L19, 'Source Data'!$B$26:$J$26,1),TRUE))=TRUE,"",VLOOKUP($E19,'Source Data'!$B$29:$J$60,MATCH($L19, 'Source Data'!$B$26:$J$26,1),TRUE))))</f>
        <v/>
      </c>
      <c r="T19" s="170" t="str">
        <f>IF(OR(AND(OR($J19="Retired",$J19="Permanent Low-Use"),$K19&lt;=2025),(AND($J19="New",$K19&gt;2025))),"N/A",IF($N19=0,0,IF(ISERROR(VLOOKUP($E19,'Source Data'!$B$29:$J$60, MATCH($L19, 'Source Data'!$B$26:$J$26,1),TRUE))=TRUE,"",VLOOKUP($E19,'Source Data'!$B$29:$J$60,MATCH($L19, 'Source Data'!$B$26:$J$26,1),TRUE))))</f>
        <v/>
      </c>
      <c r="U19" s="170" t="str">
        <f>IF(OR(AND(OR($J19="Retired",$J19="Permanent Low-Use"),$K19&lt;=2026),(AND($J19="New",$K19&gt;2026))),"N/A",IF($N19=0,0,IF(ISERROR(VLOOKUP($E19,'Source Data'!$B$29:$J$60, MATCH($L19, 'Source Data'!$B$26:$J$26,1),TRUE))=TRUE,"",VLOOKUP($E19,'Source Data'!$B$29:$J$60,MATCH($L19, 'Source Data'!$B$26:$J$26,1),TRUE))))</f>
        <v/>
      </c>
      <c r="V19" s="170" t="str">
        <f>IF(OR(AND(OR($J19="Retired",$J19="Permanent Low-Use"),$K19&lt;=2027),(AND($J19="New",$K19&gt;2027))),"N/A",IF($N19=0,0,IF(ISERROR(VLOOKUP($E19,'Source Data'!$B$29:$J$60, MATCH($L19, 'Source Data'!$B$26:$J$26,1),TRUE))=TRUE,"",VLOOKUP($E19,'Source Data'!$B$29:$J$60,MATCH($L19, 'Source Data'!$B$26:$J$26,1),TRUE))))</f>
        <v/>
      </c>
      <c r="W19" s="170" t="str">
        <f>IF(OR(AND(OR($J19="Retired",$J19="Permanent Low-Use"),$K19&lt;=2028),(AND($J19="New",$K19&gt;2028))),"N/A",IF($N19=0,0,IF(ISERROR(VLOOKUP($E19,'Source Data'!$B$29:$J$60, MATCH($L19, 'Source Data'!$B$26:$J$26,1),TRUE))=TRUE,"",VLOOKUP($E19,'Source Data'!$B$29:$J$60,MATCH($L19, 'Source Data'!$B$26:$J$26,1),TRUE))))</f>
        <v/>
      </c>
      <c r="X19" s="170" t="str">
        <f>IF(OR(AND(OR($J19="Retired",$J19="Permanent Low-Use"),$K19&lt;=2029),(AND($J19="New",$K19&gt;2029))),"N/A",IF($N19=0,0,IF(ISERROR(VLOOKUP($E19,'Source Data'!$B$29:$J$60, MATCH($L19, 'Source Data'!$B$26:$J$26,1),TRUE))=TRUE,"",VLOOKUP($E19,'Source Data'!$B$29:$J$60,MATCH($L19, 'Source Data'!$B$26:$J$26,1),TRUE))))</f>
        <v/>
      </c>
      <c r="Y19" s="170" t="str">
        <f>IF(OR(AND(OR($J19="Retired",$J19="Permanent Low-Use"),$K19&lt;=2030),(AND($J19="New",$K19&gt;2030))),"N/A",IF($N19=0,0,IF(ISERROR(VLOOKUP($E19,'Source Data'!$B$29:$J$60, MATCH($L19, 'Source Data'!$B$26:$J$26,1),TRUE))=TRUE,"",VLOOKUP($E19,'Source Data'!$B$29:$J$60,MATCH($L19, 'Source Data'!$B$26:$J$26,1),TRUE))))</f>
        <v/>
      </c>
      <c r="Z19" s="171" t="str">
        <f>IF(ISNUMBER($L19),IF(OR(AND(OR($J19="Retired",$J19="Permanent Low-Use"),$K19&lt;=2020),(AND($J19="New",$K19&gt;2020))),"N/A",VLOOKUP($F19,'Source Data'!$B$15:$I$22,5)),"")</f>
        <v/>
      </c>
      <c r="AA19" s="171" t="str">
        <f>IF(ISNUMBER($F19), IF(OR(AND(OR($J19="Retired", $J19="Permanent Low-Use"), $K19&lt;=2021), (AND($J19= "New", $K19&gt;2021))), "N/A", VLOOKUP($F19, 'Source Data'!$B$15:$I$22,6)), "")</f>
        <v/>
      </c>
      <c r="AB19" s="171" t="str">
        <f>IF(ISNUMBER($F19), IF(OR(AND(OR($J19="Retired", $J19="Permanent Low-Use"), $K19&lt;=2022), (AND($J19= "New", $K19&gt;2022))), "N/A", VLOOKUP($F19, 'Source Data'!$B$15:$I$22,7)), "")</f>
        <v/>
      </c>
      <c r="AC19" s="171" t="str">
        <f>IF(ISNUMBER($F19), IF(OR(AND(OR($J19="Retired", $J19="Permanent Low-Use"), $K19&lt;=2023), (AND($J19= "New", $K19&gt;2023))), "N/A", VLOOKUP($F19, 'Source Data'!$B$15:$I$22,8)), "")</f>
        <v/>
      </c>
      <c r="AD19" s="171" t="str">
        <f>IF(ISNUMBER($F19), IF(OR(AND(OR($J19="Retired", $J19="Permanent Low-Use"), $K19&lt;=2024), (AND($J19= "New", $K19&gt;2024))), "N/A", VLOOKUP($F19, 'Source Data'!$B$15:$I$22,8)), "")</f>
        <v/>
      </c>
      <c r="AE19" s="171" t="str">
        <f>IF(ISNUMBER($F19), IF(OR(AND(OR($J19="Retired", $J19="Permanent Low-Use"), $K19&lt;=2025), (AND($J19= "New", $K19&gt;2025))), "N/A", VLOOKUP($F19, 'Source Data'!$B$15:$I$22,8)), "")</f>
        <v/>
      </c>
      <c r="AF19" s="171" t="str">
        <f>IF(ISNUMBER($F19), IF(OR(AND(OR($J19="Retired", $J19="Permanent Low-Use"), $K19&lt;=2026), (AND($J19= "New", $K19&gt;2026))), "N/A", VLOOKUP($F19, 'Source Data'!$B$15:$I$22,8)), "")</f>
        <v/>
      </c>
      <c r="AG19" s="171" t="str">
        <f>IF(ISNUMBER($F19), IF(OR(AND(OR($J19="Retired", $J19="Permanent Low-Use"), $K19&lt;=2027), (AND($J19= "New", $K19&gt;2027))), "N/A", VLOOKUP($F19, 'Source Data'!$B$15:$I$22,8)), "")</f>
        <v/>
      </c>
      <c r="AH19" s="171" t="str">
        <f>IF(ISNUMBER($F19), IF(OR(AND(OR($J19="Retired", $J19="Permanent Low-Use"), $K19&lt;=2028), (AND($J19= "New", $K19&gt;2028))), "N/A", VLOOKUP($F19, 'Source Data'!$B$15:$I$22,8)), "")</f>
        <v/>
      </c>
      <c r="AI19" s="171" t="str">
        <f>IF(ISNUMBER($F19), IF(OR(AND(OR($J19="Retired", $J19="Permanent Low-Use"), $K19&lt;=2029), (AND($J19= "New", $K19&gt;2029))), "N/A", VLOOKUP($F19, 'Source Data'!$B$15:$I$22,8)), "")</f>
        <v/>
      </c>
      <c r="AJ19" s="171" t="str">
        <f>IF(ISNUMBER($F19), IF(OR(AND(OR($J19="Retired", $J19="Permanent Low-Use"), $K19&lt;=2030), (AND($J19= "New", $K19&gt;2030))), "N/A", VLOOKUP($F19, 'Source Data'!$B$15:$I$22,8)), "")</f>
        <v/>
      </c>
      <c r="AK19" s="171" t="str">
        <f>IF($N19= 0, "N/A", IF(ISERROR(VLOOKUP($F19, 'Source Data'!$B$4:$C$11,2)), "", VLOOKUP($F19, 'Source Data'!$B$4:$C$11,2)))</f>
        <v/>
      </c>
      <c r="AM19" s="78">
        <f>(2.8*365)+(2.9*225)+(2.9*210)</f>
        <v>2283.5</v>
      </c>
    </row>
    <row r="20" spans="1:40" x14ac:dyDescent="0.35">
      <c r="A20" s="99"/>
      <c r="B20" s="89"/>
      <c r="C20" s="90"/>
      <c r="D20" s="90"/>
      <c r="E20" s="91"/>
      <c r="F20" s="91"/>
      <c r="G20" s="86"/>
      <c r="H20" s="87"/>
      <c r="I20" s="86"/>
      <c r="J20" s="88"/>
      <c r="K20" s="88"/>
      <c r="L20" s="168" t="str">
        <f t="shared" si="5"/>
        <v/>
      </c>
      <c r="M20" s="170" t="str">
        <f>IF(ISERROR(VLOOKUP(E20,'Source Data'!$B$67:$J$97, MATCH(F20, 'Source Data'!$B$64:$J$64,1),TRUE))=TRUE,"",VLOOKUP(E20,'Source Data'!$B$67:$J$97,MATCH(F20, 'Source Data'!$B$64:$J$64,1),TRUE))</f>
        <v/>
      </c>
      <c r="N20" s="169" t="str">
        <f t="shared" si="6"/>
        <v/>
      </c>
      <c r="O20" s="170" t="str">
        <f>IF(OR(AND(OR($J20="Retired",$J20="Permanent Low-Use"),$K20&lt;=2020),(AND($J20="New",$K20&gt;2020))),"N/A",IF($N20=0,0,IF(ISERROR(VLOOKUP($E20,'Source Data'!$B$29:$J$60, MATCH($L20, 'Source Data'!$B$26:$J$26,1),TRUE))=TRUE,"",VLOOKUP($E20,'Source Data'!$B$29:$J$60,MATCH($L20, 'Source Data'!$B$26:$J$26,1),TRUE))))</f>
        <v/>
      </c>
      <c r="P20" s="170" t="str">
        <f>IF(OR(AND(OR($J20="Retired",$J20="Permanent Low-Use"),$K20&lt;=2021),(AND($J20="New",$K20&gt;2021))),"N/A",IF($N20=0,0,IF(ISERROR(VLOOKUP($E20,'Source Data'!$B$29:$J$60, MATCH($L20, 'Source Data'!$B$26:$J$26,1),TRUE))=TRUE,"",VLOOKUP($E20,'Source Data'!$B$29:$J$60,MATCH($L20, 'Source Data'!$B$26:$J$26,1),TRUE))))</f>
        <v/>
      </c>
      <c r="Q20" s="170" t="str">
        <f>IF(OR(AND(OR($J20="Retired",$J20="Permanent Low-Use"),$K20&lt;=2022),(AND($J20="New",$K20&gt;2022))),"N/A",IF($N20=0,0,IF(ISERROR(VLOOKUP($E20,'Source Data'!$B$29:$J$60, MATCH($L20, 'Source Data'!$B$26:$J$26,1),TRUE))=TRUE,"",VLOOKUP($E20,'Source Data'!$B$29:$J$60,MATCH($L20, 'Source Data'!$B$26:$J$26,1),TRUE))))</f>
        <v/>
      </c>
      <c r="R20" s="170" t="str">
        <f>IF(OR(AND(OR($J20="Retired",$J20="Permanent Low-Use"),$K20&lt;=2023),(AND($J20="New",$K20&gt;2023))),"N/A",IF($N20=0,0,IF(ISERROR(VLOOKUP($E20,'Source Data'!$B$29:$J$60, MATCH($L20, 'Source Data'!$B$26:$J$26,1),TRUE))=TRUE,"",VLOOKUP($E20,'Source Data'!$B$29:$J$60,MATCH($L20, 'Source Data'!$B$26:$J$26,1),TRUE))))</f>
        <v/>
      </c>
      <c r="S20" s="170" t="str">
        <f>IF(OR(AND(OR($J20="Retired",$J20="Permanent Low-Use"),$K20&lt;=2024),(AND($J20="New",$K20&gt;2024))),"N/A",IF($N20=0,0,IF(ISERROR(VLOOKUP($E20,'Source Data'!$B$29:$J$60, MATCH($L20, 'Source Data'!$B$26:$J$26,1),TRUE))=TRUE,"",VLOOKUP($E20,'Source Data'!$B$29:$J$60,MATCH($L20, 'Source Data'!$B$26:$J$26,1),TRUE))))</f>
        <v/>
      </c>
      <c r="T20" s="170" t="str">
        <f>IF(OR(AND(OR($J20="Retired",$J20="Permanent Low-Use"),$K20&lt;=2025),(AND($J20="New",$K20&gt;2025))),"N/A",IF($N20=0,0,IF(ISERROR(VLOOKUP($E20,'Source Data'!$B$29:$J$60, MATCH($L20, 'Source Data'!$B$26:$J$26,1),TRUE))=TRUE,"",VLOOKUP($E20,'Source Data'!$B$29:$J$60,MATCH($L20, 'Source Data'!$B$26:$J$26,1),TRUE))))</f>
        <v/>
      </c>
      <c r="U20" s="170" t="str">
        <f>IF(OR(AND(OR($J20="Retired",$J20="Permanent Low-Use"),$K20&lt;=2026),(AND($J20="New",$K20&gt;2026))),"N/A",IF($N20=0,0,IF(ISERROR(VLOOKUP($E20,'Source Data'!$B$29:$J$60, MATCH($L20, 'Source Data'!$B$26:$J$26,1),TRUE))=TRUE,"",VLOOKUP($E20,'Source Data'!$B$29:$J$60,MATCH($L20, 'Source Data'!$B$26:$J$26,1),TRUE))))</f>
        <v/>
      </c>
      <c r="V20" s="170" t="str">
        <f>IF(OR(AND(OR($J20="Retired",$J20="Permanent Low-Use"),$K20&lt;=2027),(AND($J20="New",$K20&gt;2027))),"N/A",IF($N20=0,0,IF(ISERROR(VLOOKUP($E20,'Source Data'!$B$29:$J$60, MATCH($L20, 'Source Data'!$B$26:$J$26,1),TRUE))=TRUE,"",VLOOKUP($E20,'Source Data'!$B$29:$J$60,MATCH($L20, 'Source Data'!$B$26:$J$26,1),TRUE))))</f>
        <v/>
      </c>
      <c r="W20" s="170" t="str">
        <f>IF(OR(AND(OR($J20="Retired",$J20="Permanent Low-Use"),$K20&lt;=2028),(AND($J20="New",$K20&gt;2028))),"N/A",IF($N20=0,0,IF(ISERROR(VLOOKUP($E20,'Source Data'!$B$29:$J$60, MATCH($L20, 'Source Data'!$B$26:$J$26,1),TRUE))=TRUE,"",VLOOKUP($E20,'Source Data'!$B$29:$J$60,MATCH($L20, 'Source Data'!$B$26:$J$26,1),TRUE))))</f>
        <v/>
      </c>
      <c r="X20" s="170" t="str">
        <f>IF(OR(AND(OR($J20="Retired",$J20="Permanent Low-Use"),$K20&lt;=2029),(AND($J20="New",$K20&gt;2029))),"N/A",IF($N20=0,0,IF(ISERROR(VLOOKUP($E20,'Source Data'!$B$29:$J$60, MATCH($L20, 'Source Data'!$B$26:$J$26,1),TRUE))=TRUE,"",VLOOKUP($E20,'Source Data'!$B$29:$J$60,MATCH($L20, 'Source Data'!$B$26:$J$26,1),TRUE))))</f>
        <v/>
      </c>
      <c r="Y20" s="170" t="str">
        <f>IF(OR(AND(OR($J20="Retired",$J20="Permanent Low-Use"),$K20&lt;=2030),(AND($J20="New",$K20&gt;2030))),"N/A",IF($N20=0,0,IF(ISERROR(VLOOKUP($E20,'Source Data'!$B$29:$J$60, MATCH($L20, 'Source Data'!$B$26:$J$26,1),TRUE))=TRUE,"",VLOOKUP($E20,'Source Data'!$B$29:$J$60,MATCH($L20, 'Source Data'!$B$26:$J$26,1),TRUE))))</f>
        <v/>
      </c>
      <c r="Z20" s="171" t="str">
        <f>IF(ISNUMBER($L20),IF(OR(AND(OR($J20="Retired",$J20="Permanent Low-Use"),$K20&lt;=2020),(AND($J20="New",$K20&gt;2020))),"N/A",VLOOKUP($F20,'Source Data'!$B$15:$I$22,5)),"")</f>
        <v/>
      </c>
      <c r="AA20" s="171" t="str">
        <f>IF(ISNUMBER($F20), IF(OR(AND(OR($J20="Retired", $J20="Permanent Low-Use"), $K20&lt;=2021), (AND($J20= "New", $K20&gt;2021))), "N/A", VLOOKUP($F20, 'Source Data'!$B$15:$I$22,6)), "")</f>
        <v/>
      </c>
      <c r="AB20" s="171" t="str">
        <f>IF(ISNUMBER($F20), IF(OR(AND(OR($J20="Retired", $J20="Permanent Low-Use"), $K20&lt;=2022), (AND($J20= "New", $K20&gt;2022))), "N/A", VLOOKUP($F20, 'Source Data'!$B$15:$I$22,7)), "")</f>
        <v/>
      </c>
      <c r="AC20" s="171" t="str">
        <f>IF(ISNUMBER($F20), IF(OR(AND(OR($J20="Retired", $J20="Permanent Low-Use"), $K20&lt;=2023), (AND($J20= "New", $K20&gt;2023))), "N/A", VLOOKUP($F20, 'Source Data'!$B$15:$I$22,8)), "")</f>
        <v/>
      </c>
      <c r="AD20" s="171" t="str">
        <f>IF(ISNUMBER($F20), IF(OR(AND(OR($J20="Retired", $J20="Permanent Low-Use"), $K20&lt;=2024), (AND($J20= "New", $K20&gt;2024))), "N/A", VLOOKUP($F20, 'Source Data'!$B$15:$I$22,8)), "")</f>
        <v/>
      </c>
      <c r="AE20" s="171" t="str">
        <f>IF(ISNUMBER($F20), IF(OR(AND(OR($J20="Retired", $J20="Permanent Low-Use"), $K20&lt;=2025), (AND($J20= "New", $K20&gt;2025))), "N/A", VLOOKUP($F20, 'Source Data'!$B$15:$I$22,8)), "")</f>
        <v/>
      </c>
      <c r="AF20" s="171" t="str">
        <f>IF(ISNUMBER($F20), IF(OR(AND(OR($J20="Retired", $J20="Permanent Low-Use"), $K20&lt;=2026), (AND($J20= "New", $K20&gt;2026))), "N/A", VLOOKUP($F20, 'Source Data'!$B$15:$I$22,8)), "")</f>
        <v/>
      </c>
      <c r="AG20" s="171" t="str">
        <f>IF(ISNUMBER($F20), IF(OR(AND(OR($J20="Retired", $J20="Permanent Low-Use"), $K20&lt;=2027), (AND($J20= "New", $K20&gt;2027))), "N/A", VLOOKUP($F20, 'Source Data'!$B$15:$I$22,8)), "")</f>
        <v/>
      </c>
      <c r="AH20" s="171" t="str">
        <f>IF(ISNUMBER($F20), IF(OR(AND(OR($J20="Retired", $J20="Permanent Low-Use"), $K20&lt;=2028), (AND($J20= "New", $K20&gt;2028))), "N/A", VLOOKUP($F20, 'Source Data'!$B$15:$I$22,8)), "")</f>
        <v/>
      </c>
      <c r="AI20" s="171" t="str">
        <f>IF(ISNUMBER($F20), IF(OR(AND(OR($J20="Retired", $J20="Permanent Low-Use"), $K20&lt;=2029), (AND($J20= "New", $K20&gt;2029))), "N/A", VLOOKUP($F20, 'Source Data'!$B$15:$I$22,8)), "")</f>
        <v/>
      </c>
      <c r="AJ20" s="171" t="str">
        <f>IF(ISNUMBER($F20), IF(OR(AND(OR($J20="Retired", $J20="Permanent Low-Use"), $K20&lt;=2030), (AND($J20= "New", $K20&gt;2030))), "N/A", VLOOKUP($F20, 'Source Data'!$B$15:$I$22,8)), "")</f>
        <v/>
      </c>
      <c r="AK20" s="171" t="str">
        <f>IF($N20= 0, "N/A", IF(ISERROR(VLOOKUP($F20, 'Source Data'!$B$4:$C$11,2)), "", VLOOKUP($F20, 'Source Data'!$B$4:$C$11,2)))</f>
        <v/>
      </c>
      <c r="AM20" s="78" t="e">
        <f>AM19/SUM(L16:L18)</f>
        <v>#DIV/0!</v>
      </c>
    </row>
    <row r="21" spans="1:40" x14ac:dyDescent="0.35">
      <c r="A21" s="99"/>
      <c r="B21" s="89"/>
      <c r="C21" s="90"/>
      <c r="D21" s="90"/>
      <c r="E21" s="91"/>
      <c r="F21" s="91"/>
      <c r="G21" s="86"/>
      <c r="H21" s="87"/>
      <c r="I21" s="86"/>
      <c r="J21" s="88"/>
      <c r="K21" s="88"/>
      <c r="L21" s="168" t="str">
        <f t="shared" si="5"/>
        <v/>
      </c>
      <c r="M21" s="170" t="str">
        <f>IF(ISERROR(VLOOKUP(E21,'Source Data'!$B$67:$J$97, MATCH(F21, 'Source Data'!$B$64:$J$64,1),TRUE))=TRUE,"",VLOOKUP(E21,'Source Data'!$B$67:$J$97,MATCH(F21, 'Source Data'!$B$64:$J$64,1),TRUE))</f>
        <v/>
      </c>
      <c r="N21" s="169" t="str">
        <f t="shared" si="6"/>
        <v/>
      </c>
      <c r="O21" s="170" t="str">
        <f>IF(OR(AND(OR($J21="Retired",$J21="Permanent Low-Use"),$K21&lt;=2020),(AND($J21="New",$K21&gt;2020))),"N/A",IF($N21=0,0,IF(ISERROR(VLOOKUP($E21,'Source Data'!$B$29:$J$60, MATCH($L21, 'Source Data'!$B$26:$J$26,1),TRUE))=TRUE,"",VLOOKUP($E21,'Source Data'!$B$29:$J$60,MATCH($L21, 'Source Data'!$B$26:$J$26,1),TRUE))))</f>
        <v/>
      </c>
      <c r="P21" s="170" t="str">
        <f>IF(OR(AND(OR($J21="Retired",$J21="Permanent Low-Use"),$K21&lt;=2021),(AND($J21="New",$K21&gt;2021))),"N/A",IF($N21=0,0,IF(ISERROR(VLOOKUP($E21,'Source Data'!$B$29:$J$60, MATCH($L21, 'Source Data'!$B$26:$J$26,1),TRUE))=TRUE,"",VLOOKUP($E21,'Source Data'!$B$29:$J$60,MATCH($L21, 'Source Data'!$B$26:$J$26,1),TRUE))))</f>
        <v/>
      </c>
      <c r="Q21" s="170" t="str">
        <f>IF(OR(AND(OR($J21="Retired",$J21="Permanent Low-Use"),$K21&lt;=2022),(AND($J21="New",$K21&gt;2022))),"N/A",IF($N21=0,0,IF(ISERROR(VLOOKUP($E21,'Source Data'!$B$29:$J$60, MATCH($L21, 'Source Data'!$B$26:$J$26,1),TRUE))=TRUE,"",VLOOKUP($E21,'Source Data'!$B$29:$J$60,MATCH($L21, 'Source Data'!$B$26:$J$26,1),TRUE))))</f>
        <v/>
      </c>
      <c r="R21" s="170" t="str">
        <f>IF(OR(AND(OR($J21="Retired",$J21="Permanent Low-Use"),$K21&lt;=2023),(AND($J21="New",$K21&gt;2023))),"N/A",IF($N21=0,0,IF(ISERROR(VLOOKUP($E21,'Source Data'!$B$29:$J$60, MATCH($L21, 'Source Data'!$B$26:$J$26,1),TRUE))=TRUE,"",VLOOKUP($E21,'Source Data'!$B$29:$J$60,MATCH($L21, 'Source Data'!$B$26:$J$26,1),TRUE))))</f>
        <v/>
      </c>
      <c r="S21" s="170" t="str">
        <f>IF(OR(AND(OR($J21="Retired",$J21="Permanent Low-Use"),$K21&lt;=2024),(AND($J21="New",$K21&gt;2024))),"N/A",IF($N21=0,0,IF(ISERROR(VLOOKUP($E21,'Source Data'!$B$29:$J$60, MATCH($L21, 'Source Data'!$B$26:$J$26,1),TRUE))=TRUE,"",VLOOKUP($E21,'Source Data'!$B$29:$J$60,MATCH($L21, 'Source Data'!$B$26:$J$26,1),TRUE))))</f>
        <v/>
      </c>
      <c r="T21" s="170" t="str">
        <f>IF(OR(AND(OR($J21="Retired",$J21="Permanent Low-Use"),$K21&lt;=2025),(AND($J21="New",$K21&gt;2025))),"N/A",IF($N21=0,0,IF(ISERROR(VLOOKUP($E21,'Source Data'!$B$29:$J$60, MATCH($L21, 'Source Data'!$B$26:$J$26,1),TRUE))=TRUE,"",VLOOKUP($E21,'Source Data'!$B$29:$J$60,MATCH($L21, 'Source Data'!$B$26:$J$26,1),TRUE))))</f>
        <v/>
      </c>
      <c r="U21" s="170" t="str">
        <f>IF(OR(AND(OR($J21="Retired",$J21="Permanent Low-Use"),$K21&lt;=2026),(AND($J21="New",$K21&gt;2026))),"N/A",IF($N21=0,0,IF(ISERROR(VLOOKUP($E21,'Source Data'!$B$29:$J$60, MATCH($L21, 'Source Data'!$B$26:$J$26,1),TRUE))=TRUE,"",VLOOKUP($E21,'Source Data'!$B$29:$J$60,MATCH($L21, 'Source Data'!$B$26:$J$26,1),TRUE))))</f>
        <v/>
      </c>
      <c r="V21" s="170" t="str">
        <f>IF(OR(AND(OR($J21="Retired",$J21="Permanent Low-Use"),$K21&lt;=2027),(AND($J21="New",$K21&gt;2027))),"N/A",IF($N21=0,0,IF(ISERROR(VLOOKUP($E21,'Source Data'!$B$29:$J$60, MATCH($L21, 'Source Data'!$B$26:$J$26,1),TRUE))=TRUE,"",VLOOKUP($E21,'Source Data'!$B$29:$J$60,MATCH($L21, 'Source Data'!$B$26:$J$26,1),TRUE))))</f>
        <v/>
      </c>
      <c r="W21" s="170" t="str">
        <f>IF(OR(AND(OR($J21="Retired",$J21="Permanent Low-Use"),$K21&lt;=2028),(AND($J21="New",$K21&gt;2028))),"N/A",IF($N21=0,0,IF(ISERROR(VLOOKUP($E21,'Source Data'!$B$29:$J$60, MATCH($L21, 'Source Data'!$B$26:$J$26,1),TRUE))=TRUE,"",VLOOKUP($E21,'Source Data'!$B$29:$J$60,MATCH($L21, 'Source Data'!$B$26:$J$26,1),TRUE))))</f>
        <v/>
      </c>
      <c r="X21" s="170" t="str">
        <f>IF(OR(AND(OR($J21="Retired",$J21="Permanent Low-Use"),$K21&lt;=2029),(AND($J21="New",$K21&gt;2029))),"N/A",IF($N21=0,0,IF(ISERROR(VLOOKUP($E21,'Source Data'!$B$29:$J$60, MATCH($L21, 'Source Data'!$B$26:$J$26,1),TRUE))=TRUE,"",VLOOKUP($E21,'Source Data'!$B$29:$J$60,MATCH($L21, 'Source Data'!$B$26:$J$26,1),TRUE))))</f>
        <v/>
      </c>
      <c r="Y21" s="170" t="str">
        <f>IF(OR(AND(OR($J21="Retired",$J21="Permanent Low-Use"),$K21&lt;=2030),(AND($J21="New",$K21&gt;2030))),"N/A",IF($N21=0,0,IF(ISERROR(VLOOKUP($E21,'Source Data'!$B$29:$J$60, MATCH($L21, 'Source Data'!$B$26:$J$26,1),TRUE))=TRUE,"",VLOOKUP($E21,'Source Data'!$B$29:$J$60,MATCH($L21, 'Source Data'!$B$26:$J$26,1),TRUE))))</f>
        <v/>
      </c>
      <c r="Z21" s="171" t="str">
        <f>IF(ISNUMBER($L21),IF(OR(AND(OR($J21="Retired",$J21="Permanent Low-Use"),$K21&lt;=2020),(AND($J21="New",$K21&gt;2020))),"N/A",VLOOKUP($F21,'Source Data'!$B$15:$I$22,5)),"")</f>
        <v/>
      </c>
      <c r="AA21" s="171" t="str">
        <f>IF(ISNUMBER($F21), IF(OR(AND(OR($J21="Retired", $J21="Permanent Low-Use"), $K21&lt;=2021), (AND($J21= "New", $K21&gt;2021))), "N/A", VLOOKUP($F21, 'Source Data'!$B$15:$I$22,6)), "")</f>
        <v/>
      </c>
      <c r="AB21" s="171" t="str">
        <f>IF(ISNUMBER($F21), IF(OR(AND(OR($J21="Retired", $J21="Permanent Low-Use"), $K21&lt;=2022), (AND($J21= "New", $K21&gt;2022))), "N/A", VLOOKUP($F21, 'Source Data'!$B$15:$I$22,7)), "")</f>
        <v/>
      </c>
      <c r="AC21" s="171" t="str">
        <f>IF(ISNUMBER($F21), IF(OR(AND(OR($J21="Retired", $J21="Permanent Low-Use"), $K21&lt;=2023), (AND($J21= "New", $K21&gt;2023))), "N/A", VLOOKUP($F21, 'Source Data'!$B$15:$I$22,8)), "")</f>
        <v/>
      </c>
      <c r="AD21" s="171" t="str">
        <f>IF(ISNUMBER($F21), IF(OR(AND(OR($J21="Retired", $J21="Permanent Low-Use"), $K21&lt;=2024), (AND($J21= "New", $K21&gt;2024))), "N/A", VLOOKUP($F21, 'Source Data'!$B$15:$I$22,8)), "")</f>
        <v/>
      </c>
      <c r="AE21" s="171" t="str">
        <f>IF(ISNUMBER($F21), IF(OR(AND(OR($J21="Retired", $J21="Permanent Low-Use"), $K21&lt;=2025), (AND($J21= "New", $K21&gt;2025))), "N/A", VLOOKUP($F21, 'Source Data'!$B$15:$I$22,8)), "")</f>
        <v/>
      </c>
      <c r="AF21" s="171" t="str">
        <f>IF(ISNUMBER($F21), IF(OR(AND(OR($J21="Retired", $J21="Permanent Low-Use"), $K21&lt;=2026), (AND($J21= "New", $K21&gt;2026))), "N/A", VLOOKUP($F21, 'Source Data'!$B$15:$I$22,8)), "")</f>
        <v/>
      </c>
      <c r="AG21" s="171" t="str">
        <f>IF(ISNUMBER($F21), IF(OR(AND(OR($J21="Retired", $J21="Permanent Low-Use"), $K21&lt;=2027), (AND($J21= "New", $K21&gt;2027))), "N/A", VLOOKUP($F21, 'Source Data'!$B$15:$I$22,8)), "")</f>
        <v/>
      </c>
      <c r="AH21" s="171" t="str">
        <f>IF(ISNUMBER($F21), IF(OR(AND(OR($J21="Retired", $J21="Permanent Low-Use"), $K21&lt;=2028), (AND($J21= "New", $K21&gt;2028))), "N/A", VLOOKUP($F21, 'Source Data'!$B$15:$I$22,8)), "")</f>
        <v/>
      </c>
      <c r="AI21" s="171" t="str">
        <f>IF(ISNUMBER($F21), IF(OR(AND(OR($J21="Retired", $J21="Permanent Low-Use"), $K21&lt;=2029), (AND($J21= "New", $K21&gt;2029))), "N/A", VLOOKUP($F21, 'Source Data'!$B$15:$I$22,8)), "")</f>
        <v/>
      </c>
      <c r="AJ21" s="171" t="str">
        <f>IF(ISNUMBER($F21), IF(OR(AND(OR($J21="Retired", $J21="Permanent Low-Use"), $K21&lt;=2030), (AND($J21= "New", $K21&gt;2030))), "N/A", VLOOKUP($F21, 'Source Data'!$B$15:$I$22,8)), "")</f>
        <v/>
      </c>
      <c r="AK21" s="171" t="str">
        <f>IF($N21= 0, "N/A", IF(ISERROR(VLOOKUP($F21, 'Source Data'!$B$4:$C$11,2)), "", VLOOKUP($F21, 'Source Data'!$B$4:$C$11,2)))</f>
        <v/>
      </c>
    </row>
    <row r="22" spans="1:40" x14ac:dyDescent="0.35">
      <c r="A22" s="99"/>
      <c r="B22" s="89"/>
      <c r="C22" s="90"/>
      <c r="D22" s="90"/>
      <c r="E22" s="91"/>
      <c r="F22" s="91"/>
      <c r="G22" s="86"/>
      <c r="H22" s="87"/>
      <c r="I22" s="86"/>
      <c r="J22" s="88"/>
      <c r="K22" s="88"/>
      <c r="L22" s="168" t="str">
        <f t="shared" si="5"/>
        <v/>
      </c>
      <c r="M22" s="170" t="str">
        <f>IF(ISERROR(VLOOKUP(E22,'Source Data'!$B$67:$J$97, MATCH(F22, 'Source Data'!$B$64:$J$64,1),TRUE))=TRUE,"",VLOOKUP(E22,'Source Data'!$B$67:$J$97,MATCH(F22, 'Source Data'!$B$64:$J$64,1),TRUE))</f>
        <v/>
      </c>
      <c r="N22" s="169" t="str">
        <f t="shared" si="6"/>
        <v/>
      </c>
      <c r="O22" s="170" t="str">
        <f>IF(OR(AND(OR($J22="Retired",$J22="Permanent Low-Use"),$K22&lt;=2020),(AND($J22="New",$K22&gt;2020))),"N/A",IF($N22=0,0,IF(ISERROR(VLOOKUP($E22,'Source Data'!$B$29:$J$60, MATCH($L22, 'Source Data'!$B$26:$J$26,1),TRUE))=TRUE,"",VLOOKUP($E22,'Source Data'!$B$29:$J$60,MATCH($L22, 'Source Data'!$B$26:$J$26,1),TRUE))))</f>
        <v/>
      </c>
      <c r="P22" s="170" t="str">
        <f>IF(OR(AND(OR($J22="Retired",$J22="Permanent Low-Use"),$K22&lt;=2021),(AND($J22="New",$K22&gt;2021))),"N/A",IF($N22=0,0,IF(ISERROR(VLOOKUP($E22,'Source Data'!$B$29:$J$60, MATCH($L22, 'Source Data'!$B$26:$J$26,1),TRUE))=TRUE,"",VLOOKUP($E22,'Source Data'!$B$29:$J$60,MATCH($L22, 'Source Data'!$B$26:$J$26,1),TRUE))))</f>
        <v/>
      </c>
      <c r="Q22" s="170" t="str">
        <f>IF(OR(AND(OR($J22="Retired",$J22="Permanent Low-Use"),$K22&lt;=2022),(AND($J22="New",$K22&gt;2022))),"N/A",IF($N22=0,0,IF(ISERROR(VLOOKUP($E22,'Source Data'!$B$29:$J$60, MATCH($L22, 'Source Data'!$B$26:$J$26,1),TRUE))=TRUE,"",VLOOKUP($E22,'Source Data'!$B$29:$J$60,MATCH($L22, 'Source Data'!$B$26:$J$26,1),TRUE))))</f>
        <v/>
      </c>
      <c r="R22" s="170" t="str">
        <f>IF(OR(AND(OR($J22="Retired",$J22="Permanent Low-Use"),$K22&lt;=2023),(AND($J22="New",$K22&gt;2023))),"N/A",IF($N22=0,0,IF(ISERROR(VLOOKUP($E22,'Source Data'!$B$29:$J$60, MATCH($L22, 'Source Data'!$B$26:$J$26,1),TRUE))=TRUE,"",VLOOKUP($E22,'Source Data'!$B$29:$J$60,MATCH($L22, 'Source Data'!$B$26:$J$26,1),TRUE))))</f>
        <v/>
      </c>
      <c r="S22" s="170" t="str">
        <f>IF(OR(AND(OR($J22="Retired",$J22="Permanent Low-Use"),$K22&lt;=2024),(AND($J22="New",$K22&gt;2024))),"N/A",IF($N22=0,0,IF(ISERROR(VLOOKUP($E22,'Source Data'!$B$29:$J$60, MATCH($L22, 'Source Data'!$B$26:$J$26,1),TRUE))=TRUE,"",VLOOKUP($E22,'Source Data'!$B$29:$J$60,MATCH($L22, 'Source Data'!$B$26:$J$26,1),TRUE))))</f>
        <v/>
      </c>
      <c r="T22" s="170" t="str">
        <f>IF(OR(AND(OR($J22="Retired",$J22="Permanent Low-Use"),$K22&lt;=2025),(AND($J22="New",$K22&gt;2025))),"N/A",IF($N22=0,0,IF(ISERROR(VLOOKUP($E22,'Source Data'!$B$29:$J$60, MATCH($L22, 'Source Data'!$B$26:$J$26,1),TRUE))=TRUE,"",VLOOKUP($E22,'Source Data'!$B$29:$J$60,MATCH($L22, 'Source Data'!$B$26:$J$26,1),TRUE))))</f>
        <v/>
      </c>
      <c r="U22" s="170" t="str">
        <f>IF(OR(AND(OR($J22="Retired",$J22="Permanent Low-Use"),$K22&lt;=2026),(AND($J22="New",$K22&gt;2026))),"N/A",IF($N22=0,0,IF(ISERROR(VLOOKUP($E22,'Source Data'!$B$29:$J$60, MATCH($L22, 'Source Data'!$B$26:$J$26,1),TRUE))=TRUE,"",VLOOKUP($E22,'Source Data'!$B$29:$J$60,MATCH($L22, 'Source Data'!$B$26:$J$26,1),TRUE))))</f>
        <v/>
      </c>
      <c r="V22" s="170" t="str">
        <f>IF(OR(AND(OR($J22="Retired",$J22="Permanent Low-Use"),$K22&lt;=2027),(AND($J22="New",$K22&gt;2027))),"N/A",IF($N22=0,0,IF(ISERROR(VLOOKUP($E22,'Source Data'!$B$29:$J$60, MATCH($L22, 'Source Data'!$B$26:$J$26,1),TRUE))=TRUE,"",VLOOKUP($E22,'Source Data'!$B$29:$J$60,MATCH($L22, 'Source Data'!$B$26:$J$26,1),TRUE))))</f>
        <v/>
      </c>
      <c r="W22" s="170" t="str">
        <f>IF(OR(AND(OR($J22="Retired",$J22="Permanent Low-Use"),$K22&lt;=2028),(AND($J22="New",$K22&gt;2028))),"N/A",IF($N22=0,0,IF(ISERROR(VLOOKUP($E22,'Source Data'!$B$29:$J$60, MATCH($L22, 'Source Data'!$B$26:$J$26,1),TRUE))=TRUE,"",VLOOKUP($E22,'Source Data'!$B$29:$J$60,MATCH($L22, 'Source Data'!$B$26:$J$26,1),TRUE))))</f>
        <v/>
      </c>
      <c r="X22" s="170" t="str">
        <f>IF(OR(AND(OR($J22="Retired",$J22="Permanent Low-Use"),$K22&lt;=2029),(AND($J22="New",$K22&gt;2029))),"N/A",IF($N22=0,0,IF(ISERROR(VLOOKUP($E22,'Source Data'!$B$29:$J$60, MATCH($L22, 'Source Data'!$B$26:$J$26,1),TRUE))=TRUE,"",VLOOKUP($E22,'Source Data'!$B$29:$J$60,MATCH($L22, 'Source Data'!$B$26:$J$26,1),TRUE))))</f>
        <v/>
      </c>
      <c r="Y22" s="170" t="str">
        <f>IF(OR(AND(OR($J22="Retired",$J22="Permanent Low-Use"),$K22&lt;=2030),(AND($J22="New",$K22&gt;2030))),"N/A",IF($N22=0,0,IF(ISERROR(VLOOKUP($E22,'Source Data'!$B$29:$J$60, MATCH($L22, 'Source Data'!$B$26:$J$26,1),TRUE))=TRUE,"",VLOOKUP($E22,'Source Data'!$B$29:$J$60,MATCH($L22, 'Source Data'!$B$26:$J$26,1),TRUE))))</f>
        <v/>
      </c>
      <c r="Z22" s="171" t="str">
        <f>IF(ISNUMBER($L22),IF(OR(AND(OR($J22="Retired",$J22="Permanent Low-Use"),$K22&lt;=2020),(AND($J22="New",$K22&gt;2020))),"N/A",VLOOKUP($F22,'Source Data'!$B$15:$I$22,5)),"")</f>
        <v/>
      </c>
      <c r="AA22" s="171" t="str">
        <f>IF(ISNUMBER($F22), IF(OR(AND(OR($J22="Retired", $J22="Permanent Low-Use"), $K22&lt;=2021), (AND($J22= "New", $K22&gt;2021))), "N/A", VLOOKUP($F22, 'Source Data'!$B$15:$I$22,6)), "")</f>
        <v/>
      </c>
      <c r="AB22" s="171" t="str">
        <f>IF(ISNUMBER($F22), IF(OR(AND(OR($J22="Retired", $J22="Permanent Low-Use"), $K22&lt;=2022), (AND($J22= "New", $K22&gt;2022))), "N/A", VLOOKUP($F22, 'Source Data'!$B$15:$I$22,7)), "")</f>
        <v/>
      </c>
      <c r="AC22" s="171" t="str">
        <f>IF(ISNUMBER($F22), IF(OR(AND(OR($J22="Retired", $J22="Permanent Low-Use"), $K22&lt;=2023), (AND($J22= "New", $K22&gt;2023))), "N/A", VLOOKUP($F22, 'Source Data'!$B$15:$I$22,8)), "")</f>
        <v/>
      </c>
      <c r="AD22" s="171" t="str">
        <f>IF(ISNUMBER($F22), IF(OR(AND(OR($J22="Retired", $J22="Permanent Low-Use"), $K22&lt;=2024), (AND($J22= "New", $K22&gt;2024))), "N/A", VLOOKUP($F22, 'Source Data'!$B$15:$I$22,8)), "")</f>
        <v/>
      </c>
      <c r="AE22" s="171" t="str">
        <f>IF(ISNUMBER($F22), IF(OR(AND(OR($J22="Retired", $J22="Permanent Low-Use"), $K22&lt;=2025), (AND($J22= "New", $K22&gt;2025))), "N/A", VLOOKUP($F22, 'Source Data'!$B$15:$I$22,8)), "")</f>
        <v/>
      </c>
      <c r="AF22" s="171" t="str">
        <f>IF(ISNUMBER($F22), IF(OR(AND(OR($J22="Retired", $J22="Permanent Low-Use"), $K22&lt;=2026), (AND($J22= "New", $K22&gt;2026))), "N/A", VLOOKUP($F22, 'Source Data'!$B$15:$I$22,8)), "")</f>
        <v/>
      </c>
      <c r="AG22" s="171" t="str">
        <f>IF(ISNUMBER($F22), IF(OR(AND(OR($J22="Retired", $J22="Permanent Low-Use"), $K22&lt;=2027), (AND($J22= "New", $K22&gt;2027))), "N/A", VLOOKUP($F22, 'Source Data'!$B$15:$I$22,8)), "")</f>
        <v/>
      </c>
      <c r="AH22" s="171" t="str">
        <f>IF(ISNUMBER($F22), IF(OR(AND(OR($J22="Retired", $J22="Permanent Low-Use"), $K22&lt;=2028), (AND($J22= "New", $K22&gt;2028))), "N/A", VLOOKUP($F22, 'Source Data'!$B$15:$I$22,8)), "")</f>
        <v/>
      </c>
      <c r="AI22" s="171" t="str">
        <f>IF(ISNUMBER($F22), IF(OR(AND(OR($J22="Retired", $J22="Permanent Low-Use"), $K22&lt;=2029), (AND($J22= "New", $K22&gt;2029))), "N/A", VLOOKUP($F22, 'Source Data'!$B$15:$I$22,8)), "")</f>
        <v/>
      </c>
      <c r="AJ22" s="171" t="str">
        <f>IF(ISNUMBER($F22), IF(OR(AND(OR($J22="Retired", $J22="Permanent Low-Use"), $K22&lt;=2030), (AND($J22= "New", $K22&gt;2030))), "N/A", VLOOKUP($F22, 'Source Data'!$B$15:$I$22,8)), "")</f>
        <v/>
      </c>
      <c r="AK22" s="171" t="str">
        <f>IF($N22= 0, "N/A", IF(ISERROR(VLOOKUP($F22, 'Source Data'!$B$4:$C$11,2)), "", VLOOKUP($F22, 'Source Data'!$B$4:$C$11,2)))</f>
        <v/>
      </c>
    </row>
    <row r="23" spans="1:40" x14ac:dyDescent="0.35">
      <c r="A23" s="99"/>
      <c r="B23" s="89"/>
      <c r="C23" s="90"/>
      <c r="D23" s="90"/>
      <c r="E23" s="91"/>
      <c r="F23" s="91"/>
      <c r="G23" s="86"/>
      <c r="H23" s="87"/>
      <c r="I23" s="86"/>
      <c r="J23" s="88"/>
      <c r="K23" s="88"/>
      <c r="L23" s="168" t="str">
        <f t="shared" si="5"/>
        <v/>
      </c>
      <c r="M23" s="170" t="str">
        <f>IF(ISERROR(VLOOKUP(E23,'Source Data'!$B$67:$J$97, MATCH(F23, 'Source Data'!$B$64:$J$64,1),TRUE))=TRUE,"",VLOOKUP(E23,'Source Data'!$B$67:$J$97,MATCH(F23, 'Source Data'!$B$64:$J$64,1),TRUE))</f>
        <v/>
      </c>
      <c r="N23" s="169" t="str">
        <f t="shared" si="6"/>
        <v/>
      </c>
      <c r="O23" s="170" t="str">
        <f>IF(OR(AND(OR($J23="Retired",$J23="Permanent Low-Use"),$K23&lt;=2020),(AND($J23="New",$K23&gt;2020))),"N/A",IF($N23=0,0,IF(ISERROR(VLOOKUP($E23,'Source Data'!$B$29:$J$60, MATCH($L23, 'Source Data'!$B$26:$J$26,1),TRUE))=TRUE,"",VLOOKUP($E23,'Source Data'!$B$29:$J$60,MATCH($L23, 'Source Data'!$B$26:$J$26,1),TRUE))))</f>
        <v/>
      </c>
      <c r="P23" s="170" t="str">
        <f>IF(OR(AND(OR($J23="Retired",$J23="Permanent Low-Use"),$K23&lt;=2021),(AND($J23="New",$K23&gt;2021))),"N/A",IF($N23=0,0,IF(ISERROR(VLOOKUP($E23,'Source Data'!$B$29:$J$60, MATCH($L23, 'Source Data'!$B$26:$J$26,1),TRUE))=TRUE,"",VLOOKUP($E23,'Source Data'!$B$29:$J$60,MATCH($L23, 'Source Data'!$B$26:$J$26,1),TRUE))))</f>
        <v/>
      </c>
      <c r="Q23" s="170" t="str">
        <f>IF(OR(AND(OR($J23="Retired",$J23="Permanent Low-Use"),$K23&lt;=2022),(AND($J23="New",$K23&gt;2022))),"N/A",IF($N23=0,0,IF(ISERROR(VLOOKUP($E23,'Source Data'!$B$29:$J$60, MATCH($L23, 'Source Data'!$B$26:$J$26,1),TRUE))=TRUE,"",VLOOKUP($E23,'Source Data'!$B$29:$J$60,MATCH($L23, 'Source Data'!$B$26:$J$26,1),TRUE))))</f>
        <v/>
      </c>
      <c r="R23" s="170" t="str">
        <f>IF(OR(AND(OR($J23="Retired",$J23="Permanent Low-Use"),$K23&lt;=2023),(AND($J23="New",$K23&gt;2023))),"N/A",IF($N23=0,0,IF(ISERROR(VLOOKUP($E23,'Source Data'!$B$29:$J$60, MATCH($L23, 'Source Data'!$B$26:$J$26,1),TRUE))=TRUE,"",VLOOKUP($E23,'Source Data'!$B$29:$J$60,MATCH($L23, 'Source Data'!$B$26:$J$26,1),TRUE))))</f>
        <v/>
      </c>
      <c r="S23" s="170" t="str">
        <f>IF(OR(AND(OR($J23="Retired",$J23="Permanent Low-Use"),$K23&lt;=2024),(AND($J23="New",$K23&gt;2024))),"N/A",IF($N23=0,0,IF(ISERROR(VLOOKUP($E23,'Source Data'!$B$29:$J$60, MATCH($L23, 'Source Data'!$B$26:$J$26,1),TRUE))=TRUE,"",VLOOKUP($E23,'Source Data'!$B$29:$J$60,MATCH($L23, 'Source Data'!$B$26:$J$26,1),TRUE))))</f>
        <v/>
      </c>
      <c r="T23" s="170" t="str">
        <f>IF(OR(AND(OR($J23="Retired",$J23="Permanent Low-Use"),$K23&lt;=2025),(AND($J23="New",$K23&gt;2025))),"N/A",IF($N23=0,0,IF(ISERROR(VLOOKUP($E23,'Source Data'!$B$29:$J$60, MATCH($L23, 'Source Data'!$B$26:$J$26,1),TRUE))=TRUE,"",VLOOKUP($E23,'Source Data'!$B$29:$J$60,MATCH($L23, 'Source Data'!$B$26:$J$26,1),TRUE))))</f>
        <v/>
      </c>
      <c r="U23" s="170" t="str">
        <f>IF(OR(AND(OR($J23="Retired",$J23="Permanent Low-Use"),$K23&lt;=2026),(AND($J23="New",$K23&gt;2026))),"N/A",IF($N23=0,0,IF(ISERROR(VLOOKUP($E23,'Source Data'!$B$29:$J$60, MATCH($L23, 'Source Data'!$B$26:$J$26,1),TRUE))=TRUE,"",VLOOKUP($E23,'Source Data'!$B$29:$J$60,MATCH($L23, 'Source Data'!$B$26:$J$26,1),TRUE))))</f>
        <v/>
      </c>
      <c r="V23" s="170" t="str">
        <f>IF(OR(AND(OR($J23="Retired",$J23="Permanent Low-Use"),$K23&lt;=2027),(AND($J23="New",$K23&gt;2027))),"N/A",IF($N23=0,0,IF(ISERROR(VLOOKUP($E23,'Source Data'!$B$29:$J$60, MATCH($L23, 'Source Data'!$B$26:$J$26,1),TRUE))=TRUE,"",VLOOKUP($E23,'Source Data'!$B$29:$J$60,MATCH($L23, 'Source Data'!$B$26:$J$26,1),TRUE))))</f>
        <v/>
      </c>
      <c r="W23" s="170" t="str">
        <f>IF(OR(AND(OR($J23="Retired",$J23="Permanent Low-Use"),$K23&lt;=2028),(AND($J23="New",$K23&gt;2028))),"N/A",IF($N23=0,0,IF(ISERROR(VLOOKUP($E23,'Source Data'!$B$29:$J$60, MATCH($L23, 'Source Data'!$B$26:$J$26,1),TRUE))=TRUE,"",VLOOKUP($E23,'Source Data'!$B$29:$J$60,MATCH($L23, 'Source Data'!$B$26:$J$26,1),TRUE))))</f>
        <v/>
      </c>
      <c r="X23" s="170" t="str">
        <f>IF(OR(AND(OR($J23="Retired",$J23="Permanent Low-Use"),$K23&lt;=2029),(AND($J23="New",$K23&gt;2029))),"N/A",IF($N23=0,0,IF(ISERROR(VLOOKUP($E23,'Source Data'!$B$29:$J$60, MATCH($L23, 'Source Data'!$B$26:$J$26,1),TRUE))=TRUE,"",VLOOKUP($E23,'Source Data'!$B$29:$J$60,MATCH($L23, 'Source Data'!$B$26:$J$26,1),TRUE))))</f>
        <v/>
      </c>
      <c r="Y23" s="170" t="str">
        <f>IF(OR(AND(OR($J23="Retired",$J23="Permanent Low-Use"),$K23&lt;=2030),(AND($J23="New",$K23&gt;2030))),"N/A",IF($N23=0,0,IF(ISERROR(VLOOKUP($E23,'Source Data'!$B$29:$J$60, MATCH($L23, 'Source Data'!$B$26:$J$26,1),TRUE))=TRUE,"",VLOOKUP($E23,'Source Data'!$B$29:$J$60,MATCH($L23, 'Source Data'!$B$26:$J$26,1),TRUE))))</f>
        <v/>
      </c>
      <c r="Z23" s="171" t="str">
        <f>IF(ISNUMBER($L23),IF(OR(AND(OR($J23="Retired",$J23="Permanent Low-Use"),$K23&lt;=2020),(AND($J23="New",$K23&gt;2020))),"N/A",VLOOKUP($F23,'Source Data'!$B$15:$I$22,5)),"")</f>
        <v/>
      </c>
      <c r="AA23" s="171" t="str">
        <f>IF(ISNUMBER($F23), IF(OR(AND(OR($J23="Retired", $J23="Permanent Low-Use"), $K23&lt;=2021), (AND($J23= "New", $K23&gt;2021))), "N/A", VLOOKUP($F23, 'Source Data'!$B$15:$I$22,6)), "")</f>
        <v/>
      </c>
      <c r="AB23" s="171" t="str">
        <f>IF(ISNUMBER($F23), IF(OR(AND(OR($J23="Retired", $J23="Permanent Low-Use"), $K23&lt;=2022), (AND($J23= "New", $K23&gt;2022))), "N/A", VLOOKUP($F23, 'Source Data'!$B$15:$I$22,7)), "")</f>
        <v/>
      </c>
      <c r="AC23" s="171" t="str">
        <f>IF(ISNUMBER($F23), IF(OR(AND(OR($J23="Retired", $J23="Permanent Low-Use"), $K23&lt;=2023), (AND($J23= "New", $K23&gt;2023))), "N/A", VLOOKUP($F23, 'Source Data'!$B$15:$I$22,8)), "")</f>
        <v/>
      </c>
      <c r="AD23" s="171" t="str">
        <f>IF(ISNUMBER($F23), IF(OR(AND(OR($J23="Retired", $J23="Permanent Low-Use"), $K23&lt;=2024), (AND($J23= "New", $K23&gt;2024))), "N/A", VLOOKUP($F23, 'Source Data'!$B$15:$I$22,8)), "")</f>
        <v/>
      </c>
      <c r="AE23" s="171" t="str">
        <f>IF(ISNUMBER($F23), IF(OR(AND(OR($J23="Retired", $J23="Permanent Low-Use"), $K23&lt;=2025), (AND($J23= "New", $K23&gt;2025))), "N/A", VLOOKUP($F23, 'Source Data'!$B$15:$I$22,8)), "")</f>
        <v/>
      </c>
      <c r="AF23" s="171" t="str">
        <f>IF(ISNUMBER($F23), IF(OR(AND(OR($J23="Retired", $J23="Permanent Low-Use"), $K23&lt;=2026), (AND($J23= "New", $K23&gt;2026))), "N/A", VLOOKUP($F23, 'Source Data'!$B$15:$I$22,8)), "")</f>
        <v/>
      </c>
      <c r="AG23" s="171" t="str">
        <f>IF(ISNUMBER($F23), IF(OR(AND(OR($J23="Retired", $J23="Permanent Low-Use"), $K23&lt;=2027), (AND($J23= "New", $K23&gt;2027))), "N/A", VLOOKUP($F23, 'Source Data'!$B$15:$I$22,8)), "")</f>
        <v/>
      </c>
      <c r="AH23" s="171" t="str">
        <f>IF(ISNUMBER($F23), IF(OR(AND(OR($J23="Retired", $J23="Permanent Low-Use"), $K23&lt;=2028), (AND($J23= "New", $K23&gt;2028))), "N/A", VLOOKUP($F23, 'Source Data'!$B$15:$I$22,8)), "")</f>
        <v/>
      </c>
      <c r="AI23" s="171" t="str">
        <f>IF(ISNUMBER($F23), IF(OR(AND(OR($J23="Retired", $J23="Permanent Low-Use"), $K23&lt;=2029), (AND($J23= "New", $K23&gt;2029))), "N/A", VLOOKUP($F23, 'Source Data'!$B$15:$I$22,8)), "")</f>
        <v/>
      </c>
      <c r="AJ23" s="171" t="str">
        <f>IF(ISNUMBER($F23), IF(OR(AND(OR($J23="Retired", $J23="Permanent Low-Use"), $K23&lt;=2030), (AND($J23= "New", $K23&gt;2030))), "N/A", VLOOKUP($F23, 'Source Data'!$B$15:$I$22,8)), "")</f>
        <v/>
      </c>
      <c r="AK23" s="171" t="str">
        <f>IF($N23= 0, "N/A", IF(ISERROR(VLOOKUP($F23, 'Source Data'!$B$4:$C$11,2)), "", VLOOKUP($F23, 'Source Data'!$B$4:$C$11,2)))</f>
        <v/>
      </c>
    </row>
    <row r="24" spans="1:40" x14ac:dyDescent="0.35">
      <c r="A24" s="99"/>
      <c r="B24" s="89"/>
      <c r="C24" s="90"/>
      <c r="D24" s="90"/>
      <c r="E24" s="91"/>
      <c r="F24" s="91"/>
      <c r="G24" s="86"/>
      <c r="H24" s="87"/>
      <c r="I24" s="86"/>
      <c r="J24" s="88"/>
      <c r="K24" s="88"/>
      <c r="L24" s="168" t="str">
        <f t="shared" si="5"/>
        <v/>
      </c>
      <c r="M24" s="170" t="str">
        <f>IF(ISERROR(VLOOKUP(E24,'Source Data'!$B$67:$J$97, MATCH(F24, 'Source Data'!$B$64:$J$64,1),TRUE))=TRUE,"",VLOOKUP(E24,'Source Data'!$B$67:$J$97,MATCH(F24, 'Source Data'!$B$64:$J$64,1),TRUE))</f>
        <v/>
      </c>
      <c r="N24" s="169" t="str">
        <f t="shared" si="6"/>
        <v/>
      </c>
      <c r="O24" s="170" t="str">
        <f>IF(OR(AND(OR($J24="Retired",$J24="Permanent Low-Use"),$K24&lt;=2020),(AND($J24="New",$K24&gt;2020))),"N/A",IF($N24=0,0,IF(ISERROR(VLOOKUP($E24,'Source Data'!$B$29:$J$60, MATCH($L24, 'Source Data'!$B$26:$J$26,1),TRUE))=TRUE,"",VLOOKUP($E24,'Source Data'!$B$29:$J$60,MATCH($L24, 'Source Data'!$B$26:$J$26,1),TRUE))))</f>
        <v/>
      </c>
      <c r="P24" s="170" t="str">
        <f>IF(OR(AND(OR($J24="Retired",$J24="Permanent Low-Use"),$K24&lt;=2021),(AND($J24="New",$K24&gt;2021))),"N/A",IF($N24=0,0,IF(ISERROR(VLOOKUP($E24,'Source Data'!$B$29:$J$60, MATCH($L24, 'Source Data'!$B$26:$J$26,1),TRUE))=TRUE,"",VLOOKUP($E24,'Source Data'!$B$29:$J$60,MATCH($L24, 'Source Data'!$B$26:$J$26,1),TRUE))))</f>
        <v/>
      </c>
      <c r="Q24" s="170" t="str">
        <f>IF(OR(AND(OR($J24="Retired",$J24="Permanent Low-Use"),$K24&lt;=2022),(AND($J24="New",$K24&gt;2022))),"N/A",IF($N24=0,0,IF(ISERROR(VLOOKUP($E24,'Source Data'!$B$29:$J$60, MATCH($L24, 'Source Data'!$B$26:$J$26,1),TRUE))=TRUE,"",VLOOKUP($E24,'Source Data'!$B$29:$J$60,MATCH($L24, 'Source Data'!$B$26:$J$26,1),TRUE))))</f>
        <v/>
      </c>
      <c r="R24" s="170" t="str">
        <f>IF(OR(AND(OR($J24="Retired",$J24="Permanent Low-Use"),$K24&lt;=2023),(AND($J24="New",$K24&gt;2023))),"N/A",IF($N24=0,0,IF(ISERROR(VLOOKUP($E24,'Source Data'!$B$29:$J$60, MATCH($L24, 'Source Data'!$B$26:$J$26,1),TRUE))=TRUE,"",VLOOKUP($E24,'Source Data'!$B$29:$J$60,MATCH($L24, 'Source Data'!$B$26:$J$26,1),TRUE))))</f>
        <v/>
      </c>
      <c r="S24" s="170" t="str">
        <f>IF(OR(AND(OR($J24="Retired",$J24="Permanent Low-Use"),$K24&lt;=2024),(AND($J24="New",$K24&gt;2024))),"N/A",IF($N24=0,0,IF(ISERROR(VLOOKUP($E24,'Source Data'!$B$29:$J$60, MATCH($L24, 'Source Data'!$B$26:$J$26,1),TRUE))=TRUE,"",VLOOKUP($E24,'Source Data'!$B$29:$J$60,MATCH($L24, 'Source Data'!$B$26:$J$26,1),TRUE))))</f>
        <v/>
      </c>
      <c r="T24" s="170" t="str">
        <f>IF(OR(AND(OR($J24="Retired",$J24="Permanent Low-Use"),$K24&lt;=2025),(AND($J24="New",$K24&gt;2025))),"N/A",IF($N24=0,0,IF(ISERROR(VLOOKUP($E24,'Source Data'!$B$29:$J$60, MATCH($L24, 'Source Data'!$B$26:$J$26,1),TRUE))=TRUE,"",VLOOKUP($E24,'Source Data'!$B$29:$J$60,MATCH($L24, 'Source Data'!$B$26:$J$26,1),TRUE))))</f>
        <v/>
      </c>
      <c r="U24" s="170" t="str">
        <f>IF(OR(AND(OR($J24="Retired",$J24="Permanent Low-Use"),$K24&lt;=2026),(AND($J24="New",$K24&gt;2026))),"N/A",IF($N24=0,0,IF(ISERROR(VLOOKUP($E24,'Source Data'!$B$29:$J$60, MATCH($L24, 'Source Data'!$B$26:$J$26,1),TRUE))=TRUE,"",VLOOKUP($E24,'Source Data'!$B$29:$J$60,MATCH($L24, 'Source Data'!$B$26:$J$26,1),TRUE))))</f>
        <v/>
      </c>
      <c r="V24" s="170" t="str">
        <f>IF(OR(AND(OR($J24="Retired",$J24="Permanent Low-Use"),$K24&lt;=2027),(AND($J24="New",$K24&gt;2027))),"N/A",IF($N24=0,0,IF(ISERROR(VLOOKUP($E24,'Source Data'!$B$29:$J$60, MATCH($L24, 'Source Data'!$B$26:$J$26,1),TRUE))=TRUE,"",VLOOKUP($E24,'Source Data'!$B$29:$J$60,MATCH($L24, 'Source Data'!$B$26:$J$26,1),TRUE))))</f>
        <v/>
      </c>
      <c r="W24" s="170" t="str">
        <f>IF(OR(AND(OR($J24="Retired",$J24="Permanent Low-Use"),$K24&lt;=2028),(AND($J24="New",$K24&gt;2028))),"N/A",IF($N24=0,0,IF(ISERROR(VLOOKUP($E24,'Source Data'!$B$29:$J$60, MATCH($L24, 'Source Data'!$B$26:$J$26,1),TRUE))=TRUE,"",VLOOKUP($E24,'Source Data'!$B$29:$J$60,MATCH($L24, 'Source Data'!$B$26:$J$26,1),TRUE))))</f>
        <v/>
      </c>
      <c r="X24" s="170" t="str">
        <f>IF(OR(AND(OR($J24="Retired",$J24="Permanent Low-Use"),$K24&lt;=2029),(AND($J24="New",$K24&gt;2029))),"N/A",IF($N24=0,0,IF(ISERROR(VLOOKUP($E24,'Source Data'!$B$29:$J$60, MATCH($L24, 'Source Data'!$B$26:$J$26,1),TRUE))=TRUE,"",VLOOKUP($E24,'Source Data'!$B$29:$J$60,MATCH($L24, 'Source Data'!$B$26:$J$26,1),TRUE))))</f>
        <v/>
      </c>
      <c r="Y24" s="170" t="str">
        <f>IF(OR(AND(OR($J24="Retired",$J24="Permanent Low-Use"),$K24&lt;=2030),(AND($J24="New",$K24&gt;2030))),"N/A",IF($N24=0,0,IF(ISERROR(VLOOKUP($E24,'Source Data'!$B$29:$J$60, MATCH($L24, 'Source Data'!$B$26:$J$26,1),TRUE))=TRUE,"",VLOOKUP($E24,'Source Data'!$B$29:$J$60,MATCH($L24, 'Source Data'!$B$26:$J$26,1),TRUE))))</f>
        <v/>
      </c>
      <c r="Z24" s="171" t="str">
        <f>IF(ISNUMBER($L24),IF(OR(AND(OR($J24="Retired",$J24="Permanent Low-Use"),$K24&lt;=2020),(AND($J24="New",$K24&gt;2020))),"N/A",VLOOKUP($F24,'Source Data'!$B$15:$I$22,5)),"")</f>
        <v/>
      </c>
      <c r="AA24" s="171" t="str">
        <f>IF(ISNUMBER($F24), IF(OR(AND(OR($J24="Retired", $J24="Permanent Low-Use"), $K24&lt;=2021), (AND($J24= "New", $K24&gt;2021))), "N/A", VLOOKUP($F24, 'Source Data'!$B$15:$I$22,6)), "")</f>
        <v/>
      </c>
      <c r="AB24" s="171" t="str">
        <f>IF(ISNUMBER($F24), IF(OR(AND(OR($J24="Retired", $J24="Permanent Low-Use"), $K24&lt;=2022), (AND($J24= "New", $K24&gt;2022))), "N/A", VLOOKUP($F24, 'Source Data'!$B$15:$I$22,7)), "")</f>
        <v/>
      </c>
      <c r="AC24" s="171" t="str">
        <f>IF(ISNUMBER($F24), IF(OR(AND(OR($J24="Retired", $J24="Permanent Low-Use"), $K24&lt;=2023), (AND($J24= "New", $K24&gt;2023))), "N/A", VLOOKUP($F24, 'Source Data'!$B$15:$I$22,8)), "")</f>
        <v/>
      </c>
      <c r="AD24" s="171" t="str">
        <f>IF(ISNUMBER($F24), IF(OR(AND(OR($J24="Retired", $J24="Permanent Low-Use"), $K24&lt;=2024), (AND($J24= "New", $K24&gt;2024))), "N/A", VLOOKUP($F24, 'Source Data'!$B$15:$I$22,8)), "")</f>
        <v/>
      </c>
      <c r="AE24" s="171" t="str">
        <f>IF(ISNUMBER($F24), IF(OR(AND(OR($J24="Retired", $J24="Permanent Low-Use"), $K24&lt;=2025), (AND($J24= "New", $K24&gt;2025))), "N/A", VLOOKUP($F24, 'Source Data'!$B$15:$I$22,8)), "")</f>
        <v/>
      </c>
      <c r="AF24" s="171" t="str">
        <f>IF(ISNUMBER($F24), IF(OR(AND(OR($J24="Retired", $J24="Permanent Low-Use"), $K24&lt;=2026), (AND($J24= "New", $K24&gt;2026))), "N/A", VLOOKUP($F24, 'Source Data'!$B$15:$I$22,8)), "")</f>
        <v/>
      </c>
      <c r="AG24" s="171" t="str">
        <f>IF(ISNUMBER($F24), IF(OR(AND(OR($J24="Retired", $J24="Permanent Low-Use"), $K24&lt;=2027), (AND($J24= "New", $K24&gt;2027))), "N/A", VLOOKUP($F24, 'Source Data'!$B$15:$I$22,8)), "")</f>
        <v/>
      </c>
      <c r="AH24" s="171" t="str">
        <f>IF(ISNUMBER($F24), IF(OR(AND(OR($J24="Retired", $J24="Permanent Low-Use"), $K24&lt;=2028), (AND($J24= "New", $K24&gt;2028))), "N/A", VLOOKUP($F24, 'Source Data'!$B$15:$I$22,8)), "")</f>
        <v/>
      </c>
      <c r="AI24" s="171" t="str">
        <f>IF(ISNUMBER($F24), IF(OR(AND(OR($J24="Retired", $J24="Permanent Low-Use"), $K24&lt;=2029), (AND($J24= "New", $K24&gt;2029))), "N/A", VLOOKUP($F24, 'Source Data'!$B$15:$I$22,8)), "")</f>
        <v/>
      </c>
      <c r="AJ24" s="171" t="str">
        <f>IF(ISNUMBER($F24), IF(OR(AND(OR($J24="Retired", $J24="Permanent Low-Use"), $K24&lt;=2030), (AND($J24= "New", $K24&gt;2030))), "N/A", VLOOKUP($F24, 'Source Data'!$B$15:$I$22,8)), "")</f>
        <v/>
      </c>
      <c r="AK24" s="171" t="str">
        <f>IF($N24= 0, "N/A", IF(ISERROR(VLOOKUP($F24, 'Source Data'!$B$4:$C$11,2)), "", VLOOKUP($F24, 'Source Data'!$B$4:$C$11,2)))</f>
        <v/>
      </c>
    </row>
    <row r="25" spans="1:40" x14ac:dyDescent="0.35">
      <c r="A25" s="99"/>
      <c r="B25" s="89"/>
      <c r="C25" s="90"/>
      <c r="D25" s="90"/>
      <c r="E25" s="91"/>
      <c r="F25" s="91"/>
      <c r="G25" s="86"/>
      <c r="H25" s="87"/>
      <c r="I25" s="86"/>
      <c r="J25" s="88"/>
      <c r="K25" s="88"/>
      <c r="L25" s="168" t="str">
        <f t="shared" si="5"/>
        <v/>
      </c>
      <c r="M25" s="170" t="str">
        <f>IF(ISERROR(VLOOKUP(E25,'Source Data'!$B$67:$J$97, MATCH(F25, 'Source Data'!$B$64:$J$64,1),TRUE))=TRUE,"",VLOOKUP(E25,'Source Data'!$B$67:$J$97,MATCH(F25, 'Source Data'!$B$64:$J$64,1),TRUE))</f>
        <v/>
      </c>
      <c r="N25" s="169" t="str">
        <f t="shared" si="6"/>
        <v/>
      </c>
      <c r="O25" s="170" t="str">
        <f>IF(OR(AND(OR($J25="Retired",$J25="Permanent Low-Use"),$K25&lt;=2020),(AND($J25="New",$K25&gt;2020))),"N/A",IF($N25=0,0,IF(ISERROR(VLOOKUP($E25,'Source Data'!$B$29:$J$60, MATCH($L25, 'Source Data'!$B$26:$J$26,1),TRUE))=TRUE,"",VLOOKUP($E25,'Source Data'!$B$29:$J$60,MATCH($L25, 'Source Data'!$B$26:$J$26,1),TRUE))))</f>
        <v/>
      </c>
      <c r="P25" s="170" t="str">
        <f>IF(OR(AND(OR($J25="Retired",$J25="Permanent Low-Use"),$K25&lt;=2021),(AND($J25="New",$K25&gt;2021))),"N/A",IF($N25=0,0,IF(ISERROR(VLOOKUP($E25,'Source Data'!$B$29:$J$60, MATCH($L25, 'Source Data'!$B$26:$J$26,1),TRUE))=TRUE,"",VLOOKUP($E25,'Source Data'!$B$29:$J$60,MATCH($L25, 'Source Data'!$B$26:$J$26,1),TRUE))))</f>
        <v/>
      </c>
      <c r="Q25" s="170" t="str">
        <f>IF(OR(AND(OR($J25="Retired",$J25="Permanent Low-Use"),$K25&lt;=2022),(AND($J25="New",$K25&gt;2022))),"N/A",IF($N25=0,0,IF(ISERROR(VLOOKUP($E25,'Source Data'!$B$29:$J$60, MATCH($L25, 'Source Data'!$B$26:$J$26,1),TRUE))=TRUE,"",VLOOKUP($E25,'Source Data'!$B$29:$J$60,MATCH($L25, 'Source Data'!$B$26:$J$26,1),TRUE))))</f>
        <v/>
      </c>
      <c r="R25" s="170" t="str">
        <f>IF(OR(AND(OR($J25="Retired",$J25="Permanent Low-Use"),$K25&lt;=2023),(AND($J25="New",$K25&gt;2023))),"N/A",IF($N25=0,0,IF(ISERROR(VLOOKUP($E25,'Source Data'!$B$29:$J$60, MATCH($L25, 'Source Data'!$B$26:$J$26,1),TRUE))=TRUE,"",VLOOKUP($E25,'Source Data'!$B$29:$J$60,MATCH($L25, 'Source Data'!$B$26:$J$26,1),TRUE))))</f>
        <v/>
      </c>
      <c r="S25" s="170" t="str">
        <f>IF(OR(AND(OR($J25="Retired",$J25="Permanent Low-Use"),$K25&lt;=2024),(AND($J25="New",$K25&gt;2024))),"N/A",IF($N25=0,0,IF(ISERROR(VLOOKUP($E25,'Source Data'!$B$29:$J$60, MATCH($L25, 'Source Data'!$B$26:$J$26,1),TRUE))=TRUE,"",VLOOKUP($E25,'Source Data'!$B$29:$J$60,MATCH($L25, 'Source Data'!$B$26:$J$26,1),TRUE))))</f>
        <v/>
      </c>
      <c r="T25" s="170" t="str">
        <f>IF(OR(AND(OR($J25="Retired",$J25="Permanent Low-Use"),$K25&lt;=2025),(AND($J25="New",$K25&gt;2025))),"N/A",IF($N25=0,0,IF(ISERROR(VLOOKUP($E25,'Source Data'!$B$29:$J$60, MATCH($L25, 'Source Data'!$B$26:$J$26,1),TRUE))=TRUE,"",VLOOKUP($E25,'Source Data'!$B$29:$J$60,MATCH($L25, 'Source Data'!$B$26:$J$26,1),TRUE))))</f>
        <v/>
      </c>
      <c r="U25" s="170" t="str">
        <f>IF(OR(AND(OR($J25="Retired",$J25="Permanent Low-Use"),$K25&lt;=2026),(AND($J25="New",$K25&gt;2026))),"N/A",IF($N25=0,0,IF(ISERROR(VLOOKUP($E25,'Source Data'!$B$29:$J$60, MATCH($L25, 'Source Data'!$B$26:$J$26,1),TRUE))=TRUE,"",VLOOKUP($E25,'Source Data'!$B$29:$J$60,MATCH($L25, 'Source Data'!$B$26:$J$26,1),TRUE))))</f>
        <v/>
      </c>
      <c r="V25" s="170" t="str">
        <f>IF(OR(AND(OR($J25="Retired",$J25="Permanent Low-Use"),$K25&lt;=2027),(AND($J25="New",$K25&gt;2027))),"N/A",IF($N25=0,0,IF(ISERROR(VLOOKUP($E25,'Source Data'!$B$29:$J$60, MATCH($L25, 'Source Data'!$B$26:$J$26,1),TRUE))=TRUE,"",VLOOKUP($E25,'Source Data'!$B$29:$J$60,MATCH($L25, 'Source Data'!$B$26:$J$26,1),TRUE))))</f>
        <v/>
      </c>
      <c r="W25" s="170" t="str">
        <f>IF(OR(AND(OR($J25="Retired",$J25="Permanent Low-Use"),$K25&lt;=2028),(AND($J25="New",$K25&gt;2028))),"N/A",IF($N25=0,0,IF(ISERROR(VLOOKUP($E25,'Source Data'!$B$29:$J$60, MATCH($L25, 'Source Data'!$B$26:$J$26,1),TRUE))=TRUE,"",VLOOKUP($E25,'Source Data'!$B$29:$J$60,MATCH($L25, 'Source Data'!$B$26:$J$26,1),TRUE))))</f>
        <v/>
      </c>
      <c r="X25" s="170" t="str">
        <f>IF(OR(AND(OR($J25="Retired",$J25="Permanent Low-Use"),$K25&lt;=2029),(AND($J25="New",$K25&gt;2029))),"N/A",IF($N25=0,0,IF(ISERROR(VLOOKUP($E25,'Source Data'!$B$29:$J$60, MATCH($L25, 'Source Data'!$B$26:$J$26,1),TRUE))=TRUE,"",VLOOKUP($E25,'Source Data'!$B$29:$J$60,MATCH($L25, 'Source Data'!$B$26:$J$26,1),TRUE))))</f>
        <v/>
      </c>
      <c r="Y25" s="170" t="str">
        <f>IF(OR(AND(OR($J25="Retired",$J25="Permanent Low-Use"),$K25&lt;=2030),(AND($J25="New",$K25&gt;2030))),"N/A",IF($N25=0,0,IF(ISERROR(VLOOKUP($E25,'Source Data'!$B$29:$J$60, MATCH($L25, 'Source Data'!$B$26:$J$26,1),TRUE))=TRUE,"",VLOOKUP($E25,'Source Data'!$B$29:$J$60,MATCH($L25, 'Source Data'!$B$26:$J$26,1),TRUE))))</f>
        <v/>
      </c>
      <c r="Z25" s="171" t="str">
        <f>IF(ISNUMBER($L25),IF(OR(AND(OR($J25="Retired",$J25="Permanent Low-Use"),$K25&lt;=2020),(AND($J25="New",$K25&gt;2020))),"N/A",VLOOKUP($F25,'Source Data'!$B$15:$I$22,5)),"")</f>
        <v/>
      </c>
      <c r="AA25" s="171" t="str">
        <f>IF(ISNUMBER($F25), IF(OR(AND(OR($J25="Retired", $J25="Permanent Low-Use"), $K25&lt;=2021), (AND($J25= "New", $K25&gt;2021))), "N/A", VLOOKUP($F25, 'Source Data'!$B$15:$I$22,6)), "")</f>
        <v/>
      </c>
      <c r="AB25" s="171" t="str">
        <f>IF(ISNUMBER($F25), IF(OR(AND(OR($J25="Retired", $J25="Permanent Low-Use"), $K25&lt;=2022), (AND($J25= "New", $K25&gt;2022))), "N/A", VLOOKUP($F25, 'Source Data'!$B$15:$I$22,7)), "")</f>
        <v/>
      </c>
      <c r="AC25" s="171" t="str">
        <f>IF(ISNUMBER($F25), IF(OR(AND(OR($J25="Retired", $J25="Permanent Low-Use"), $K25&lt;=2023), (AND($J25= "New", $K25&gt;2023))), "N/A", VLOOKUP($F25, 'Source Data'!$B$15:$I$22,8)), "")</f>
        <v/>
      </c>
      <c r="AD25" s="171" t="str">
        <f>IF(ISNUMBER($F25), IF(OR(AND(OR($J25="Retired", $J25="Permanent Low-Use"), $K25&lt;=2024), (AND($J25= "New", $K25&gt;2024))), "N/A", VLOOKUP($F25, 'Source Data'!$B$15:$I$22,8)), "")</f>
        <v/>
      </c>
      <c r="AE25" s="171" t="str">
        <f>IF(ISNUMBER($F25), IF(OR(AND(OR($J25="Retired", $J25="Permanent Low-Use"), $K25&lt;=2025), (AND($J25= "New", $K25&gt;2025))), "N/A", VLOOKUP($F25, 'Source Data'!$B$15:$I$22,8)), "")</f>
        <v/>
      </c>
      <c r="AF25" s="171" t="str">
        <f>IF(ISNUMBER($F25), IF(OR(AND(OR($J25="Retired", $J25="Permanent Low-Use"), $K25&lt;=2026), (AND($J25= "New", $K25&gt;2026))), "N/A", VLOOKUP($F25, 'Source Data'!$B$15:$I$22,8)), "")</f>
        <v/>
      </c>
      <c r="AG25" s="171" t="str">
        <f>IF(ISNUMBER($F25), IF(OR(AND(OR($J25="Retired", $J25="Permanent Low-Use"), $K25&lt;=2027), (AND($J25= "New", $K25&gt;2027))), "N/A", VLOOKUP($F25, 'Source Data'!$B$15:$I$22,8)), "")</f>
        <v/>
      </c>
      <c r="AH25" s="171" t="str">
        <f>IF(ISNUMBER($F25), IF(OR(AND(OR($J25="Retired", $J25="Permanent Low-Use"), $K25&lt;=2028), (AND($J25= "New", $K25&gt;2028))), "N/A", VLOOKUP($F25, 'Source Data'!$B$15:$I$22,8)), "")</f>
        <v/>
      </c>
      <c r="AI25" s="171" t="str">
        <f>IF(ISNUMBER($F25), IF(OR(AND(OR($J25="Retired", $J25="Permanent Low-Use"), $K25&lt;=2029), (AND($J25= "New", $K25&gt;2029))), "N/A", VLOOKUP($F25, 'Source Data'!$B$15:$I$22,8)), "")</f>
        <v/>
      </c>
      <c r="AJ25" s="171" t="str">
        <f>IF(ISNUMBER($F25), IF(OR(AND(OR($J25="Retired", $J25="Permanent Low-Use"), $K25&lt;=2030), (AND($J25= "New", $K25&gt;2030))), "N/A", VLOOKUP($F25, 'Source Data'!$B$15:$I$22,8)), "")</f>
        <v/>
      </c>
      <c r="AK25" s="171" t="str">
        <f>IF($N25= 0, "N/A", IF(ISERROR(VLOOKUP($F25, 'Source Data'!$B$4:$C$11,2)), "", VLOOKUP($F25, 'Source Data'!$B$4:$C$11,2)))</f>
        <v/>
      </c>
    </row>
    <row r="26" spans="1:40" x14ac:dyDescent="0.35">
      <c r="A26" s="99"/>
      <c r="B26" s="89"/>
      <c r="C26" s="90"/>
      <c r="D26" s="90"/>
      <c r="E26" s="91"/>
      <c r="F26" s="91"/>
      <c r="G26" s="86"/>
      <c r="H26" s="87"/>
      <c r="I26" s="86"/>
      <c r="J26" s="88"/>
      <c r="K26" s="88"/>
      <c r="L26" s="168" t="str">
        <f t="shared" si="5"/>
        <v/>
      </c>
      <c r="M26" s="170" t="str">
        <f>IF(ISERROR(VLOOKUP(E26,'Source Data'!$B$67:$J$97, MATCH(F26, 'Source Data'!$B$64:$J$64,1),TRUE))=TRUE,"",VLOOKUP(E26,'Source Data'!$B$67:$J$97,MATCH(F26, 'Source Data'!$B$64:$J$64,1),TRUE))</f>
        <v/>
      </c>
      <c r="N26" s="169" t="str">
        <f t="shared" si="6"/>
        <v/>
      </c>
      <c r="O26" s="170" t="str">
        <f>IF(OR(AND(OR($J26="Retired",$J26="Permanent Low-Use"),$K26&lt;=2020),(AND($J26="New",$K26&gt;2020))),"N/A",IF($N26=0,0,IF(ISERROR(VLOOKUP($E26,'Source Data'!$B$29:$J$60, MATCH($L26, 'Source Data'!$B$26:$J$26,1),TRUE))=TRUE,"",VLOOKUP($E26,'Source Data'!$B$29:$J$60,MATCH($L26, 'Source Data'!$B$26:$J$26,1),TRUE))))</f>
        <v/>
      </c>
      <c r="P26" s="170" t="str">
        <f>IF(OR(AND(OR($J26="Retired",$J26="Permanent Low-Use"),$K26&lt;=2021),(AND($J26="New",$K26&gt;2021))),"N/A",IF($N26=0,0,IF(ISERROR(VLOOKUP($E26,'Source Data'!$B$29:$J$60, MATCH($L26, 'Source Data'!$B$26:$J$26,1),TRUE))=TRUE,"",VLOOKUP($E26,'Source Data'!$B$29:$J$60,MATCH($L26, 'Source Data'!$B$26:$J$26,1),TRUE))))</f>
        <v/>
      </c>
      <c r="Q26" s="170" t="str">
        <f>IF(OR(AND(OR($J26="Retired",$J26="Permanent Low-Use"),$K26&lt;=2022),(AND($J26="New",$K26&gt;2022))),"N/A",IF($N26=0,0,IF(ISERROR(VLOOKUP($E26,'Source Data'!$B$29:$J$60, MATCH($L26, 'Source Data'!$B$26:$J$26,1),TRUE))=TRUE,"",VLOOKUP($E26,'Source Data'!$B$29:$J$60,MATCH($L26, 'Source Data'!$B$26:$J$26,1),TRUE))))</f>
        <v/>
      </c>
      <c r="R26" s="170" t="str">
        <f>IF(OR(AND(OR($J26="Retired",$J26="Permanent Low-Use"),$K26&lt;=2023),(AND($J26="New",$K26&gt;2023))),"N/A",IF($N26=0,0,IF(ISERROR(VLOOKUP($E26,'Source Data'!$B$29:$J$60, MATCH($L26, 'Source Data'!$B$26:$J$26,1),TRUE))=TRUE,"",VLOOKUP($E26,'Source Data'!$B$29:$J$60,MATCH($L26, 'Source Data'!$B$26:$J$26,1),TRUE))))</f>
        <v/>
      </c>
      <c r="S26" s="170" t="str">
        <f>IF(OR(AND(OR($J26="Retired",$J26="Permanent Low-Use"),$K26&lt;=2024),(AND($J26="New",$K26&gt;2024))),"N/A",IF($N26=0,0,IF(ISERROR(VLOOKUP($E26,'Source Data'!$B$29:$J$60, MATCH($L26, 'Source Data'!$B$26:$J$26,1),TRUE))=TRUE,"",VLOOKUP($E26,'Source Data'!$B$29:$J$60,MATCH($L26, 'Source Data'!$B$26:$J$26,1),TRUE))))</f>
        <v/>
      </c>
      <c r="T26" s="170" t="str">
        <f>IF(OR(AND(OR($J26="Retired",$J26="Permanent Low-Use"),$K26&lt;=2025),(AND($J26="New",$K26&gt;2025))),"N/A",IF($N26=0,0,IF(ISERROR(VLOOKUP($E26,'Source Data'!$B$29:$J$60, MATCH($L26, 'Source Data'!$B$26:$J$26,1),TRUE))=TRUE,"",VLOOKUP($E26,'Source Data'!$B$29:$J$60,MATCH($L26, 'Source Data'!$B$26:$J$26,1),TRUE))))</f>
        <v/>
      </c>
      <c r="U26" s="170" t="str">
        <f>IF(OR(AND(OR($J26="Retired",$J26="Permanent Low-Use"),$K26&lt;=2026),(AND($J26="New",$K26&gt;2026))),"N/A",IF($N26=0,0,IF(ISERROR(VLOOKUP($E26,'Source Data'!$B$29:$J$60, MATCH($L26, 'Source Data'!$B$26:$J$26,1),TRUE))=TRUE,"",VLOOKUP($E26,'Source Data'!$B$29:$J$60,MATCH($L26, 'Source Data'!$B$26:$J$26,1),TRUE))))</f>
        <v/>
      </c>
      <c r="V26" s="170" t="str">
        <f>IF(OR(AND(OR($J26="Retired",$J26="Permanent Low-Use"),$K26&lt;=2027),(AND($J26="New",$K26&gt;2027))),"N/A",IF($N26=0,0,IF(ISERROR(VLOOKUP($E26,'Source Data'!$B$29:$J$60, MATCH($L26, 'Source Data'!$B$26:$J$26,1),TRUE))=TRUE,"",VLOOKUP($E26,'Source Data'!$B$29:$J$60,MATCH($L26, 'Source Data'!$B$26:$J$26,1),TRUE))))</f>
        <v/>
      </c>
      <c r="W26" s="170" t="str">
        <f>IF(OR(AND(OR($J26="Retired",$J26="Permanent Low-Use"),$K26&lt;=2028),(AND($J26="New",$K26&gt;2028))),"N/A",IF($N26=0,0,IF(ISERROR(VLOOKUP($E26,'Source Data'!$B$29:$J$60, MATCH($L26, 'Source Data'!$B$26:$J$26,1),TRUE))=TRUE,"",VLOOKUP($E26,'Source Data'!$B$29:$J$60,MATCH($L26, 'Source Data'!$B$26:$J$26,1),TRUE))))</f>
        <v/>
      </c>
      <c r="X26" s="170" t="str">
        <f>IF(OR(AND(OR($J26="Retired",$J26="Permanent Low-Use"),$K26&lt;=2029),(AND($J26="New",$K26&gt;2029))),"N/A",IF($N26=0,0,IF(ISERROR(VLOOKUP($E26,'Source Data'!$B$29:$J$60, MATCH($L26, 'Source Data'!$B$26:$J$26,1),TRUE))=TRUE,"",VLOOKUP($E26,'Source Data'!$B$29:$J$60,MATCH($L26, 'Source Data'!$B$26:$J$26,1),TRUE))))</f>
        <v/>
      </c>
      <c r="Y26" s="170" t="str">
        <f>IF(OR(AND(OR($J26="Retired",$J26="Permanent Low-Use"),$K26&lt;=2030),(AND($J26="New",$K26&gt;2030))),"N/A",IF($N26=0,0,IF(ISERROR(VLOOKUP($E26,'Source Data'!$B$29:$J$60, MATCH($L26, 'Source Data'!$B$26:$J$26,1),TRUE))=TRUE,"",VLOOKUP($E26,'Source Data'!$B$29:$J$60,MATCH($L26, 'Source Data'!$B$26:$J$26,1),TRUE))))</f>
        <v/>
      </c>
      <c r="Z26" s="171" t="str">
        <f>IF(ISNUMBER($L26),IF(OR(AND(OR($J26="Retired",$J26="Permanent Low-Use"),$K26&lt;=2020),(AND($J26="New",$K26&gt;2020))),"N/A",VLOOKUP($F26,'Source Data'!$B$15:$I$22,5)),"")</f>
        <v/>
      </c>
      <c r="AA26" s="171" t="str">
        <f>IF(ISNUMBER($F26), IF(OR(AND(OR($J26="Retired", $J26="Permanent Low-Use"), $K26&lt;=2021), (AND($J26= "New", $K26&gt;2021))), "N/A", VLOOKUP($F26, 'Source Data'!$B$15:$I$22,6)), "")</f>
        <v/>
      </c>
      <c r="AB26" s="171" t="str">
        <f>IF(ISNUMBER($F26), IF(OR(AND(OR($J26="Retired", $J26="Permanent Low-Use"), $K26&lt;=2022), (AND($J26= "New", $K26&gt;2022))), "N/A", VLOOKUP($F26, 'Source Data'!$B$15:$I$22,7)), "")</f>
        <v/>
      </c>
      <c r="AC26" s="171" t="str">
        <f>IF(ISNUMBER($F26), IF(OR(AND(OR($J26="Retired", $J26="Permanent Low-Use"), $K26&lt;=2023), (AND($J26= "New", $K26&gt;2023))), "N/A", VLOOKUP($F26, 'Source Data'!$B$15:$I$22,8)), "")</f>
        <v/>
      </c>
      <c r="AD26" s="171" t="str">
        <f>IF(ISNUMBER($F26), IF(OR(AND(OR($J26="Retired", $J26="Permanent Low-Use"), $K26&lt;=2024), (AND($J26= "New", $K26&gt;2024))), "N/A", VLOOKUP($F26, 'Source Data'!$B$15:$I$22,8)), "")</f>
        <v/>
      </c>
      <c r="AE26" s="171" t="str">
        <f>IF(ISNUMBER($F26), IF(OR(AND(OR($J26="Retired", $J26="Permanent Low-Use"), $K26&lt;=2025), (AND($J26= "New", $K26&gt;2025))), "N/A", VLOOKUP($F26, 'Source Data'!$B$15:$I$22,8)), "")</f>
        <v/>
      </c>
      <c r="AF26" s="171" t="str">
        <f>IF(ISNUMBER($F26), IF(OR(AND(OR($J26="Retired", $J26="Permanent Low-Use"), $K26&lt;=2026), (AND($J26= "New", $K26&gt;2026))), "N/A", VLOOKUP($F26, 'Source Data'!$B$15:$I$22,8)), "")</f>
        <v/>
      </c>
      <c r="AG26" s="171" t="str">
        <f>IF(ISNUMBER($F26), IF(OR(AND(OR($J26="Retired", $J26="Permanent Low-Use"), $K26&lt;=2027), (AND($J26= "New", $K26&gt;2027))), "N/A", VLOOKUP($F26, 'Source Data'!$B$15:$I$22,8)), "")</f>
        <v/>
      </c>
      <c r="AH26" s="171" t="str">
        <f>IF(ISNUMBER($F26), IF(OR(AND(OR($J26="Retired", $J26="Permanent Low-Use"), $K26&lt;=2028), (AND($J26= "New", $K26&gt;2028))), "N/A", VLOOKUP($F26, 'Source Data'!$B$15:$I$22,8)), "")</f>
        <v/>
      </c>
      <c r="AI26" s="171" t="str">
        <f>IF(ISNUMBER($F26), IF(OR(AND(OR($J26="Retired", $J26="Permanent Low-Use"), $K26&lt;=2029), (AND($J26= "New", $K26&gt;2029))), "N/A", VLOOKUP($F26, 'Source Data'!$B$15:$I$22,8)), "")</f>
        <v/>
      </c>
      <c r="AJ26" s="171" t="str">
        <f>IF(ISNUMBER($F26), IF(OR(AND(OR($J26="Retired", $J26="Permanent Low-Use"), $K26&lt;=2030), (AND($J26= "New", $K26&gt;2030))), "N/A", VLOOKUP($F26, 'Source Data'!$B$15:$I$22,8)), "")</f>
        <v/>
      </c>
      <c r="AK26" s="171" t="str">
        <f>IF($N26= 0, "N/A", IF(ISERROR(VLOOKUP($F26, 'Source Data'!$B$4:$C$11,2)), "", VLOOKUP($F26, 'Source Data'!$B$4:$C$11,2)))</f>
        <v/>
      </c>
    </row>
    <row r="27" spans="1:40" x14ac:dyDescent="0.35">
      <c r="A27" s="99"/>
      <c r="B27" s="89"/>
      <c r="C27" s="90"/>
      <c r="D27" s="90"/>
      <c r="E27" s="91"/>
      <c r="F27" s="91"/>
      <c r="G27" s="86"/>
      <c r="H27" s="87"/>
      <c r="I27" s="86"/>
      <c r="J27" s="88"/>
      <c r="K27" s="88"/>
      <c r="L27" s="168" t="str">
        <f t="shared" si="5"/>
        <v/>
      </c>
      <c r="M27" s="170" t="str">
        <f>IF(ISERROR(VLOOKUP(E27,'Source Data'!$B$67:$J$97, MATCH(F27, 'Source Data'!$B$64:$J$64,1),TRUE))=TRUE,"",VLOOKUP(E27,'Source Data'!$B$67:$J$97,MATCH(F27, 'Source Data'!$B$64:$J$64,1),TRUE))</f>
        <v/>
      </c>
      <c r="N27" s="169" t="str">
        <f t="shared" si="6"/>
        <v/>
      </c>
      <c r="O27" s="170" t="str">
        <f>IF(OR(AND(OR($J27="Retired",$J27="Permanent Low-Use"),$K27&lt;=2020),(AND($J27="New",$K27&gt;2020))),"N/A",IF($N27=0,0,IF(ISERROR(VLOOKUP($E27,'Source Data'!$B$29:$J$60, MATCH($L27, 'Source Data'!$B$26:$J$26,1),TRUE))=TRUE,"",VLOOKUP($E27,'Source Data'!$B$29:$J$60,MATCH($L27, 'Source Data'!$B$26:$J$26,1),TRUE))))</f>
        <v/>
      </c>
      <c r="P27" s="170" t="str">
        <f>IF(OR(AND(OR($J27="Retired",$J27="Permanent Low-Use"),$K27&lt;=2021),(AND($J27="New",$K27&gt;2021))),"N/A",IF($N27=0,0,IF(ISERROR(VLOOKUP($E27,'Source Data'!$B$29:$J$60, MATCH($L27, 'Source Data'!$B$26:$J$26,1),TRUE))=TRUE,"",VLOOKUP($E27,'Source Data'!$B$29:$J$60,MATCH($L27, 'Source Data'!$B$26:$J$26,1),TRUE))))</f>
        <v/>
      </c>
      <c r="Q27" s="170" t="str">
        <f>IF(OR(AND(OR($J27="Retired",$J27="Permanent Low-Use"),$K27&lt;=2022),(AND($J27="New",$K27&gt;2022))),"N/A",IF($N27=0,0,IF(ISERROR(VLOOKUP($E27,'Source Data'!$B$29:$J$60, MATCH($L27, 'Source Data'!$B$26:$J$26,1),TRUE))=TRUE,"",VLOOKUP($E27,'Source Data'!$B$29:$J$60,MATCH($L27, 'Source Data'!$B$26:$J$26,1),TRUE))))</f>
        <v/>
      </c>
      <c r="R27" s="170" t="str">
        <f>IF(OR(AND(OR($J27="Retired",$J27="Permanent Low-Use"),$K27&lt;=2023),(AND($J27="New",$K27&gt;2023))),"N/A",IF($N27=0,0,IF(ISERROR(VLOOKUP($E27,'Source Data'!$B$29:$J$60, MATCH($L27, 'Source Data'!$B$26:$J$26,1),TRUE))=TRUE,"",VLOOKUP($E27,'Source Data'!$B$29:$J$60,MATCH($L27, 'Source Data'!$B$26:$J$26,1),TRUE))))</f>
        <v/>
      </c>
      <c r="S27" s="170" t="str">
        <f>IF(OR(AND(OR($J27="Retired",$J27="Permanent Low-Use"),$K27&lt;=2024),(AND($J27="New",$K27&gt;2024))),"N/A",IF($N27=0,0,IF(ISERROR(VLOOKUP($E27,'Source Data'!$B$29:$J$60, MATCH($L27, 'Source Data'!$B$26:$J$26,1),TRUE))=TRUE,"",VLOOKUP($E27,'Source Data'!$B$29:$J$60,MATCH($L27, 'Source Data'!$B$26:$J$26,1),TRUE))))</f>
        <v/>
      </c>
      <c r="T27" s="170" t="str">
        <f>IF(OR(AND(OR($J27="Retired",$J27="Permanent Low-Use"),$K27&lt;=2025),(AND($J27="New",$K27&gt;2025))),"N/A",IF($N27=0,0,IF(ISERROR(VLOOKUP($E27,'Source Data'!$B$29:$J$60, MATCH($L27, 'Source Data'!$B$26:$J$26,1),TRUE))=TRUE,"",VLOOKUP($E27,'Source Data'!$B$29:$J$60,MATCH($L27, 'Source Data'!$B$26:$J$26,1),TRUE))))</f>
        <v/>
      </c>
      <c r="U27" s="170" t="str">
        <f>IF(OR(AND(OR($J27="Retired",$J27="Permanent Low-Use"),$K27&lt;=2026),(AND($J27="New",$K27&gt;2026))),"N/A",IF($N27=0,0,IF(ISERROR(VLOOKUP($E27,'Source Data'!$B$29:$J$60, MATCH($L27, 'Source Data'!$B$26:$J$26,1),TRUE))=TRUE,"",VLOOKUP($E27,'Source Data'!$B$29:$J$60,MATCH($L27, 'Source Data'!$B$26:$J$26,1),TRUE))))</f>
        <v/>
      </c>
      <c r="V27" s="170" t="str">
        <f>IF(OR(AND(OR($J27="Retired",$J27="Permanent Low-Use"),$K27&lt;=2027),(AND($J27="New",$K27&gt;2027))),"N/A",IF($N27=0,0,IF(ISERROR(VLOOKUP($E27,'Source Data'!$B$29:$J$60, MATCH($L27, 'Source Data'!$B$26:$J$26,1),TRUE))=TRUE,"",VLOOKUP($E27,'Source Data'!$B$29:$J$60,MATCH($L27, 'Source Data'!$B$26:$J$26,1),TRUE))))</f>
        <v/>
      </c>
      <c r="W27" s="170" t="str">
        <f>IF(OR(AND(OR($J27="Retired",$J27="Permanent Low-Use"),$K27&lt;=2028),(AND($J27="New",$K27&gt;2028))),"N/A",IF($N27=0,0,IF(ISERROR(VLOOKUP($E27,'Source Data'!$B$29:$J$60, MATCH($L27, 'Source Data'!$B$26:$J$26,1),TRUE))=TRUE,"",VLOOKUP($E27,'Source Data'!$B$29:$J$60,MATCH($L27, 'Source Data'!$B$26:$J$26,1),TRUE))))</f>
        <v/>
      </c>
      <c r="X27" s="170" t="str">
        <f>IF(OR(AND(OR($J27="Retired",$J27="Permanent Low-Use"),$K27&lt;=2029),(AND($J27="New",$K27&gt;2029))),"N/A",IF($N27=0,0,IF(ISERROR(VLOOKUP($E27,'Source Data'!$B$29:$J$60, MATCH($L27, 'Source Data'!$B$26:$J$26,1),TRUE))=TRUE,"",VLOOKUP($E27,'Source Data'!$B$29:$J$60,MATCH($L27, 'Source Data'!$B$26:$J$26,1),TRUE))))</f>
        <v/>
      </c>
      <c r="Y27" s="170" t="str">
        <f>IF(OR(AND(OR($J27="Retired",$J27="Permanent Low-Use"),$K27&lt;=2030),(AND($J27="New",$K27&gt;2030))),"N/A",IF($N27=0,0,IF(ISERROR(VLOOKUP($E27,'Source Data'!$B$29:$J$60, MATCH($L27, 'Source Data'!$B$26:$J$26,1),TRUE))=TRUE,"",VLOOKUP($E27,'Source Data'!$B$29:$J$60,MATCH($L27, 'Source Data'!$B$26:$J$26,1),TRUE))))</f>
        <v/>
      </c>
      <c r="Z27" s="171" t="str">
        <f>IF(ISNUMBER($L27),IF(OR(AND(OR($J27="Retired",$J27="Permanent Low-Use"),$K27&lt;=2020),(AND($J27="New",$K27&gt;2020))),"N/A",VLOOKUP($F27,'Source Data'!$B$15:$I$22,5)),"")</f>
        <v/>
      </c>
      <c r="AA27" s="171" t="str">
        <f>IF(ISNUMBER($F27), IF(OR(AND(OR($J27="Retired", $J27="Permanent Low-Use"), $K27&lt;=2021), (AND($J27= "New", $K27&gt;2021))), "N/A", VLOOKUP($F27, 'Source Data'!$B$15:$I$22,6)), "")</f>
        <v/>
      </c>
      <c r="AB27" s="171" t="str">
        <f>IF(ISNUMBER($F27), IF(OR(AND(OR($J27="Retired", $J27="Permanent Low-Use"), $K27&lt;=2022), (AND($J27= "New", $K27&gt;2022))), "N/A", VLOOKUP($F27, 'Source Data'!$B$15:$I$22,7)), "")</f>
        <v/>
      </c>
      <c r="AC27" s="171" t="str">
        <f>IF(ISNUMBER($F27), IF(OR(AND(OR($J27="Retired", $J27="Permanent Low-Use"), $K27&lt;=2023), (AND($J27= "New", $K27&gt;2023))), "N/A", VLOOKUP($F27, 'Source Data'!$B$15:$I$22,8)), "")</f>
        <v/>
      </c>
      <c r="AD27" s="171" t="str">
        <f>IF(ISNUMBER($F27), IF(OR(AND(OR($J27="Retired", $J27="Permanent Low-Use"), $K27&lt;=2024), (AND($J27= "New", $K27&gt;2024))), "N/A", VLOOKUP($F27, 'Source Data'!$B$15:$I$22,8)), "")</f>
        <v/>
      </c>
      <c r="AE27" s="171" t="str">
        <f>IF(ISNUMBER($F27), IF(OR(AND(OR($J27="Retired", $J27="Permanent Low-Use"), $K27&lt;=2025), (AND($J27= "New", $K27&gt;2025))), "N/A", VLOOKUP($F27, 'Source Data'!$B$15:$I$22,8)), "")</f>
        <v/>
      </c>
      <c r="AF27" s="171" t="str">
        <f>IF(ISNUMBER($F27), IF(OR(AND(OR($J27="Retired", $J27="Permanent Low-Use"), $K27&lt;=2026), (AND($J27= "New", $K27&gt;2026))), "N/A", VLOOKUP($F27, 'Source Data'!$B$15:$I$22,8)), "")</f>
        <v/>
      </c>
      <c r="AG27" s="171" t="str">
        <f>IF(ISNUMBER($F27), IF(OR(AND(OR($J27="Retired", $J27="Permanent Low-Use"), $K27&lt;=2027), (AND($J27= "New", $K27&gt;2027))), "N/A", VLOOKUP($F27, 'Source Data'!$B$15:$I$22,8)), "")</f>
        <v/>
      </c>
      <c r="AH27" s="171" t="str">
        <f>IF(ISNUMBER($F27), IF(OR(AND(OR($J27="Retired", $J27="Permanent Low-Use"), $K27&lt;=2028), (AND($J27= "New", $K27&gt;2028))), "N/A", VLOOKUP($F27, 'Source Data'!$B$15:$I$22,8)), "")</f>
        <v/>
      </c>
      <c r="AI27" s="171" t="str">
        <f>IF(ISNUMBER($F27), IF(OR(AND(OR($J27="Retired", $J27="Permanent Low-Use"), $K27&lt;=2029), (AND($J27= "New", $K27&gt;2029))), "N/A", VLOOKUP($F27, 'Source Data'!$B$15:$I$22,8)), "")</f>
        <v/>
      </c>
      <c r="AJ27" s="171" t="str">
        <f>IF(ISNUMBER($F27), IF(OR(AND(OR($J27="Retired", $J27="Permanent Low-Use"), $K27&lt;=2030), (AND($J27= "New", $K27&gt;2030))), "N/A", VLOOKUP($F27, 'Source Data'!$B$15:$I$22,8)), "")</f>
        <v/>
      </c>
      <c r="AK27" s="171" t="str">
        <f>IF($N27= 0, "N/A", IF(ISERROR(VLOOKUP($F27, 'Source Data'!$B$4:$C$11,2)), "", VLOOKUP($F27, 'Source Data'!$B$4:$C$11,2)))</f>
        <v/>
      </c>
    </row>
    <row r="28" spans="1:40" x14ac:dyDescent="0.35">
      <c r="A28" s="99"/>
      <c r="B28" s="89"/>
      <c r="C28" s="90"/>
      <c r="D28" s="90"/>
      <c r="E28" s="91"/>
      <c r="F28" s="91"/>
      <c r="G28" s="86"/>
      <c r="H28" s="87"/>
      <c r="I28" s="86"/>
      <c r="J28" s="88"/>
      <c r="K28" s="88"/>
      <c r="L28" s="168" t="str">
        <f t="shared" si="5"/>
        <v/>
      </c>
      <c r="M28" s="170" t="str">
        <f>IF(ISERROR(VLOOKUP(E28,'Source Data'!$B$67:$J$97, MATCH(F28, 'Source Data'!$B$64:$J$64,1),TRUE))=TRUE,"",VLOOKUP(E28,'Source Data'!$B$67:$J$97,MATCH(F28, 'Source Data'!$B$64:$J$64,1),TRUE))</f>
        <v/>
      </c>
      <c r="N28" s="169" t="str">
        <f t="shared" si="6"/>
        <v/>
      </c>
      <c r="O28" s="170" t="str">
        <f>IF(OR(AND(OR($J28="Retired",$J28="Permanent Low-Use"),$K28&lt;=2020),(AND($J28="New",$K28&gt;2020))),"N/A",IF($N28=0,0,IF(ISERROR(VLOOKUP($E28,'Source Data'!$B$29:$J$60, MATCH($L28, 'Source Data'!$B$26:$J$26,1),TRUE))=TRUE,"",VLOOKUP($E28,'Source Data'!$B$29:$J$60,MATCH($L28, 'Source Data'!$B$26:$J$26,1),TRUE))))</f>
        <v/>
      </c>
      <c r="P28" s="170" t="str">
        <f>IF(OR(AND(OR($J28="Retired",$J28="Permanent Low-Use"),$K28&lt;=2021),(AND($J28="New",$K28&gt;2021))),"N/A",IF($N28=0,0,IF(ISERROR(VLOOKUP($E28,'Source Data'!$B$29:$J$60, MATCH($L28, 'Source Data'!$B$26:$J$26,1),TRUE))=TRUE,"",VLOOKUP($E28,'Source Data'!$B$29:$J$60,MATCH($L28, 'Source Data'!$B$26:$J$26,1),TRUE))))</f>
        <v/>
      </c>
      <c r="Q28" s="170" t="str">
        <f>IF(OR(AND(OR($J28="Retired",$J28="Permanent Low-Use"),$K28&lt;=2022),(AND($J28="New",$K28&gt;2022))),"N/A",IF($N28=0,0,IF(ISERROR(VLOOKUP($E28,'Source Data'!$B$29:$J$60, MATCH($L28, 'Source Data'!$B$26:$J$26,1),TRUE))=TRUE,"",VLOOKUP($E28,'Source Data'!$B$29:$J$60,MATCH($L28, 'Source Data'!$B$26:$J$26,1),TRUE))))</f>
        <v/>
      </c>
      <c r="R28" s="170" t="str">
        <f>IF(OR(AND(OR($J28="Retired",$J28="Permanent Low-Use"),$K28&lt;=2023),(AND($J28="New",$K28&gt;2023))),"N/A",IF($N28=0,0,IF(ISERROR(VLOOKUP($E28,'Source Data'!$B$29:$J$60, MATCH($L28, 'Source Data'!$B$26:$J$26,1),TRUE))=TRUE,"",VLOOKUP($E28,'Source Data'!$B$29:$J$60,MATCH($L28, 'Source Data'!$B$26:$J$26,1),TRUE))))</f>
        <v/>
      </c>
      <c r="S28" s="170" t="str">
        <f>IF(OR(AND(OR($J28="Retired",$J28="Permanent Low-Use"),$K28&lt;=2024),(AND($J28="New",$K28&gt;2024))),"N/A",IF($N28=0,0,IF(ISERROR(VLOOKUP($E28,'Source Data'!$B$29:$J$60, MATCH($L28, 'Source Data'!$B$26:$J$26,1),TRUE))=TRUE,"",VLOOKUP($E28,'Source Data'!$B$29:$J$60,MATCH($L28, 'Source Data'!$B$26:$J$26,1),TRUE))))</f>
        <v/>
      </c>
      <c r="T28" s="170" t="str">
        <f>IF(OR(AND(OR($J28="Retired",$J28="Permanent Low-Use"),$K28&lt;=2025),(AND($J28="New",$K28&gt;2025))),"N/A",IF($N28=0,0,IF(ISERROR(VLOOKUP($E28,'Source Data'!$B$29:$J$60, MATCH($L28, 'Source Data'!$B$26:$J$26,1),TRUE))=TRUE,"",VLOOKUP($E28,'Source Data'!$B$29:$J$60,MATCH($L28, 'Source Data'!$B$26:$J$26,1),TRUE))))</f>
        <v/>
      </c>
      <c r="U28" s="170" t="str">
        <f>IF(OR(AND(OR($J28="Retired",$J28="Permanent Low-Use"),$K28&lt;=2026),(AND($J28="New",$K28&gt;2026))),"N/A",IF($N28=0,0,IF(ISERROR(VLOOKUP($E28,'Source Data'!$B$29:$J$60, MATCH($L28, 'Source Data'!$B$26:$J$26,1),TRUE))=TRUE,"",VLOOKUP($E28,'Source Data'!$B$29:$J$60,MATCH($L28, 'Source Data'!$B$26:$J$26,1),TRUE))))</f>
        <v/>
      </c>
      <c r="V28" s="170" t="str">
        <f>IF(OR(AND(OR($J28="Retired",$J28="Permanent Low-Use"),$K28&lt;=2027),(AND($J28="New",$K28&gt;2027))),"N/A",IF($N28=0,0,IF(ISERROR(VLOOKUP($E28,'Source Data'!$B$29:$J$60, MATCH($L28, 'Source Data'!$B$26:$J$26,1),TRUE))=TRUE,"",VLOOKUP($E28,'Source Data'!$B$29:$J$60,MATCH($L28, 'Source Data'!$B$26:$J$26,1),TRUE))))</f>
        <v/>
      </c>
      <c r="W28" s="170" t="str">
        <f>IF(OR(AND(OR($J28="Retired",$J28="Permanent Low-Use"),$K28&lt;=2028),(AND($J28="New",$K28&gt;2028))),"N/A",IF($N28=0,0,IF(ISERROR(VLOOKUP($E28,'Source Data'!$B$29:$J$60, MATCH($L28, 'Source Data'!$B$26:$J$26,1),TRUE))=TRUE,"",VLOOKUP($E28,'Source Data'!$B$29:$J$60,MATCH($L28, 'Source Data'!$B$26:$J$26,1),TRUE))))</f>
        <v/>
      </c>
      <c r="X28" s="170" t="str">
        <f>IF(OR(AND(OR($J28="Retired",$J28="Permanent Low-Use"),$K28&lt;=2029),(AND($J28="New",$K28&gt;2029))),"N/A",IF($N28=0,0,IF(ISERROR(VLOOKUP($E28,'Source Data'!$B$29:$J$60, MATCH($L28, 'Source Data'!$B$26:$J$26,1),TRUE))=TRUE,"",VLOOKUP($E28,'Source Data'!$B$29:$J$60,MATCH($L28, 'Source Data'!$B$26:$J$26,1),TRUE))))</f>
        <v/>
      </c>
      <c r="Y28" s="170" t="str">
        <f>IF(OR(AND(OR($J28="Retired",$J28="Permanent Low-Use"),$K28&lt;=2030),(AND($J28="New",$K28&gt;2030))),"N/A",IF($N28=0,0,IF(ISERROR(VLOOKUP($E28,'Source Data'!$B$29:$J$60, MATCH($L28, 'Source Data'!$B$26:$J$26,1),TRUE))=TRUE,"",VLOOKUP($E28,'Source Data'!$B$29:$J$60,MATCH($L28, 'Source Data'!$B$26:$J$26,1),TRUE))))</f>
        <v/>
      </c>
      <c r="Z28" s="171" t="str">
        <f>IF(ISNUMBER($L28),IF(OR(AND(OR($J28="Retired",$J28="Permanent Low-Use"),$K28&lt;=2020),(AND($J28="New",$K28&gt;2020))),"N/A",VLOOKUP($F28,'Source Data'!$B$15:$I$22,5)),"")</f>
        <v/>
      </c>
      <c r="AA28" s="171" t="str">
        <f>IF(ISNUMBER($F28), IF(OR(AND(OR($J28="Retired", $J28="Permanent Low-Use"), $K28&lt;=2021), (AND($J28= "New", $K28&gt;2021))), "N/A", VLOOKUP($F28, 'Source Data'!$B$15:$I$22,6)), "")</f>
        <v/>
      </c>
      <c r="AB28" s="171" t="str">
        <f>IF(ISNUMBER($F28), IF(OR(AND(OR($J28="Retired", $J28="Permanent Low-Use"), $K28&lt;=2022), (AND($J28= "New", $K28&gt;2022))), "N/A", VLOOKUP($F28, 'Source Data'!$B$15:$I$22,7)), "")</f>
        <v/>
      </c>
      <c r="AC28" s="171" t="str">
        <f>IF(ISNUMBER($F28), IF(OR(AND(OR($J28="Retired", $J28="Permanent Low-Use"), $K28&lt;=2023), (AND($J28= "New", $K28&gt;2023))), "N/A", VLOOKUP($F28, 'Source Data'!$B$15:$I$22,8)), "")</f>
        <v/>
      </c>
      <c r="AD28" s="171" t="str">
        <f>IF(ISNUMBER($F28), IF(OR(AND(OR($J28="Retired", $J28="Permanent Low-Use"), $K28&lt;=2024), (AND($J28= "New", $K28&gt;2024))), "N/A", VLOOKUP($F28, 'Source Data'!$B$15:$I$22,8)), "")</f>
        <v/>
      </c>
      <c r="AE28" s="171" t="str">
        <f>IF(ISNUMBER($F28), IF(OR(AND(OR($J28="Retired", $J28="Permanent Low-Use"), $K28&lt;=2025), (AND($J28= "New", $K28&gt;2025))), "N/A", VLOOKUP($F28, 'Source Data'!$B$15:$I$22,8)), "")</f>
        <v/>
      </c>
      <c r="AF28" s="171" t="str">
        <f>IF(ISNUMBER($F28), IF(OR(AND(OR($J28="Retired", $J28="Permanent Low-Use"), $K28&lt;=2026), (AND($J28= "New", $K28&gt;2026))), "N/A", VLOOKUP($F28, 'Source Data'!$B$15:$I$22,8)), "")</f>
        <v/>
      </c>
      <c r="AG28" s="171" t="str">
        <f>IF(ISNUMBER($F28), IF(OR(AND(OR($J28="Retired", $J28="Permanent Low-Use"), $K28&lt;=2027), (AND($J28= "New", $K28&gt;2027))), "N/A", VLOOKUP($F28, 'Source Data'!$B$15:$I$22,8)), "")</f>
        <v/>
      </c>
      <c r="AH28" s="171" t="str">
        <f>IF(ISNUMBER($F28), IF(OR(AND(OR($J28="Retired", $J28="Permanent Low-Use"), $K28&lt;=2028), (AND($J28= "New", $K28&gt;2028))), "N/A", VLOOKUP($F28, 'Source Data'!$B$15:$I$22,8)), "")</f>
        <v/>
      </c>
      <c r="AI28" s="171" t="str">
        <f>IF(ISNUMBER($F28), IF(OR(AND(OR($J28="Retired", $J28="Permanent Low-Use"), $K28&lt;=2029), (AND($J28= "New", $K28&gt;2029))), "N/A", VLOOKUP($F28, 'Source Data'!$B$15:$I$22,8)), "")</f>
        <v/>
      </c>
      <c r="AJ28" s="171" t="str">
        <f>IF(ISNUMBER($F28), IF(OR(AND(OR($J28="Retired", $J28="Permanent Low-Use"), $K28&lt;=2030), (AND($J28= "New", $K28&gt;2030))), "N/A", VLOOKUP($F28, 'Source Data'!$B$15:$I$22,8)), "")</f>
        <v/>
      </c>
      <c r="AK28" s="171" t="str">
        <f>IF($N28= 0, "N/A", IF(ISERROR(VLOOKUP($F28, 'Source Data'!$B$4:$C$11,2)), "", VLOOKUP($F28, 'Source Data'!$B$4:$C$11,2)))</f>
        <v/>
      </c>
    </row>
    <row r="29" spans="1:40" x14ac:dyDescent="0.35">
      <c r="A29" s="99"/>
      <c r="B29" s="89"/>
      <c r="C29" s="90"/>
      <c r="D29" s="90"/>
      <c r="E29" s="91"/>
      <c r="F29" s="91"/>
      <c r="G29" s="86"/>
      <c r="H29" s="87"/>
      <c r="I29" s="86"/>
      <c r="J29" s="88"/>
      <c r="K29" s="88"/>
      <c r="L29" s="168" t="str">
        <f t="shared" si="5"/>
        <v/>
      </c>
      <c r="M29" s="170" t="str">
        <f>IF(ISERROR(VLOOKUP(E29,'Source Data'!$B$67:$J$97, MATCH(F29, 'Source Data'!$B$64:$J$64,1),TRUE))=TRUE,"",VLOOKUP(E29,'Source Data'!$B$67:$J$97,MATCH(F29, 'Source Data'!$B$64:$J$64,1),TRUE))</f>
        <v/>
      </c>
      <c r="N29" s="169" t="str">
        <f t="shared" si="6"/>
        <v/>
      </c>
      <c r="O29" s="170" t="str">
        <f>IF(OR(AND(OR($J29="Retired",$J29="Permanent Low-Use"),$K29&lt;=2020),(AND($J29="New",$K29&gt;2020))),"N/A",IF($N29=0,0,IF(ISERROR(VLOOKUP($E29,'Source Data'!$B$29:$J$60, MATCH($L29, 'Source Data'!$B$26:$J$26,1),TRUE))=TRUE,"",VLOOKUP($E29,'Source Data'!$B$29:$J$60,MATCH($L29, 'Source Data'!$B$26:$J$26,1),TRUE))))</f>
        <v/>
      </c>
      <c r="P29" s="170" t="str">
        <f>IF(OR(AND(OR($J29="Retired",$J29="Permanent Low-Use"),$K29&lt;=2021),(AND($J29="New",$K29&gt;2021))),"N/A",IF($N29=0,0,IF(ISERROR(VLOOKUP($E29,'Source Data'!$B$29:$J$60, MATCH($L29, 'Source Data'!$B$26:$J$26,1),TRUE))=TRUE,"",VLOOKUP($E29,'Source Data'!$B$29:$J$60,MATCH($L29, 'Source Data'!$B$26:$J$26,1),TRUE))))</f>
        <v/>
      </c>
      <c r="Q29" s="170" t="str">
        <f>IF(OR(AND(OR($J29="Retired",$J29="Permanent Low-Use"),$K29&lt;=2022),(AND($J29="New",$K29&gt;2022))),"N/A",IF($N29=0,0,IF(ISERROR(VLOOKUP($E29,'Source Data'!$B$29:$J$60, MATCH($L29, 'Source Data'!$B$26:$J$26,1),TRUE))=TRUE,"",VLOOKUP($E29,'Source Data'!$B$29:$J$60,MATCH($L29, 'Source Data'!$B$26:$J$26,1),TRUE))))</f>
        <v/>
      </c>
      <c r="R29" s="170" t="str">
        <f>IF(OR(AND(OR($J29="Retired",$J29="Permanent Low-Use"),$K29&lt;=2023),(AND($J29="New",$K29&gt;2023))),"N/A",IF($N29=0,0,IF(ISERROR(VLOOKUP($E29,'Source Data'!$B$29:$J$60, MATCH($L29, 'Source Data'!$B$26:$J$26,1),TRUE))=TRUE,"",VLOOKUP($E29,'Source Data'!$B$29:$J$60,MATCH($L29, 'Source Data'!$B$26:$J$26,1),TRUE))))</f>
        <v/>
      </c>
      <c r="S29" s="170" t="str">
        <f>IF(OR(AND(OR($J29="Retired",$J29="Permanent Low-Use"),$K29&lt;=2024),(AND($J29="New",$K29&gt;2024))),"N/A",IF($N29=0,0,IF(ISERROR(VLOOKUP($E29,'Source Data'!$B$29:$J$60, MATCH($L29, 'Source Data'!$B$26:$J$26,1),TRUE))=TRUE,"",VLOOKUP($E29,'Source Data'!$B$29:$J$60,MATCH($L29, 'Source Data'!$B$26:$J$26,1),TRUE))))</f>
        <v/>
      </c>
      <c r="T29" s="170" t="str">
        <f>IF(OR(AND(OR($J29="Retired",$J29="Permanent Low-Use"),$K29&lt;=2025),(AND($J29="New",$K29&gt;2025))),"N/A",IF($N29=0,0,IF(ISERROR(VLOOKUP($E29,'Source Data'!$B$29:$J$60, MATCH($L29, 'Source Data'!$B$26:$J$26,1),TRUE))=TRUE,"",VLOOKUP($E29,'Source Data'!$B$29:$J$60,MATCH($L29, 'Source Data'!$B$26:$J$26,1),TRUE))))</f>
        <v/>
      </c>
      <c r="U29" s="170" t="str">
        <f>IF(OR(AND(OR($J29="Retired",$J29="Permanent Low-Use"),$K29&lt;=2026),(AND($J29="New",$K29&gt;2026))),"N/A",IF($N29=0,0,IF(ISERROR(VLOOKUP($E29,'Source Data'!$B$29:$J$60, MATCH($L29, 'Source Data'!$B$26:$J$26,1),TRUE))=TRUE,"",VLOOKUP($E29,'Source Data'!$B$29:$J$60,MATCH($L29, 'Source Data'!$B$26:$J$26,1),TRUE))))</f>
        <v/>
      </c>
      <c r="V29" s="170" t="str">
        <f>IF(OR(AND(OR($J29="Retired",$J29="Permanent Low-Use"),$K29&lt;=2027),(AND($J29="New",$K29&gt;2027))),"N/A",IF($N29=0,0,IF(ISERROR(VLOOKUP($E29,'Source Data'!$B$29:$J$60, MATCH($L29, 'Source Data'!$B$26:$J$26,1),TRUE))=TRUE,"",VLOOKUP($E29,'Source Data'!$B$29:$J$60,MATCH($L29, 'Source Data'!$B$26:$J$26,1),TRUE))))</f>
        <v/>
      </c>
      <c r="W29" s="170" t="str">
        <f>IF(OR(AND(OR($J29="Retired",$J29="Permanent Low-Use"),$K29&lt;=2028),(AND($J29="New",$K29&gt;2028))),"N/A",IF($N29=0,0,IF(ISERROR(VLOOKUP($E29,'Source Data'!$B$29:$J$60, MATCH($L29, 'Source Data'!$B$26:$J$26,1),TRUE))=TRUE,"",VLOOKUP($E29,'Source Data'!$B$29:$J$60,MATCH($L29, 'Source Data'!$B$26:$J$26,1),TRUE))))</f>
        <v/>
      </c>
      <c r="X29" s="170" t="str">
        <f>IF(OR(AND(OR($J29="Retired",$J29="Permanent Low-Use"),$K29&lt;=2029),(AND($J29="New",$K29&gt;2029))),"N/A",IF($N29=0,0,IF(ISERROR(VLOOKUP($E29,'Source Data'!$B$29:$J$60, MATCH($L29, 'Source Data'!$B$26:$J$26,1),TRUE))=TRUE,"",VLOOKUP($E29,'Source Data'!$B$29:$J$60,MATCH($L29, 'Source Data'!$B$26:$J$26,1),TRUE))))</f>
        <v/>
      </c>
      <c r="Y29" s="170" t="str">
        <f>IF(OR(AND(OR($J29="Retired",$J29="Permanent Low-Use"),$K29&lt;=2030),(AND($J29="New",$K29&gt;2030))),"N/A",IF($N29=0,0,IF(ISERROR(VLOOKUP($E29,'Source Data'!$B$29:$J$60, MATCH($L29, 'Source Data'!$B$26:$J$26,1),TRUE))=TRUE,"",VLOOKUP($E29,'Source Data'!$B$29:$J$60,MATCH($L29, 'Source Data'!$B$26:$J$26,1),TRUE))))</f>
        <v/>
      </c>
      <c r="Z29" s="171" t="str">
        <f>IF(ISNUMBER($L29),IF(OR(AND(OR($J29="Retired",$J29="Permanent Low-Use"),$K29&lt;=2020),(AND($J29="New",$K29&gt;2020))),"N/A",VLOOKUP($F29,'Source Data'!$B$15:$I$22,5)),"")</f>
        <v/>
      </c>
      <c r="AA29" s="171" t="str">
        <f>IF(ISNUMBER($F29), IF(OR(AND(OR($J29="Retired", $J29="Permanent Low-Use"), $K29&lt;=2021), (AND($J29= "New", $K29&gt;2021))), "N/A", VLOOKUP($F29, 'Source Data'!$B$15:$I$22,6)), "")</f>
        <v/>
      </c>
      <c r="AB29" s="171" t="str">
        <f>IF(ISNUMBER($F29), IF(OR(AND(OR($J29="Retired", $J29="Permanent Low-Use"), $K29&lt;=2022), (AND($J29= "New", $K29&gt;2022))), "N/A", VLOOKUP($F29, 'Source Data'!$B$15:$I$22,7)), "")</f>
        <v/>
      </c>
      <c r="AC29" s="171" t="str">
        <f>IF(ISNUMBER($F29), IF(OR(AND(OR($J29="Retired", $J29="Permanent Low-Use"), $K29&lt;=2023), (AND($J29= "New", $K29&gt;2023))), "N/A", VLOOKUP($F29, 'Source Data'!$B$15:$I$22,8)), "")</f>
        <v/>
      </c>
      <c r="AD29" s="171" t="str">
        <f>IF(ISNUMBER($F29), IF(OR(AND(OR($J29="Retired", $J29="Permanent Low-Use"), $K29&lt;=2024), (AND($J29= "New", $K29&gt;2024))), "N/A", VLOOKUP($F29, 'Source Data'!$B$15:$I$22,8)), "")</f>
        <v/>
      </c>
      <c r="AE29" s="171" t="str">
        <f>IF(ISNUMBER($F29), IF(OR(AND(OR($J29="Retired", $J29="Permanent Low-Use"), $K29&lt;=2025), (AND($J29= "New", $K29&gt;2025))), "N/A", VLOOKUP($F29, 'Source Data'!$B$15:$I$22,8)), "")</f>
        <v/>
      </c>
      <c r="AF29" s="171" t="str">
        <f>IF(ISNUMBER($F29), IF(OR(AND(OR($J29="Retired", $J29="Permanent Low-Use"), $K29&lt;=2026), (AND($J29= "New", $K29&gt;2026))), "N/A", VLOOKUP($F29, 'Source Data'!$B$15:$I$22,8)), "")</f>
        <v/>
      </c>
      <c r="AG29" s="171" t="str">
        <f>IF(ISNUMBER($F29), IF(OR(AND(OR($J29="Retired", $J29="Permanent Low-Use"), $K29&lt;=2027), (AND($J29= "New", $K29&gt;2027))), "N/A", VLOOKUP($F29, 'Source Data'!$B$15:$I$22,8)), "")</f>
        <v/>
      </c>
      <c r="AH29" s="171" t="str">
        <f>IF(ISNUMBER($F29), IF(OR(AND(OR($J29="Retired", $J29="Permanent Low-Use"), $K29&lt;=2028), (AND($J29= "New", $K29&gt;2028))), "N/A", VLOOKUP($F29, 'Source Data'!$B$15:$I$22,8)), "")</f>
        <v/>
      </c>
      <c r="AI29" s="171" t="str">
        <f>IF(ISNUMBER($F29), IF(OR(AND(OR($J29="Retired", $J29="Permanent Low-Use"), $K29&lt;=2029), (AND($J29= "New", $K29&gt;2029))), "N/A", VLOOKUP($F29, 'Source Data'!$B$15:$I$22,8)), "")</f>
        <v/>
      </c>
      <c r="AJ29" s="171" t="str">
        <f>IF(ISNUMBER($F29), IF(OR(AND(OR($J29="Retired", $J29="Permanent Low-Use"), $K29&lt;=2030), (AND($J29= "New", $K29&gt;2030))), "N/A", VLOOKUP($F29, 'Source Data'!$B$15:$I$22,8)), "")</f>
        <v/>
      </c>
      <c r="AK29" s="171" t="str">
        <f>IF($N29= 0, "N/A", IF(ISERROR(VLOOKUP($F29, 'Source Data'!$B$4:$C$11,2)), "", VLOOKUP($F29, 'Source Data'!$B$4:$C$11,2)))</f>
        <v/>
      </c>
    </row>
    <row r="30" spans="1:40" x14ac:dyDescent="0.35">
      <c r="A30" s="99"/>
      <c r="B30" s="89"/>
      <c r="C30" s="90"/>
      <c r="D30" s="90"/>
      <c r="E30" s="91"/>
      <c r="F30" s="91"/>
      <c r="G30" s="86"/>
      <c r="H30" s="87"/>
      <c r="I30" s="86"/>
      <c r="J30" s="88"/>
      <c r="K30" s="88"/>
      <c r="L30" s="168" t="str">
        <f t="shared" si="5"/>
        <v/>
      </c>
      <c r="M30" s="170" t="str">
        <f>IF(ISERROR(VLOOKUP(E30,'Source Data'!$B$67:$J$97, MATCH(F30, 'Source Data'!$B$64:$J$64,1),TRUE))=TRUE,"",VLOOKUP(E30,'Source Data'!$B$67:$J$97,MATCH(F30, 'Source Data'!$B$64:$J$64,1),TRUE))</f>
        <v/>
      </c>
      <c r="N30" s="169" t="str">
        <f t="shared" si="6"/>
        <v/>
      </c>
      <c r="O30" s="170" t="str">
        <f>IF(OR(AND(OR($J30="Retired",$J30="Permanent Low-Use"),$K30&lt;=2020),(AND($J30="New",$K30&gt;2020))),"N/A",IF($N30=0,0,IF(ISERROR(VLOOKUP($E30,'Source Data'!$B$29:$J$60, MATCH($L30, 'Source Data'!$B$26:$J$26,1),TRUE))=TRUE,"",VLOOKUP($E30,'Source Data'!$B$29:$J$60,MATCH($L30, 'Source Data'!$B$26:$J$26,1),TRUE))))</f>
        <v/>
      </c>
      <c r="P30" s="170" t="str">
        <f>IF(OR(AND(OR($J30="Retired",$J30="Permanent Low-Use"),$K30&lt;=2021),(AND($J30="New",$K30&gt;2021))),"N/A",IF($N30=0,0,IF(ISERROR(VLOOKUP($E30,'Source Data'!$B$29:$J$60, MATCH($L30, 'Source Data'!$B$26:$J$26,1),TRUE))=TRUE,"",VLOOKUP($E30,'Source Data'!$B$29:$J$60,MATCH($L30, 'Source Data'!$B$26:$J$26,1),TRUE))))</f>
        <v/>
      </c>
      <c r="Q30" s="170" t="str">
        <f>IF(OR(AND(OR($J30="Retired",$J30="Permanent Low-Use"),$K30&lt;=2022),(AND($J30="New",$K30&gt;2022))),"N/A",IF($N30=0,0,IF(ISERROR(VLOOKUP($E30,'Source Data'!$B$29:$J$60, MATCH($L30, 'Source Data'!$B$26:$J$26,1),TRUE))=TRUE,"",VLOOKUP($E30,'Source Data'!$B$29:$J$60,MATCH($L30, 'Source Data'!$B$26:$J$26,1),TRUE))))</f>
        <v/>
      </c>
      <c r="R30" s="170" t="str">
        <f>IF(OR(AND(OR($J30="Retired",$J30="Permanent Low-Use"),$K30&lt;=2023),(AND($J30="New",$K30&gt;2023))),"N/A",IF($N30=0,0,IF(ISERROR(VLOOKUP($E30,'Source Data'!$B$29:$J$60, MATCH($L30, 'Source Data'!$B$26:$J$26,1),TRUE))=TRUE,"",VLOOKUP($E30,'Source Data'!$B$29:$J$60,MATCH($L30, 'Source Data'!$B$26:$J$26,1),TRUE))))</f>
        <v/>
      </c>
      <c r="S30" s="170" t="str">
        <f>IF(OR(AND(OR($J30="Retired",$J30="Permanent Low-Use"),$K30&lt;=2024),(AND($J30="New",$K30&gt;2024))),"N/A",IF($N30=0,0,IF(ISERROR(VLOOKUP($E30,'Source Data'!$B$29:$J$60, MATCH($L30, 'Source Data'!$B$26:$J$26,1),TRUE))=TRUE,"",VLOOKUP($E30,'Source Data'!$B$29:$J$60,MATCH($L30, 'Source Data'!$B$26:$J$26,1),TRUE))))</f>
        <v/>
      </c>
      <c r="T30" s="170" t="str">
        <f>IF(OR(AND(OR($J30="Retired",$J30="Permanent Low-Use"),$K30&lt;=2025),(AND($J30="New",$K30&gt;2025))),"N/A",IF($N30=0,0,IF(ISERROR(VLOOKUP($E30,'Source Data'!$B$29:$J$60, MATCH($L30, 'Source Data'!$B$26:$J$26,1),TRUE))=TRUE,"",VLOOKUP($E30,'Source Data'!$B$29:$J$60,MATCH($L30, 'Source Data'!$B$26:$J$26,1),TRUE))))</f>
        <v/>
      </c>
      <c r="U30" s="170" t="str">
        <f>IF(OR(AND(OR($J30="Retired",$J30="Permanent Low-Use"),$K30&lt;=2026),(AND($J30="New",$K30&gt;2026))),"N/A",IF($N30=0,0,IF(ISERROR(VLOOKUP($E30,'Source Data'!$B$29:$J$60, MATCH($L30, 'Source Data'!$B$26:$J$26,1),TRUE))=TRUE,"",VLOOKUP($E30,'Source Data'!$B$29:$J$60,MATCH($L30, 'Source Data'!$B$26:$J$26,1),TRUE))))</f>
        <v/>
      </c>
      <c r="V30" s="170" t="str">
        <f>IF(OR(AND(OR($J30="Retired",$J30="Permanent Low-Use"),$K30&lt;=2027),(AND($J30="New",$K30&gt;2027))),"N/A",IF($N30=0,0,IF(ISERROR(VLOOKUP($E30,'Source Data'!$B$29:$J$60, MATCH($L30, 'Source Data'!$B$26:$J$26,1),TRUE))=TRUE,"",VLOOKUP($E30,'Source Data'!$B$29:$J$60,MATCH($L30, 'Source Data'!$B$26:$J$26,1),TRUE))))</f>
        <v/>
      </c>
      <c r="W30" s="170" t="str">
        <f>IF(OR(AND(OR($J30="Retired",$J30="Permanent Low-Use"),$K30&lt;=2028),(AND($J30="New",$K30&gt;2028))),"N/A",IF($N30=0,0,IF(ISERROR(VLOOKUP($E30,'Source Data'!$B$29:$J$60, MATCH($L30, 'Source Data'!$B$26:$J$26,1),TRUE))=TRUE,"",VLOOKUP($E30,'Source Data'!$B$29:$J$60,MATCH($L30, 'Source Data'!$B$26:$J$26,1),TRUE))))</f>
        <v/>
      </c>
      <c r="X30" s="170" t="str">
        <f>IF(OR(AND(OR($J30="Retired",$J30="Permanent Low-Use"),$K30&lt;=2029),(AND($J30="New",$K30&gt;2029))),"N/A",IF($N30=0,0,IF(ISERROR(VLOOKUP($E30,'Source Data'!$B$29:$J$60, MATCH($L30, 'Source Data'!$B$26:$J$26,1),TRUE))=TRUE,"",VLOOKUP($E30,'Source Data'!$B$29:$J$60,MATCH($L30, 'Source Data'!$B$26:$J$26,1),TRUE))))</f>
        <v/>
      </c>
      <c r="Y30" s="170" t="str">
        <f>IF(OR(AND(OR($J30="Retired",$J30="Permanent Low-Use"),$K30&lt;=2030),(AND($J30="New",$K30&gt;2030))),"N/A",IF($N30=0,0,IF(ISERROR(VLOOKUP($E30,'Source Data'!$B$29:$J$60, MATCH($L30, 'Source Data'!$B$26:$J$26,1),TRUE))=TRUE,"",VLOOKUP($E30,'Source Data'!$B$29:$J$60,MATCH($L30, 'Source Data'!$B$26:$J$26,1),TRUE))))</f>
        <v/>
      </c>
      <c r="Z30" s="171" t="str">
        <f>IF(ISNUMBER($L30),IF(OR(AND(OR($J30="Retired",$J30="Permanent Low-Use"),$K30&lt;=2020),(AND($J30="New",$K30&gt;2020))),"N/A",VLOOKUP($F30,'Source Data'!$B$15:$I$22,5)),"")</f>
        <v/>
      </c>
      <c r="AA30" s="171" t="str">
        <f>IF(ISNUMBER($F30), IF(OR(AND(OR($J30="Retired", $J30="Permanent Low-Use"), $K30&lt;=2021), (AND($J30= "New", $K30&gt;2021))), "N/A", VLOOKUP($F30, 'Source Data'!$B$15:$I$22,6)), "")</f>
        <v/>
      </c>
      <c r="AB30" s="171" t="str">
        <f>IF(ISNUMBER($F30), IF(OR(AND(OR($J30="Retired", $J30="Permanent Low-Use"), $K30&lt;=2022), (AND($J30= "New", $K30&gt;2022))), "N/A", VLOOKUP($F30, 'Source Data'!$B$15:$I$22,7)), "")</f>
        <v/>
      </c>
      <c r="AC30" s="171" t="str">
        <f>IF(ISNUMBER($F30), IF(OR(AND(OR($J30="Retired", $J30="Permanent Low-Use"), $K30&lt;=2023), (AND($J30= "New", $K30&gt;2023))), "N/A", VLOOKUP($F30, 'Source Data'!$B$15:$I$22,8)), "")</f>
        <v/>
      </c>
      <c r="AD30" s="171" t="str">
        <f>IF(ISNUMBER($F30), IF(OR(AND(OR($J30="Retired", $J30="Permanent Low-Use"), $K30&lt;=2024), (AND($J30= "New", $K30&gt;2024))), "N/A", VLOOKUP($F30, 'Source Data'!$B$15:$I$22,8)), "")</f>
        <v/>
      </c>
      <c r="AE30" s="171" t="str">
        <f>IF(ISNUMBER($F30), IF(OR(AND(OR($J30="Retired", $J30="Permanent Low-Use"), $K30&lt;=2025), (AND($J30= "New", $K30&gt;2025))), "N/A", VLOOKUP($F30, 'Source Data'!$B$15:$I$22,8)), "")</f>
        <v/>
      </c>
      <c r="AF30" s="171" t="str">
        <f>IF(ISNUMBER($F30), IF(OR(AND(OR($J30="Retired", $J30="Permanent Low-Use"), $K30&lt;=2026), (AND($J30= "New", $K30&gt;2026))), "N/A", VLOOKUP($F30, 'Source Data'!$B$15:$I$22,8)), "")</f>
        <v/>
      </c>
      <c r="AG30" s="171" t="str">
        <f>IF(ISNUMBER($F30), IF(OR(AND(OR($J30="Retired", $J30="Permanent Low-Use"), $K30&lt;=2027), (AND($J30= "New", $K30&gt;2027))), "N/A", VLOOKUP($F30, 'Source Data'!$B$15:$I$22,8)), "")</f>
        <v/>
      </c>
      <c r="AH30" s="171" t="str">
        <f>IF(ISNUMBER($F30), IF(OR(AND(OR($J30="Retired", $J30="Permanent Low-Use"), $K30&lt;=2028), (AND($J30= "New", $K30&gt;2028))), "N/A", VLOOKUP($F30, 'Source Data'!$B$15:$I$22,8)), "")</f>
        <v/>
      </c>
      <c r="AI30" s="171" t="str">
        <f>IF(ISNUMBER($F30), IF(OR(AND(OR($J30="Retired", $J30="Permanent Low-Use"), $K30&lt;=2029), (AND($J30= "New", $K30&gt;2029))), "N/A", VLOOKUP($F30, 'Source Data'!$B$15:$I$22,8)), "")</f>
        <v/>
      </c>
      <c r="AJ30" s="171" t="str">
        <f>IF(ISNUMBER($F30), IF(OR(AND(OR($J30="Retired", $J30="Permanent Low-Use"), $K30&lt;=2030), (AND($J30= "New", $K30&gt;2030))), "N/A", VLOOKUP($F30, 'Source Data'!$B$15:$I$22,8)), "")</f>
        <v/>
      </c>
      <c r="AK30" s="171" t="str">
        <f>IF($N30= 0, "N/A", IF(ISERROR(VLOOKUP($F30, 'Source Data'!$B$4:$C$11,2)), "", VLOOKUP($F30, 'Source Data'!$B$4:$C$11,2)))</f>
        <v/>
      </c>
    </row>
    <row r="31" spans="1:40" x14ac:dyDescent="0.35">
      <c r="A31" s="99"/>
      <c r="B31" s="89"/>
      <c r="C31" s="90"/>
      <c r="D31" s="90"/>
      <c r="E31" s="91"/>
      <c r="F31" s="91"/>
      <c r="G31" s="86"/>
      <c r="H31" s="87"/>
      <c r="I31" s="86"/>
      <c r="J31" s="88"/>
      <c r="K31" s="88"/>
      <c r="L31" s="168" t="str">
        <f t="shared" si="5"/>
        <v/>
      </c>
      <c r="M31" s="170" t="str">
        <f>IF(ISERROR(VLOOKUP(E31,'Source Data'!$B$67:$J$97, MATCH(F31, 'Source Data'!$B$64:$J$64,1),TRUE))=TRUE,"",VLOOKUP(E31,'Source Data'!$B$67:$J$97,MATCH(F31, 'Source Data'!$B$64:$J$64,1),TRUE))</f>
        <v/>
      </c>
      <c r="N31" s="169" t="str">
        <f t="shared" si="6"/>
        <v/>
      </c>
      <c r="O31" s="170" t="str">
        <f>IF(OR(AND(OR($J31="Retired",$J31="Permanent Low-Use"),$K31&lt;=2020),(AND($J31="New",$K31&gt;2020))),"N/A",IF($N31=0,0,IF(ISERROR(VLOOKUP($E31,'Source Data'!$B$29:$J$60, MATCH($L31, 'Source Data'!$B$26:$J$26,1),TRUE))=TRUE,"",VLOOKUP($E31,'Source Data'!$B$29:$J$60,MATCH($L31, 'Source Data'!$B$26:$J$26,1),TRUE))))</f>
        <v/>
      </c>
      <c r="P31" s="170" t="str">
        <f>IF(OR(AND(OR($J31="Retired",$J31="Permanent Low-Use"),$K31&lt;=2021),(AND($J31="New",$K31&gt;2021))),"N/A",IF($N31=0,0,IF(ISERROR(VLOOKUP($E31,'Source Data'!$B$29:$J$60, MATCH($L31, 'Source Data'!$B$26:$J$26,1),TRUE))=TRUE,"",VLOOKUP($E31,'Source Data'!$B$29:$J$60,MATCH($L31, 'Source Data'!$B$26:$J$26,1),TRUE))))</f>
        <v/>
      </c>
      <c r="Q31" s="170" t="str">
        <f>IF(OR(AND(OR($J31="Retired",$J31="Permanent Low-Use"),$K31&lt;=2022),(AND($J31="New",$K31&gt;2022))),"N/A",IF($N31=0,0,IF(ISERROR(VLOOKUP($E31,'Source Data'!$B$29:$J$60, MATCH($L31, 'Source Data'!$B$26:$J$26,1),TRUE))=TRUE,"",VLOOKUP($E31,'Source Data'!$B$29:$J$60,MATCH($L31, 'Source Data'!$B$26:$J$26,1),TRUE))))</f>
        <v/>
      </c>
      <c r="R31" s="170" t="str">
        <f>IF(OR(AND(OR($J31="Retired",$J31="Permanent Low-Use"),$K31&lt;=2023),(AND($J31="New",$K31&gt;2023))),"N/A",IF($N31=0,0,IF(ISERROR(VLOOKUP($E31,'Source Data'!$B$29:$J$60, MATCH($L31, 'Source Data'!$B$26:$J$26,1),TRUE))=TRUE,"",VLOOKUP($E31,'Source Data'!$B$29:$J$60,MATCH($L31, 'Source Data'!$B$26:$J$26,1),TRUE))))</f>
        <v/>
      </c>
      <c r="S31" s="170" t="str">
        <f>IF(OR(AND(OR($J31="Retired",$J31="Permanent Low-Use"),$K31&lt;=2024),(AND($J31="New",$K31&gt;2024))),"N/A",IF($N31=0,0,IF(ISERROR(VLOOKUP($E31,'Source Data'!$B$29:$J$60, MATCH($L31, 'Source Data'!$B$26:$J$26,1),TRUE))=TRUE,"",VLOOKUP($E31,'Source Data'!$B$29:$J$60,MATCH($L31, 'Source Data'!$B$26:$J$26,1),TRUE))))</f>
        <v/>
      </c>
      <c r="T31" s="170" t="str">
        <f>IF(OR(AND(OR($J31="Retired",$J31="Permanent Low-Use"),$K31&lt;=2025),(AND($J31="New",$K31&gt;2025))),"N/A",IF($N31=0,0,IF(ISERROR(VLOOKUP($E31,'Source Data'!$B$29:$J$60, MATCH($L31, 'Source Data'!$B$26:$J$26,1),TRUE))=TRUE,"",VLOOKUP($E31,'Source Data'!$B$29:$J$60,MATCH($L31, 'Source Data'!$B$26:$J$26,1),TRUE))))</f>
        <v/>
      </c>
      <c r="U31" s="170" t="str">
        <f>IF(OR(AND(OR($J31="Retired",$J31="Permanent Low-Use"),$K31&lt;=2026),(AND($J31="New",$K31&gt;2026))),"N/A",IF($N31=0,0,IF(ISERROR(VLOOKUP($E31,'Source Data'!$B$29:$J$60, MATCH($L31, 'Source Data'!$B$26:$J$26,1),TRUE))=TRUE,"",VLOOKUP($E31,'Source Data'!$B$29:$J$60,MATCH($L31, 'Source Data'!$B$26:$J$26,1),TRUE))))</f>
        <v/>
      </c>
      <c r="V31" s="170" t="str">
        <f>IF(OR(AND(OR($J31="Retired",$J31="Permanent Low-Use"),$K31&lt;=2027),(AND($J31="New",$K31&gt;2027))),"N/A",IF($N31=0,0,IF(ISERROR(VLOOKUP($E31,'Source Data'!$B$29:$J$60, MATCH($L31, 'Source Data'!$B$26:$J$26,1),TRUE))=TRUE,"",VLOOKUP($E31,'Source Data'!$B$29:$J$60,MATCH($L31, 'Source Data'!$B$26:$J$26,1),TRUE))))</f>
        <v/>
      </c>
      <c r="W31" s="170" t="str">
        <f>IF(OR(AND(OR($J31="Retired",$J31="Permanent Low-Use"),$K31&lt;=2028),(AND($J31="New",$K31&gt;2028))),"N/A",IF($N31=0,0,IF(ISERROR(VLOOKUP($E31,'Source Data'!$B$29:$J$60, MATCH($L31, 'Source Data'!$B$26:$J$26,1),TRUE))=TRUE,"",VLOOKUP($E31,'Source Data'!$B$29:$J$60,MATCH($L31, 'Source Data'!$B$26:$J$26,1),TRUE))))</f>
        <v/>
      </c>
      <c r="X31" s="170" t="str">
        <f>IF(OR(AND(OR($J31="Retired",$J31="Permanent Low-Use"),$K31&lt;=2029),(AND($J31="New",$K31&gt;2029))),"N/A",IF($N31=0,0,IF(ISERROR(VLOOKUP($E31,'Source Data'!$B$29:$J$60, MATCH($L31, 'Source Data'!$B$26:$J$26,1),TRUE))=TRUE,"",VLOOKUP($E31,'Source Data'!$B$29:$J$60,MATCH($L31, 'Source Data'!$B$26:$J$26,1),TRUE))))</f>
        <v/>
      </c>
      <c r="Y31" s="170" t="str">
        <f>IF(OR(AND(OR($J31="Retired",$J31="Permanent Low-Use"),$K31&lt;=2030),(AND($J31="New",$K31&gt;2030))),"N/A",IF($N31=0,0,IF(ISERROR(VLOOKUP($E31,'Source Data'!$B$29:$J$60, MATCH($L31, 'Source Data'!$B$26:$J$26,1),TRUE))=TRUE,"",VLOOKUP($E31,'Source Data'!$B$29:$J$60,MATCH($L31, 'Source Data'!$B$26:$J$26,1),TRUE))))</f>
        <v/>
      </c>
      <c r="Z31" s="171" t="str">
        <f>IF(ISNUMBER($L31),IF(OR(AND(OR($J31="Retired",$J31="Permanent Low-Use"),$K31&lt;=2020),(AND($J31="New",$K31&gt;2020))),"N/A",VLOOKUP($F31,'Source Data'!$B$15:$I$22,5)),"")</f>
        <v/>
      </c>
      <c r="AA31" s="171" t="str">
        <f>IF(ISNUMBER($F31), IF(OR(AND(OR($J31="Retired", $J31="Permanent Low-Use"), $K31&lt;=2021), (AND($J31= "New", $K31&gt;2021))), "N/A", VLOOKUP($F31, 'Source Data'!$B$15:$I$22,6)), "")</f>
        <v/>
      </c>
      <c r="AB31" s="171" t="str">
        <f>IF(ISNUMBER($F31), IF(OR(AND(OR($J31="Retired", $J31="Permanent Low-Use"), $K31&lt;=2022), (AND($J31= "New", $K31&gt;2022))), "N/A", VLOOKUP($F31, 'Source Data'!$B$15:$I$22,7)), "")</f>
        <v/>
      </c>
      <c r="AC31" s="171" t="str">
        <f>IF(ISNUMBER($F31), IF(OR(AND(OR($J31="Retired", $J31="Permanent Low-Use"), $K31&lt;=2023), (AND($J31= "New", $K31&gt;2023))), "N/A", VLOOKUP($F31, 'Source Data'!$B$15:$I$22,8)), "")</f>
        <v/>
      </c>
      <c r="AD31" s="171" t="str">
        <f>IF(ISNUMBER($F31), IF(OR(AND(OR($J31="Retired", $J31="Permanent Low-Use"), $K31&lt;=2024), (AND($J31= "New", $K31&gt;2024))), "N/A", VLOOKUP($F31, 'Source Data'!$B$15:$I$22,8)), "")</f>
        <v/>
      </c>
      <c r="AE31" s="171" t="str">
        <f>IF(ISNUMBER($F31), IF(OR(AND(OR($J31="Retired", $J31="Permanent Low-Use"), $K31&lt;=2025), (AND($J31= "New", $K31&gt;2025))), "N/A", VLOOKUP($F31, 'Source Data'!$B$15:$I$22,8)), "")</f>
        <v/>
      </c>
      <c r="AF31" s="171" t="str">
        <f>IF(ISNUMBER($F31), IF(OR(AND(OR($J31="Retired", $J31="Permanent Low-Use"), $K31&lt;=2026), (AND($J31= "New", $K31&gt;2026))), "N/A", VLOOKUP($F31, 'Source Data'!$B$15:$I$22,8)), "")</f>
        <v/>
      </c>
      <c r="AG31" s="171" t="str">
        <f>IF(ISNUMBER($F31), IF(OR(AND(OR($J31="Retired", $J31="Permanent Low-Use"), $K31&lt;=2027), (AND($J31= "New", $K31&gt;2027))), "N/A", VLOOKUP($F31, 'Source Data'!$B$15:$I$22,8)), "")</f>
        <v/>
      </c>
      <c r="AH31" s="171" t="str">
        <f>IF(ISNUMBER($F31), IF(OR(AND(OR($J31="Retired", $J31="Permanent Low-Use"), $K31&lt;=2028), (AND($J31= "New", $K31&gt;2028))), "N/A", VLOOKUP($F31, 'Source Data'!$B$15:$I$22,8)), "")</f>
        <v/>
      </c>
      <c r="AI31" s="171" t="str">
        <f>IF(ISNUMBER($F31), IF(OR(AND(OR($J31="Retired", $J31="Permanent Low-Use"), $K31&lt;=2029), (AND($J31= "New", $K31&gt;2029))), "N/A", VLOOKUP($F31, 'Source Data'!$B$15:$I$22,8)), "")</f>
        <v/>
      </c>
      <c r="AJ31" s="171" t="str">
        <f>IF(ISNUMBER($F31), IF(OR(AND(OR($J31="Retired", $J31="Permanent Low-Use"), $K31&lt;=2030), (AND($J31= "New", $K31&gt;2030))), "N/A", VLOOKUP($F31, 'Source Data'!$B$15:$I$22,8)), "")</f>
        <v/>
      </c>
      <c r="AK31" s="171" t="str">
        <f>IF($N31= 0, "N/A", IF(ISERROR(VLOOKUP($F31, 'Source Data'!$B$4:$C$11,2)), "", VLOOKUP($F31, 'Source Data'!$B$4:$C$11,2)))</f>
        <v/>
      </c>
    </row>
    <row r="32" spans="1:40" x14ac:dyDescent="0.35">
      <c r="A32" s="99"/>
      <c r="B32" s="89"/>
      <c r="C32" s="90"/>
      <c r="D32" s="90"/>
      <c r="E32" s="91"/>
      <c r="F32" s="91"/>
      <c r="G32" s="86"/>
      <c r="H32" s="87"/>
      <c r="I32" s="86"/>
      <c r="J32" s="88"/>
      <c r="K32" s="88"/>
      <c r="L32" s="168" t="str">
        <f t="shared" si="5"/>
        <v/>
      </c>
      <c r="M32" s="170" t="str">
        <f>IF(ISERROR(VLOOKUP(E32,'Source Data'!$B$67:$J$97, MATCH(F32, 'Source Data'!$B$64:$J$64,1),TRUE))=TRUE,"",VLOOKUP(E32,'Source Data'!$B$67:$J$97,MATCH(F32, 'Source Data'!$B$64:$J$64,1),TRUE))</f>
        <v/>
      </c>
      <c r="N32" s="169" t="str">
        <f t="shared" si="6"/>
        <v/>
      </c>
      <c r="O32" s="170" t="str">
        <f>IF(OR(AND(OR($J32="Retired",$J32="Permanent Low-Use"),$K32&lt;=2020),(AND($J32="New",$K32&gt;2020))),"N/A",IF($N32=0,0,IF(ISERROR(VLOOKUP($E32,'Source Data'!$B$29:$J$60, MATCH($L32, 'Source Data'!$B$26:$J$26,1),TRUE))=TRUE,"",VLOOKUP($E32,'Source Data'!$B$29:$J$60,MATCH($L32, 'Source Data'!$B$26:$J$26,1),TRUE))))</f>
        <v/>
      </c>
      <c r="P32" s="170" t="str">
        <f>IF(OR(AND(OR($J32="Retired",$J32="Permanent Low-Use"),$K32&lt;=2021),(AND($J32="New",$K32&gt;2021))),"N/A",IF($N32=0,0,IF(ISERROR(VLOOKUP($E32,'Source Data'!$B$29:$J$60, MATCH($L32, 'Source Data'!$B$26:$J$26,1),TRUE))=TRUE,"",VLOOKUP($E32,'Source Data'!$B$29:$J$60,MATCH($L32, 'Source Data'!$B$26:$J$26,1),TRUE))))</f>
        <v/>
      </c>
      <c r="Q32" s="170" t="str">
        <f>IF(OR(AND(OR($J32="Retired",$J32="Permanent Low-Use"),$K32&lt;=2022),(AND($J32="New",$K32&gt;2022))),"N/A",IF($N32=0,0,IF(ISERROR(VLOOKUP($E32,'Source Data'!$B$29:$J$60, MATCH($L32, 'Source Data'!$B$26:$J$26,1),TRUE))=TRUE,"",VLOOKUP($E32,'Source Data'!$B$29:$J$60,MATCH($L32, 'Source Data'!$B$26:$J$26,1),TRUE))))</f>
        <v/>
      </c>
      <c r="R32" s="170" t="str">
        <f>IF(OR(AND(OR($J32="Retired",$J32="Permanent Low-Use"),$K32&lt;=2023),(AND($J32="New",$K32&gt;2023))),"N/A",IF($N32=0,0,IF(ISERROR(VLOOKUP($E32,'Source Data'!$B$29:$J$60, MATCH($L32, 'Source Data'!$B$26:$J$26,1),TRUE))=TRUE,"",VLOOKUP($E32,'Source Data'!$B$29:$J$60,MATCH($L32, 'Source Data'!$B$26:$J$26,1),TRUE))))</f>
        <v/>
      </c>
      <c r="S32" s="170" t="str">
        <f>IF(OR(AND(OR($J32="Retired",$J32="Permanent Low-Use"),$K32&lt;=2024),(AND($J32="New",$K32&gt;2024))),"N/A",IF($N32=0,0,IF(ISERROR(VLOOKUP($E32,'Source Data'!$B$29:$J$60, MATCH($L32, 'Source Data'!$B$26:$J$26,1),TRUE))=TRUE,"",VLOOKUP($E32,'Source Data'!$B$29:$J$60,MATCH($L32, 'Source Data'!$B$26:$J$26,1),TRUE))))</f>
        <v/>
      </c>
      <c r="T32" s="170" t="str">
        <f>IF(OR(AND(OR($J32="Retired",$J32="Permanent Low-Use"),$K32&lt;=2025),(AND($J32="New",$K32&gt;2025))),"N/A",IF($N32=0,0,IF(ISERROR(VLOOKUP($E32,'Source Data'!$B$29:$J$60, MATCH($L32, 'Source Data'!$B$26:$J$26,1),TRUE))=TRUE,"",VLOOKUP($E32,'Source Data'!$B$29:$J$60,MATCH($L32, 'Source Data'!$B$26:$J$26,1),TRUE))))</f>
        <v/>
      </c>
      <c r="U32" s="170" t="str">
        <f>IF(OR(AND(OR($J32="Retired",$J32="Permanent Low-Use"),$K32&lt;=2026),(AND($J32="New",$K32&gt;2026))),"N/A",IF($N32=0,0,IF(ISERROR(VLOOKUP($E32,'Source Data'!$B$29:$J$60, MATCH($L32, 'Source Data'!$B$26:$J$26,1),TRUE))=TRUE,"",VLOOKUP($E32,'Source Data'!$B$29:$J$60,MATCH($L32, 'Source Data'!$B$26:$J$26,1),TRUE))))</f>
        <v/>
      </c>
      <c r="V32" s="170" t="str">
        <f>IF(OR(AND(OR($J32="Retired",$J32="Permanent Low-Use"),$K32&lt;=2027),(AND($J32="New",$K32&gt;2027))),"N/A",IF($N32=0,0,IF(ISERROR(VLOOKUP($E32,'Source Data'!$B$29:$J$60, MATCH($L32, 'Source Data'!$B$26:$J$26,1),TRUE))=TRUE,"",VLOOKUP($E32,'Source Data'!$B$29:$J$60,MATCH($L32, 'Source Data'!$B$26:$J$26,1),TRUE))))</f>
        <v/>
      </c>
      <c r="W32" s="170" t="str">
        <f>IF(OR(AND(OR($J32="Retired",$J32="Permanent Low-Use"),$K32&lt;=2028),(AND($J32="New",$K32&gt;2028))),"N/A",IF($N32=0,0,IF(ISERROR(VLOOKUP($E32,'Source Data'!$B$29:$J$60, MATCH($L32, 'Source Data'!$B$26:$J$26,1),TRUE))=TRUE,"",VLOOKUP($E32,'Source Data'!$B$29:$J$60,MATCH($L32, 'Source Data'!$B$26:$J$26,1),TRUE))))</f>
        <v/>
      </c>
      <c r="X32" s="170" t="str">
        <f>IF(OR(AND(OR($J32="Retired",$J32="Permanent Low-Use"),$K32&lt;=2029),(AND($J32="New",$K32&gt;2029))),"N/A",IF($N32=0,0,IF(ISERROR(VLOOKUP($E32,'Source Data'!$B$29:$J$60, MATCH($L32, 'Source Data'!$B$26:$J$26,1),TRUE))=TRUE,"",VLOOKUP($E32,'Source Data'!$B$29:$J$60,MATCH($L32, 'Source Data'!$B$26:$J$26,1),TRUE))))</f>
        <v/>
      </c>
      <c r="Y32" s="170" t="str">
        <f>IF(OR(AND(OR($J32="Retired",$J32="Permanent Low-Use"),$K32&lt;=2030),(AND($J32="New",$K32&gt;2030))),"N/A",IF($N32=0,0,IF(ISERROR(VLOOKUP($E32,'Source Data'!$B$29:$J$60, MATCH($L32, 'Source Data'!$B$26:$J$26,1),TRUE))=TRUE,"",VLOOKUP($E32,'Source Data'!$B$29:$J$60,MATCH($L32, 'Source Data'!$B$26:$J$26,1),TRUE))))</f>
        <v/>
      </c>
      <c r="Z32" s="171" t="str">
        <f>IF(ISNUMBER($L32),IF(OR(AND(OR($J32="Retired",$J32="Permanent Low-Use"),$K32&lt;=2020),(AND($J32="New",$K32&gt;2020))),"N/A",VLOOKUP($F32,'Source Data'!$B$15:$I$22,5)),"")</f>
        <v/>
      </c>
      <c r="AA32" s="171" t="str">
        <f>IF(ISNUMBER($F32), IF(OR(AND(OR($J32="Retired", $J32="Permanent Low-Use"), $K32&lt;=2021), (AND($J32= "New", $K32&gt;2021))), "N/A", VLOOKUP($F32, 'Source Data'!$B$15:$I$22,6)), "")</f>
        <v/>
      </c>
      <c r="AB32" s="171" t="str">
        <f>IF(ISNUMBER($F32), IF(OR(AND(OR($J32="Retired", $J32="Permanent Low-Use"), $K32&lt;=2022), (AND($J32= "New", $K32&gt;2022))), "N/A", VLOOKUP($F32, 'Source Data'!$B$15:$I$22,7)), "")</f>
        <v/>
      </c>
      <c r="AC32" s="171" t="str">
        <f>IF(ISNUMBER($F32), IF(OR(AND(OR($J32="Retired", $J32="Permanent Low-Use"), $K32&lt;=2023), (AND($J32= "New", $K32&gt;2023))), "N/A", VLOOKUP($F32, 'Source Data'!$B$15:$I$22,8)), "")</f>
        <v/>
      </c>
      <c r="AD32" s="171" t="str">
        <f>IF(ISNUMBER($F32), IF(OR(AND(OR($J32="Retired", $J32="Permanent Low-Use"), $K32&lt;=2024), (AND($J32= "New", $K32&gt;2024))), "N/A", VLOOKUP($F32, 'Source Data'!$B$15:$I$22,8)), "")</f>
        <v/>
      </c>
      <c r="AE32" s="171" t="str">
        <f>IF(ISNUMBER($F32), IF(OR(AND(OR($J32="Retired", $J32="Permanent Low-Use"), $K32&lt;=2025), (AND($J32= "New", $K32&gt;2025))), "N/A", VLOOKUP($F32, 'Source Data'!$B$15:$I$22,8)), "")</f>
        <v/>
      </c>
      <c r="AF32" s="171" t="str">
        <f>IF(ISNUMBER($F32), IF(OR(AND(OR($J32="Retired", $J32="Permanent Low-Use"), $K32&lt;=2026), (AND($J32= "New", $K32&gt;2026))), "N/A", VLOOKUP($F32, 'Source Data'!$B$15:$I$22,8)), "")</f>
        <v/>
      </c>
      <c r="AG32" s="171" t="str">
        <f>IF(ISNUMBER($F32), IF(OR(AND(OR($J32="Retired", $J32="Permanent Low-Use"), $K32&lt;=2027), (AND($J32= "New", $K32&gt;2027))), "N/A", VLOOKUP($F32, 'Source Data'!$B$15:$I$22,8)), "")</f>
        <v/>
      </c>
      <c r="AH32" s="171" t="str">
        <f>IF(ISNUMBER($F32), IF(OR(AND(OR($J32="Retired", $J32="Permanent Low-Use"), $K32&lt;=2028), (AND($J32= "New", $K32&gt;2028))), "N/A", VLOOKUP($F32, 'Source Data'!$B$15:$I$22,8)), "")</f>
        <v/>
      </c>
      <c r="AI32" s="171" t="str">
        <f>IF(ISNUMBER($F32), IF(OR(AND(OR($J32="Retired", $J32="Permanent Low-Use"), $K32&lt;=2029), (AND($J32= "New", $K32&gt;2029))), "N/A", VLOOKUP($F32, 'Source Data'!$B$15:$I$22,8)), "")</f>
        <v/>
      </c>
      <c r="AJ32" s="171" t="str">
        <f>IF(ISNUMBER($F32), IF(OR(AND(OR($J32="Retired", $J32="Permanent Low-Use"), $K32&lt;=2030), (AND($J32= "New", $K32&gt;2030))), "N/A", VLOOKUP($F32, 'Source Data'!$B$15:$I$22,8)), "")</f>
        <v/>
      </c>
      <c r="AK32" s="171" t="str">
        <f>IF($N32= 0, "N/A", IF(ISERROR(VLOOKUP($F32, 'Source Data'!$B$4:$C$11,2)), "", VLOOKUP($F32, 'Source Data'!$B$4:$C$11,2)))</f>
        <v/>
      </c>
    </row>
    <row r="33" spans="1:37" x14ac:dyDescent="0.35">
      <c r="A33" s="99"/>
      <c r="B33" s="89"/>
      <c r="C33" s="90"/>
      <c r="D33" s="90"/>
      <c r="E33" s="91"/>
      <c r="F33" s="91"/>
      <c r="G33" s="86"/>
      <c r="H33" s="87"/>
      <c r="I33" s="86"/>
      <c r="J33" s="88"/>
      <c r="K33" s="88"/>
      <c r="L33" s="168" t="str">
        <f t="shared" si="5"/>
        <v/>
      </c>
      <c r="M33" s="170" t="str">
        <f>IF(ISERROR(VLOOKUP(E33,'Source Data'!$B$67:$J$97, MATCH(F33, 'Source Data'!$B$64:$J$64,1),TRUE))=TRUE,"",VLOOKUP(E33,'Source Data'!$B$67:$J$97,MATCH(F33, 'Source Data'!$B$64:$J$64,1),TRUE))</f>
        <v/>
      </c>
      <c r="N33" s="169" t="str">
        <f t="shared" si="6"/>
        <v/>
      </c>
      <c r="O33" s="170" t="str">
        <f>IF(OR(AND(OR($J33="Retired",$J33="Permanent Low-Use"),$K33&lt;=2020),(AND($J33="New",$K33&gt;2020))),"N/A",IF($N33=0,0,IF(ISERROR(VLOOKUP($E33,'Source Data'!$B$29:$J$60, MATCH($L33, 'Source Data'!$B$26:$J$26,1),TRUE))=TRUE,"",VLOOKUP($E33,'Source Data'!$B$29:$J$60,MATCH($L33, 'Source Data'!$B$26:$J$26,1),TRUE))))</f>
        <v/>
      </c>
      <c r="P33" s="170" t="str">
        <f>IF(OR(AND(OR($J33="Retired",$J33="Permanent Low-Use"),$K33&lt;=2021),(AND($J33="New",$K33&gt;2021))),"N/A",IF($N33=0,0,IF(ISERROR(VLOOKUP($E33,'Source Data'!$B$29:$J$60, MATCH($L33, 'Source Data'!$B$26:$J$26,1),TRUE))=TRUE,"",VLOOKUP($E33,'Source Data'!$B$29:$J$60,MATCH($L33, 'Source Data'!$B$26:$J$26,1),TRUE))))</f>
        <v/>
      </c>
      <c r="Q33" s="170" t="str">
        <f>IF(OR(AND(OR($J33="Retired",$J33="Permanent Low-Use"),$K33&lt;=2022),(AND($J33="New",$K33&gt;2022))),"N/A",IF($N33=0,0,IF(ISERROR(VLOOKUP($E33,'Source Data'!$B$29:$J$60, MATCH($L33, 'Source Data'!$B$26:$J$26,1),TRUE))=TRUE,"",VLOOKUP($E33,'Source Data'!$B$29:$J$60,MATCH($L33, 'Source Data'!$B$26:$J$26,1),TRUE))))</f>
        <v/>
      </c>
      <c r="R33" s="170" t="str">
        <f>IF(OR(AND(OR($J33="Retired",$J33="Permanent Low-Use"),$K33&lt;=2023),(AND($J33="New",$K33&gt;2023))),"N/A",IF($N33=0,0,IF(ISERROR(VLOOKUP($E33,'Source Data'!$B$29:$J$60, MATCH($L33, 'Source Data'!$B$26:$J$26,1),TRUE))=TRUE,"",VLOOKUP($E33,'Source Data'!$B$29:$J$60,MATCH($L33, 'Source Data'!$B$26:$J$26,1),TRUE))))</f>
        <v/>
      </c>
      <c r="S33" s="170" t="str">
        <f>IF(OR(AND(OR($J33="Retired",$J33="Permanent Low-Use"),$K33&lt;=2024),(AND($J33="New",$K33&gt;2024))),"N/A",IF($N33=0,0,IF(ISERROR(VLOOKUP($E33,'Source Data'!$B$29:$J$60, MATCH($L33, 'Source Data'!$B$26:$J$26,1),TRUE))=TRUE,"",VLOOKUP($E33,'Source Data'!$B$29:$J$60,MATCH($L33, 'Source Data'!$B$26:$J$26,1),TRUE))))</f>
        <v/>
      </c>
      <c r="T33" s="170" t="str">
        <f>IF(OR(AND(OR($J33="Retired",$J33="Permanent Low-Use"),$K33&lt;=2025),(AND($J33="New",$K33&gt;2025))),"N/A",IF($N33=0,0,IF(ISERROR(VLOOKUP($E33,'Source Data'!$B$29:$J$60, MATCH($L33, 'Source Data'!$B$26:$J$26,1),TRUE))=TRUE,"",VLOOKUP($E33,'Source Data'!$B$29:$J$60,MATCH($L33, 'Source Data'!$B$26:$J$26,1),TRUE))))</f>
        <v/>
      </c>
      <c r="U33" s="170" t="str">
        <f>IF(OR(AND(OR($J33="Retired",$J33="Permanent Low-Use"),$K33&lt;=2026),(AND($J33="New",$K33&gt;2026))),"N/A",IF($N33=0,0,IF(ISERROR(VLOOKUP($E33,'Source Data'!$B$29:$J$60, MATCH($L33, 'Source Data'!$B$26:$J$26,1),TRUE))=TRUE,"",VLOOKUP($E33,'Source Data'!$B$29:$J$60,MATCH($L33, 'Source Data'!$B$26:$J$26,1),TRUE))))</f>
        <v/>
      </c>
      <c r="V33" s="170" t="str">
        <f>IF(OR(AND(OR($J33="Retired",$J33="Permanent Low-Use"),$K33&lt;=2027),(AND($J33="New",$K33&gt;2027))),"N/A",IF($N33=0,0,IF(ISERROR(VLOOKUP($E33,'Source Data'!$B$29:$J$60, MATCH($L33, 'Source Data'!$B$26:$J$26,1),TRUE))=TRUE,"",VLOOKUP($E33,'Source Data'!$B$29:$J$60,MATCH($L33, 'Source Data'!$B$26:$J$26,1),TRUE))))</f>
        <v/>
      </c>
      <c r="W33" s="170" t="str">
        <f>IF(OR(AND(OR($J33="Retired",$J33="Permanent Low-Use"),$K33&lt;=2028),(AND($J33="New",$K33&gt;2028))),"N/A",IF($N33=0,0,IF(ISERROR(VLOOKUP($E33,'Source Data'!$B$29:$J$60, MATCH($L33, 'Source Data'!$B$26:$J$26,1),TRUE))=TRUE,"",VLOOKUP($E33,'Source Data'!$B$29:$J$60,MATCH($L33, 'Source Data'!$B$26:$J$26,1),TRUE))))</f>
        <v/>
      </c>
      <c r="X33" s="170" t="str">
        <f>IF(OR(AND(OR($J33="Retired",$J33="Permanent Low-Use"),$K33&lt;=2029),(AND($J33="New",$K33&gt;2029))),"N/A",IF($N33=0,0,IF(ISERROR(VLOOKUP($E33,'Source Data'!$B$29:$J$60, MATCH($L33, 'Source Data'!$B$26:$J$26,1),TRUE))=TRUE,"",VLOOKUP($E33,'Source Data'!$B$29:$J$60,MATCH($L33, 'Source Data'!$B$26:$J$26,1),TRUE))))</f>
        <v/>
      </c>
      <c r="Y33" s="170" t="str">
        <f>IF(OR(AND(OR($J33="Retired",$J33="Permanent Low-Use"),$K33&lt;=2030),(AND($J33="New",$K33&gt;2030))),"N/A",IF($N33=0,0,IF(ISERROR(VLOOKUP($E33,'Source Data'!$B$29:$J$60, MATCH($L33, 'Source Data'!$B$26:$J$26,1),TRUE))=TRUE,"",VLOOKUP($E33,'Source Data'!$B$29:$J$60,MATCH($L33, 'Source Data'!$B$26:$J$26,1),TRUE))))</f>
        <v/>
      </c>
      <c r="Z33" s="171" t="str">
        <f>IF(ISNUMBER($L33),IF(OR(AND(OR($J33="Retired",$J33="Permanent Low-Use"),$K33&lt;=2020),(AND($J33="New",$K33&gt;2020))),"N/A",VLOOKUP($F33,'Source Data'!$B$15:$I$22,5)),"")</f>
        <v/>
      </c>
      <c r="AA33" s="171" t="str">
        <f>IF(ISNUMBER($F33), IF(OR(AND(OR($J33="Retired", $J33="Permanent Low-Use"), $K33&lt;=2021), (AND($J33= "New", $K33&gt;2021))), "N/A", VLOOKUP($F33, 'Source Data'!$B$15:$I$22,6)), "")</f>
        <v/>
      </c>
      <c r="AB33" s="171" t="str">
        <f>IF(ISNUMBER($F33), IF(OR(AND(OR($J33="Retired", $J33="Permanent Low-Use"), $K33&lt;=2022), (AND($J33= "New", $K33&gt;2022))), "N/A", VLOOKUP($F33, 'Source Data'!$B$15:$I$22,7)), "")</f>
        <v/>
      </c>
      <c r="AC33" s="171" t="str">
        <f>IF(ISNUMBER($F33), IF(OR(AND(OR($J33="Retired", $J33="Permanent Low-Use"), $K33&lt;=2023), (AND($J33= "New", $K33&gt;2023))), "N/A", VLOOKUP($F33, 'Source Data'!$B$15:$I$22,8)), "")</f>
        <v/>
      </c>
      <c r="AD33" s="171" t="str">
        <f>IF(ISNUMBER($F33), IF(OR(AND(OR($J33="Retired", $J33="Permanent Low-Use"), $K33&lt;=2024), (AND($J33= "New", $K33&gt;2024))), "N/A", VLOOKUP($F33, 'Source Data'!$B$15:$I$22,8)), "")</f>
        <v/>
      </c>
      <c r="AE33" s="171" t="str">
        <f>IF(ISNUMBER($F33), IF(OR(AND(OR($J33="Retired", $J33="Permanent Low-Use"), $K33&lt;=2025), (AND($J33= "New", $K33&gt;2025))), "N/A", VLOOKUP($F33, 'Source Data'!$B$15:$I$22,8)), "")</f>
        <v/>
      </c>
      <c r="AF33" s="171" t="str">
        <f>IF(ISNUMBER($F33), IF(OR(AND(OR($J33="Retired", $J33="Permanent Low-Use"), $K33&lt;=2026), (AND($J33= "New", $K33&gt;2026))), "N/A", VLOOKUP($F33, 'Source Data'!$B$15:$I$22,8)), "")</f>
        <v/>
      </c>
      <c r="AG33" s="171" t="str">
        <f>IF(ISNUMBER($F33), IF(OR(AND(OR($J33="Retired", $J33="Permanent Low-Use"), $K33&lt;=2027), (AND($J33= "New", $K33&gt;2027))), "N/A", VLOOKUP($F33, 'Source Data'!$B$15:$I$22,8)), "")</f>
        <v/>
      </c>
      <c r="AH33" s="171" t="str">
        <f>IF(ISNUMBER($F33), IF(OR(AND(OR($J33="Retired", $J33="Permanent Low-Use"), $K33&lt;=2028), (AND($J33= "New", $K33&gt;2028))), "N/A", VLOOKUP($F33, 'Source Data'!$B$15:$I$22,8)), "")</f>
        <v/>
      </c>
      <c r="AI33" s="171" t="str">
        <f>IF(ISNUMBER($F33), IF(OR(AND(OR($J33="Retired", $J33="Permanent Low-Use"), $K33&lt;=2029), (AND($J33= "New", $K33&gt;2029))), "N/A", VLOOKUP($F33, 'Source Data'!$B$15:$I$22,8)), "")</f>
        <v/>
      </c>
      <c r="AJ33" s="171" t="str">
        <f>IF(ISNUMBER($F33), IF(OR(AND(OR($J33="Retired", $J33="Permanent Low-Use"), $K33&lt;=2030), (AND($J33= "New", $K33&gt;2030))), "N/A", VLOOKUP($F33, 'Source Data'!$B$15:$I$22,8)), "")</f>
        <v/>
      </c>
      <c r="AK33" s="171" t="str">
        <f>IF($N33= 0, "N/A", IF(ISERROR(VLOOKUP($F33, 'Source Data'!$B$4:$C$11,2)), "", VLOOKUP($F33, 'Source Data'!$B$4:$C$11,2)))</f>
        <v/>
      </c>
    </row>
    <row r="34" spans="1:37" x14ac:dyDescent="0.35">
      <c r="A34" s="99"/>
      <c r="B34" s="89"/>
      <c r="C34" s="90"/>
      <c r="D34" s="90"/>
      <c r="E34" s="91"/>
      <c r="F34" s="91"/>
      <c r="G34" s="86"/>
      <c r="H34" s="87"/>
      <c r="I34" s="86"/>
      <c r="J34" s="88"/>
      <c r="K34" s="88"/>
      <c r="L34" s="168" t="str">
        <f t="shared" si="5"/>
        <v/>
      </c>
      <c r="M34" s="170" t="str">
        <f>IF(ISERROR(VLOOKUP(E34,'Source Data'!$B$67:$J$97, MATCH(F34, 'Source Data'!$B$64:$J$64,1),TRUE))=TRUE,"",VLOOKUP(E34,'Source Data'!$B$67:$J$97,MATCH(F34, 'Source Data'!$B$64:$J$64,1),TRUE))</f>
        <v/>
      </c>
      <c r="N34" s="169" t="str">
        <f t="shared" si="6"/>
        <v/>
      </c>
      <c r="O34" s="170" t="str">
        <f>IF(OR(AND(OR($J34="Retired",$J34="Permanent Low-Use"),$K34&lt;=2020),(AND($J34="New",$K34&gt;2020))),"N/A",IF($N34=0,0,IF(ISERROR(VLOOKUP($E34,'Source Data'!$B$29:$J$60, MATCH($L34, 'Source Data'!$B$26:$J$26,1),TRUE))=TRUE,"",VLOOKUP($E34,'Source Data'!$B$29:$J$60,MATCH($L34, 'Source Data'!$B$26:$J$26,1),TRUE))))</f>
        <v/>
      </c>
      <c r="P34" s="170" t="str">
        <f>IF(OR(AND(OR($J34="Retired",$J34="Permanent Low-Use"),$K34&lt;=2021),(AND($J34="New",$K34&gt;2021))),"N/A",IF($N34=0,0,IF(ISERROR(VLOOKUP($E34,'Source Data'!$B$29:$J$60, MATCH($L34, 'Source Data'!$B$26:$J$26,1),TRUE))=TRUE,"",VLOOKUP($E34,'Source Data'!$B$29:$J$60,MATCH($L34, 'Source Data'!$B$26:$J$26,1),TRUE))))</f>
        <v/>
      </c>
      <c r="Q34" s="170" t="str">
        <f>IF(OR(AND(OR($J34="Retired",$J34="Permanent Low-Use"),$K34&lt;=2022),(AND($J34="New",$K34&gt;2022))),"N/A",IF($N34=0,0,IF(ISERROR(VLOOKUP($E34,'Source Data'!$B$29:$J$60, MATCH($L34, 'Source Data'!$B$26:$J$26,1),TRUE))=TRUE,"",VLOOKUP($E34,'Source Data'!$B$29:$J$60,MATCH($L34, 'Source Data'!$B$26:$J$26,1),TRUE))))</f>
        <v/>
      </c>
      <c r="R34" s="170" t="str">
        <f>IF(OR(AND(OR($J34="Retired",$J34="Permanent Low-Use"),$K34&lt;=2023),(AND($J34="New",$K34&gt;2023))),"N/A",IF($N34=0,0,IF(ISERROR(VLOOKUP($E34,'Source Data'!$B$29:$J$60, MATCH($L34, 'Source Data'!$B$26:$J$26,1),TRUE))=TRUE,"",VLOOKUP($E34,'Source Data'!$B$29:$J$60,MATCH($L34, 'Source Data'!$B$26:$J$26,1),TRUE))))</f>
        <v/>
      </c>
      <c r="S34" s="170" t="str">
        <f>IF(OR(AND(OR($J34="Retired",$J34="Permanent Low-Use"),$K34&lt;=2024),(AND($J34="New",$K34&gt;2024))),"N/A",IF($N34=0,0,IF(ISERROR(VLOOKUP($E34,'Source Data'!$B$29:$J$60, MATCH($L34, 'Source Data'!$B$26:$J$26,1),TRUE))=TRUE,"",VLOOKUP($E34,'Source Data'!$B$29:$J$60,MATCH($L34, 'Source Data'!$B$26:$J$26,1),TRUE))))</f>
        <v/>
      </c>
      <c r="T34" s="170" t="str">
        <f>IF(OR(AND(OR($J34="Retired",$J34="Permanent Low-Use"),$K34&lt;=2025),(AND($J34="New",$K34&gt;2025))),"N/A",IF($N34=0,0,IF(ISERROR(VLOOKUP($E34,'Source Data'!$B$29:$J$60, MATCH($L34, 'Source Data'!$B$26:$J$26,1),TRUE))=TRUE,"",VLOOKUP($E34,'Source Data'!$B$29:$J$60,MATCH($L34, 'Source Data'!$B$26:$J$26,1),TRUE))))</f>
        <v/>
      </c>
      <c r="U34" s="170" t="str">
        <f>IF(OR(AND(OR($J34="Retired",$J34="Permanent Low-Use"),$K34&lt;=2026),(AND($J34="New",$K34&gt;2026))),"N/A",IF($N34=0,0,IF(ISERROR(VLOOKUP($E34,'Source Data'!$B$29:$J$60, MATCH($L34, 'Source Data'!$B$26:$J$26,1),TRUE))=TRUE,"",VLOOKUP($E34,'Source Data'!$B$29:$J$60,MATCH($L34, 'Source Data'!$B$26:$J$26,1),TRUE))))</f>
        <v/>
      </c>
      <c r="V34" s="170" t="str">
        <f>IF(OR(AND(OR($J34="Retired",$J34="Permanent Low-Use"),$K34&lt;=2027),(AND($J34="New",$K34&gt;2027))),"N/A",IF($N34=0,0,IF(ISERROR(VLOOKUP($E34,'Source Data'!$B$29:$J$60, MATCH($L34, 'Source Data'!$B$26:$J$26,1),TRUE))=TRUE,"",VLOOKUP($E34,'Source Data'!$B$29:$J$60,MATCH($L34, 'Source Data'!$B$26:$J$26,1),TRUE))))</f>
        <v/>
      </c>
      <c r="W34" s="170" t="str">
        <f>IF(OR(AND(OR($J34="Retired",$J34="Permanent Low-Use"),$K34&lt;=2028),(AND($J34="New",$K34&gt;2028))),"N/A",IF($N34=0,0,IF(ISERROR(VLOOKUP($E34,'Source Data'!$B$29:$J$60, MATCH($L34, 'Source Data'!$B$26:$J$26,1),TRUE))=TRUE,"",VLOOKUP($E34,'Source Data'!$B$29:$J$60,MATCH($L34, 'Source Data'!$B$26:$J$26,1),TRUE))))</f>
        <v/>
      </c>
      <c r="X34" s="170" t="str">
        <f>IF(OR(AND(OR($J34="Retired",$J34="Permanent Low-Use"),$K34&lt;=2029),(AND($J34="New",$K34&gt;2029))),"N/A",IF($N34=0,0,IF(ISERROR(VLOOKUP($E34,'Source Data'!$B$29:$J$60, MATCH($L34, 'Source Data'!$B$26:$J$26,1),TRUE))=TRUE,"",VLOOKUP($E34,'Source Data'!$B$29:$J$60,MATCH($L34, 'Source Data'!$B$26:$J$26,1),TRUE))))</f>
        <v/>
      </c>
      <c r="Y34" s="170" t="str">
        <f>IF(OR(AND(OR($J34="Retired",$J34="Permanent Low-Use"),$K34&lt;=2030),(AND($J34="New",$K34&gt;2030))),"N/A",IF($N34=0,0,IF(ISERROR(VLOOKUP($E34,'Source Data'!$B$29:$J$60, MATCH($L34, 'Source Data'!$B$26:$J$26,1),TRUE))=TRUE,"",VLOOKUP($E34,'Source Data'!$B$29:$J$60,MATCH($L34, 'Source Data'!$B$26:$J$26,1),TRUE))))</f>
        <v/>
      </c>
      <c r="Z34" s="171" t="str">
        <f>IF(ISNUMBER($L34),IF(OR(AND(OR($J34="Retired",$J34="Permanent Low-Use"),$K34&lt;=2020),(AND($J34="New",$K34&gt;2020))),"N/A",VLOOKUP($F34,'Source Data'!$B$15:$I$22,5)),"")</f>
        <v/>
      </c>
      <c r="AA34" s="171" t="str">
        <f>IF(ISNUMBER($F34), IF(OR(AND(OR($J34="Retired", $J34="Permanent Low-Use"), $K34&lt;=2021), (AND($J34= "New", $K34&gt;2021))), "N/A", VLOOKUP($F34, 'Source Data'!$B$15:$I$22,6)), "")</f>
        <v/>
      </c>
      <c r="AB34" s="171" t="str">
        <f>IF(ISNUMBER($F34), IF(OR(AND(OR($J34="Retired", $J34="Permanent Low-Use"), $K34&lt;=2022), (AND($J34= "New", $K34&gt;2022))), "N/A", VLOOKUP($F34, 'Source Data'!$B$15:$I$22,7)), "")</f>
        <v/>
      </c>
      <c r="AC34" s="171" t="str">
        <f>IF(ISNUMBER($F34), IF(OR(AND(OR($J34="Retired", $J34="Permanent Low-Use"), $K34&lt;=2023), (AND($J34= "New", $K34&gt;2023))), "N/A", VLOOKUP($F34, 'Source Data'!$B$15:$I$22,8)), "")</f>
        <v/>
      </c>
      <c r="AD34" s="171" t="str">
        <f>IF(ISNUMBER($F34), IF(OR(AND(OR($J34="Retired", $J34="Permanent Low-Use"), $K34&lt;=2024), (AND($J34= "New", $K34&gt;2024))), "N/A", VLOOKUP($F34, 'Source Data'!$B$15:$I$22,8)), "")</f>
        <v/>
      </c>
      <c r="AE34" s="171" t="str">
        <f>IF(ISNUMBER($F34), IF(OR(AND(OR($J34="Retired", $J34="Permanent Low-Use"), $K34&lt;=2025), (AND($J34= "New", $K34&gt;2025))), "N/A", VLOOKUP($F34, 'Source Data'!$B$15:$I$22,8)), "")</f>
        <v/>
      </c>
      <c r="AF34" s="171" t="str">
        <f>IF(ISNUMBER($F34), IF(OR(AND(OR($J34="Retired", $J34="Permanent Low-Use"), $K34&lt;=2026), (AND($J34= "New", $K34&gt;2026))), "N/A", VLOOKUP($F34, 'Source Data'!$B$15:$I$22,8)), "")</f>
        <v/>
      </c>
      <c r="AG34" s="171" t="str">
        <f>IF(ISNUMBER($F34), IF(OR(AND(OR($J34="Retired", $J34="Permanent Low-Use"), $K34&lt;=2027), (AND($J34= "New", $K34&gt;2027))), "N/A", VLOOKUP($F34, 'Source Data'!$B$15:$I$22,8)), "")</f>
        <v/>
      </c>
      <c r="AH34" s="171" t="str">
        <f>IF(ISNUMBER($F34), IF(OR(AND(OR($J34="Retired", $J34="Permanent Low-Use"), $K34&lt;=2028), (AND($J34= "New", $K34&gt;2028))), "N/A", VLOOKUP($F34, 'Source Data'!$B$15:$I$22,8)), "")</f>
        <v/>
      </c>
      <c r="AI34" s="171" t="str">
        <f>IF(ISNUMBER($F34), IF(OR(AND(OR($J34="Retired", $J34="Permanent Low-Use"), $K34&lt;=2029), (AND($J34= "New", $K34&gt;2029))), "N/A", VLOOKUP($F34, 'Source Data'!$B$15:$I$22,8)), "")</f>
        <v/>
      </c>
      <c r="AJ34" s="171" t="str">
        <f>IF(ISNUMBER($F34), IF(OR(AND(OR($J34="Retired", $J34="Permanent Low-Use"), $K34&lt;=2030), (AND($J34= "New", $K34&gt;2030))), "N/A", VLOOKUP($F34, 'Source Data'!$B$15:$I$22,8)), "")</f>
        <v/>
      </c>
      <c r="AK34" s="171" t="str">
        <f>IF($N34= 0, "N/A", IF(ISERROR(VLOOKUP($F34, 'Source Data'!$B$4:$C$11,2)), "", VLOOKUP($F34, 'Source Data'!$B$4:$C$11,2)))</f>
        <v/>
      </c>
    </row>
    <row r="35" spans="1:37" x14ac:dyDescent="0.35">
      <c r="A35" s="99"/>
      <c r="B35" s="89"/>
      <c r="C35" s="90"/>
      <c r="D35" s="90"/>
      <c r="E35" s="91"/>
      <c r="F35" s="91"/>
      <c r="G35" s="86"/>
      <c r="H35" s="87"/>
      <c r="I35" s="86"/>
      <c r="J35" s="88"/>
      <c r="K35" s="88"/>
      <c r="L35" s="168" t="str">
        <f t="shared" si="5"/>
        <v/>
      </c>
      <c r="M35" s="170" t="str">
        <f>IF(ISERROR(VLOOKUP(E35,'Source Data'!$B$67:$J$97, MATCH(F35, 'Source Data'!$B$64:$J$64,1),TRUE))=TRUE,"",VLOOKUP(E35,'Source Data'!$B$67:$J$97,MATCH(F35, 'Source Data'!$B$64:$J$64,1),TRUE))</f>
        <v/>
      </c>
      <c r="N35" s="169" t="str">
        <f t="shared" si="6"/>
        <v/>
      </c>
      <c r="O35" s="170" t="str">
        <f>IF(OR(AND(OR($J35="Retired",$J35="Permanent Low-Use"),$K35&lt;=2020),(AND($J35="New",$K35&gt;2020))),"N/A",IF($N35=0,0,IF(ISERROR(VLOOKUP($E35,'Source Data'!$B$29:$J$60, MATCH($L35, 'Source Data'!$B$26:$J$26,1),TRUE))=TRUE,"",VLOOKUP($E35,'Source Data'!$B$29:$J$60,MATCH($L35, 'Source Data'!$B$26:$J$26,1),TRUE))))</f>
        <v/>
      </c>
      <c r="P35" s="170" t="str">
        <f>IF(OR(AND(OR($J35="Retired",$J35="Permanent Low-Use"),$K35&lt;=2021),(AND($J35="New",$K35&gt;2021))),"N/A",IF($N35=0,0,IF(ISERROR(VLOOKUP($E35,'Source Data'!$B$29:$J$60, MATCH($L35, 'Source Data'!$B$26:$J$26,1),TRUE))=TRUE,"",VLOOKUP($E35,'Source Data'!$B$29:$J$60,MATCH($L35, 'Source Data'!$B$26:$J$26,1),TRUE))))</f>
        <v/>
      </c>
      <c r="Q35" s="170" t="str">
        <f>IF(OR(AND(OR($J35="Retired",$J35="Permanent Low-Use"),$K35&lt;=2022),(AND($J35="New",$K35&gt;2022))),"N/A",IF($N35=0,0,IF(ISERROR(VLOOKUP($E35,'Source Data'!$B$29:$J$60, MATCH($L35, 'Source Data'!$B$26:$J$26,1),TRUE))=TRUE,"",VLOOKUP($E35,'Source Data'!$B$29:$J$60,MATCH($L35, 'Source Data'!$B$26:$J$26,1),TRUE))))</f>
        <v/>
      </c>
      <c r="R35" s="170" t="str">
        <f>IF(OR(AND(OR($J35="Retired",$J35="Permanent Low-Use"),$K35&lt;=2023),(AND($J35="New",$K35&gt;2023))),"N/A",IF($N35=0,0,IF(ISERROR(VLOOKUP($E35,'Source Data'!$B$29:$J$60, MATCH($L35, 'Source Data'!$B$26:$J$26,1),TRUE))=TRUE,"",VLOOKUP($E35,'Source Data'!$B$29:$J$60,MATCH($L35, 'Source Data'!$B$26:$J$26,1),TRUE))))</f>
        <v/>
      </c>
      <c r="S35" s="170" t="str">
        <f>IF(OR(AND(OR($J35="Retired",$J35="Permanent Low-Use"),$K35&lt;=2024),(AND($J35="New",$K35&gt;2024))),"N/A",IF($N35=0,0,IF(ISERROR(VLOOKUP($E35,'Source Data'!$B$29:$J$60, MATCH($L35, 'Source Data'!$B$26:$J$26,1),TRUE))=TRUE,"",VLOOKUP($E35,'Source Data'!$B$29:$J$60,MATCH($L35, 'Source Data'!$B$26:$J$26,1),TRUE))))</f>
        <v/>
      </c>
      <c r="T35" s="170" t="str">
        <f>IF(OR(AND(OR($J35="Retired",$J35="Permanent Low-Use"),$K35&lt;=2025),(AND($J35="New",$K35&gt;2025))),"N/A",IF($N35=0,0,IF(ISERROR(VLOOKUP($E35,'Source Data'!$B$29:$J$60, MATCH($L35, 'Source Data'!$B$26:$J$26,1),TRUE))=TRUE,"",VLOOKUP($E35,'Source Data'!$B$29:$J$60,MATCH($L35, 'Source Data'!$B$26:$J$26,1),TRUE))))</f>
        <v/>
      </c>
      <c r="U35" s="170" t="str">
        <f>IF(OR(AND(OR($J35="Retired",$J35="Permanent Low-Use"),$K35&lt;=2026),(AND($J35="New",$K35&gt;2026))),"N/A",IF($N35=0,0,IF(ISERROR(VLOOKUP($E35,'Source Data'!$B$29:$J$60, MATCH($L35, 'Source Data'!$B$26:$J$26,1),TRUE))=TRUE,"",VLOOKUP($E35,'Source Data'!$B$29:$J$60,MATCH($L35, 'Source Data'!$B$26:$J$26,1),TRUE))))</f>
        <v/>
      </c>
      <c r="V35" s="170" t="str">
        <f>IF(OR(AND(OR($J35="Retired",$J35="Permanent Low-Use"),$K35&lt;=2027),(AND($J35="New",$K35&gt;2027))),"N/A",IF($N35=0,0,IF(ISERROR(VLOOKUP($E35,'Source Data'!$B$29:$J$60, MATCH($L35, 'Source Data'!$B$26:$J$26,1),TRUE))=TRUE,"",VLOOKUP($E35,'Source Data'!$B$29:$J$60,MATCH($L35, 'Source Data'!$B$26:$J$26,1),TRUE))))</f>
        <v/>
      </c>
      <c r="W35" s="170" t="str">
        <f>IF(OR(AND(OR($J35="Retired",$J35="Permanent Low-Use"),$K35&lt;=2028),(AND($J35="New",$K35&gt;2028))),"N/A",IF($N35=0,0,IF(ISERROR(VLOOKUP($E35,'Source Data'!$B$29:$J$60, MATCH($L35, 'Source Data'!$B$26:$J$26,1),TRUE))=TRUE,"",VLOOKUP($E35,'Source Data'!$B$29:$J$60,MATCH($L35, 'Source Data'!$B$26:$J$26,1),TRUE))))</f>
        <v/>
      </c>
      <c r="X35" s="170" t="str">
        <f>IF(OR(AND(OR($J35="Retired",$J35="Permanent Low-Use"),$K35&lt;=2029),(AND($J35="New",$K35&gt;2029))),"N/A",IF($N35=0,0,IF(ISERROR(VLOOKUP($E35,'Source Data'!$B$29:$J$60, MATCH($L35, 'Source Data'!$B$26:$J$26,1),TRUE))=TRUE,"",VLOOKUP($E35,'Source Data'!$B$29:$J$60,MATCH($L35, 'Source Data'!$B$26:$J$26,1),TRUE))))</f>
        <v/>
      </c>
      <c r="Y35" s="170" t="str">
        <f>IF(OR(AND(OR($J35="Retired",$J35="Permanent Low-Use"),$K35&lt;=2030),(AND($J35="New",$K35&gt;2030))),"N/A",IF($N35=0,0,IF(ISERROR(VLOOKUP($E35,'Source Data'!$B$29:$J$60, MATCH($L35, 'Source Data'!$B$26:$J$26,1),TRUE))=TRUE,"",VLOOKUP($E35,'Source Data'!$B$29:$J$60,MATCH($L35, 'Source Data'!$B$26:$J$26,1),TRUE))))</f>
        <v/>
      </c>
      <c r="Z35" s="171" t="str">
        <f>IF(ISNUMBER($L35),IF(OR(AND(OR($J35="Retired",$J35="Permanent Low-Use"),$K35&lt;=2020),(AND($J35="New",$K35&gt;2020))),"N/A",VLOOKUP($F35,'Source Data'!$B$15:$I$22,5)),"")</f>
        <v/>
      </c>
      <c r="AA35" s="171" t="str">
        <f>IF(ISNUMBER($F35), IF(OR(AND(OR($J35="Retired", $J35="Permanent Low-Use"), $K35&lt;=2021), (AND($J35= "New", $K35&gt;2021))), "N/A", VLOOKUP($F35, 'Source Data'!$B$15:$I$22,6)), "")</f>
        <v/>
      </c>
      <c r="AB35" s="171" t="str">
        <f>IF(ISNUMBER($F35), IF(OR(AND(OR($J35="Retired", $J35="Permanent Low-Use"), $K35&lt;=2022), (AND($J35= "New", $K35&gt;2022))), "N/A", VLOOKUP($F35, 'Source Data'!$B$15:$I$22,7)), "")</f>
        <v/>
      </c>
      <c r="AC35" s="171" t="str">
        <f>IF(ISNUMBER($F35), IF(OR(AND(OR($J35="Retired", $J35="Permanent Low-Use"), $K35&lt;=2023), (AND($J35= "New", $K35&gt;2023))), "N/A", VLOOKUP($F35, 'Source Data'!$B$15:$I$22,8)), "")</f>
        <v/>
      </c>
      <c r="AD35" s="171" t="str">
        <f>IF(ISNUMBER($F35), IF(OR(AND(OR($J35="Retired", $J35="Permanent Low-Use"), $K35&lt;=2024), (AND($J35= "New", $K35&gt;2024))), "N/A", VLOOKUP($F35, 'Source Data'!$B$15:$I$22,8)), "")</f>
        <v/>
      </c>
      <c r="AE35" s="171" t="str">
        <f>IF(ISNUMBER($F35), IF(OR(AND(OR($J35="Retired", $J35="Permanent Low-Use"), $K35&lt;=2025), (AND($J35= "New", $K35&gt;2025))), "N/A", VLOOKUP($F35, 'Source Data'!$B$15:$I$22,8)), "")</f>
        <v/>
      </c>
      <c r="AF35" s="171" t="str">
        <f>IF(ISNUMBER($F35), IF(OR(AND(OR($J35="Retired", $J35="Permanent Low-Use"), $K35&lt;=2026), (AND($J35= "New", $K35&gt;2026))), "N/A", VLOOKUP($F35, 'Source Data'!$B$15:$I$22,8)), "")</f>
        <v/>
      </c>
      <c r="AG35" s="171" t="str">
        <f>IF(ISNUMBER($F35), IF(OR(AND(OR($J35="Retired", $J35="Permanent Low-Use"), $K35&lt;=2027), (AND($J35= "New", $K35&gt;2027))), "N/A", VLOOKUP($F35, 'Source Data'!$B$15:$I$22,8)), "")</f>
        <v/>
      </c>
      <c r="AH35" s="171" t="str">
        <f>IF(ISNUMBER($F35), IF(OR(AND(OR($J35="Retired", $J35="Permanent Low-Use"), $K35&lt;=2028), (AND($J35= "New", $K35&gt;2028))), "N/A", VLOOKUP($F35, 'Source Data'!$B$15:$I$22,8)), "")</f>
        <v/>
      </c>
      <c r="AI35" s="171" t="str">
        <f>IF(ISNUMBER($F35), IF(OR(AND(OR($J35="Retired", $J35="Permanent Low-Use"), $K35&lt;=2029), (AND($J35= "New", $K35&gt;2029))), "N/A", VLOOKUP($F35, 'Source Data'!$B$15:$I$22,8)), "")</f>
        <v/>
      </c>
      <c r="AJ35" s="171" t="str">
        <f>IF(ISNUMBER($F35), IF(OR(AND(OR($J35="Retired", $J35="Permanent Low-Use"), $K35&lt;=2030), (AND($J35= "New", $K35&gt;2030))), "N/A", VLOOKUP($F35, 'Source Data'!$B$15:$I$22,8)), "")</f>
        <v/>
      </c>
      <c r="AK35" s="171" t="str">
        <f>IF($N35= 0, "N/A", IF(ISERROR(VLOOKUP($F35, 'Source Data'!$B$4:$C$11,2)), "", VLOOKUP($F35, 'Source Data'!$B$4:$C$11,2)))</f>
        <v/>
      </c>
    </row>
    <row r="36" spans="1:37" x14ac:dyDescent="0.35">
      <c r="A36" s="99"/>
      <c r="B36" s="89"/>
      <c r="C36" s="90"/>
      <c r="D36" s="90"/>
      <c r="E36" s="91"/>
      <c r="F36" s="91"/>
      <c r="G36" s="86"/>
      <c r="H36" s="87"/>
      <c r="I36" s="86"/>
      <c r="J36" s="88"/>
      <c r="K36" s="88"/>
      <c r="L36" s="168" t="str">
        <f t="shared" si="5"/>
        <v/>
      </c>
      <c r="M36" s="170" t="str">
        <f>IF(ISERROR(VLOOKUP(E36,'Source Data'!$B$67:$J$97, MATCH(F36, 'Source Data'!$B$64:$J$64,1),TRUE))=TRUE,"",VLOOKUP(E36,'Source Data'!$B$67:$J$97,MATCH(F36, 'Source Data'!$B$64:$J$64,1),TRUE))</f>
        <v/>
      </c>
      <c r="N36" s="169" t="str">
        <f t="shared" si="6"/>
        <v/>
      </c>
      <c r="O36" s="170" t="str">
        <f>IF(OR(AND(OR($J36="Retired",$J36="Permanent Low-Use"),$K36&lt;=2020),(AND($J36="New",$K36&gt;2020))),"N/A",IF($N36=0,0,IF(ISERROR(VLOOKUP($E36,'Source Data'!$B$29:$J$60, MATCH($L36, 'Source Data'!$B$26:$J$26,1),TRUE))=TRUE,"",VLOOKUP($E36,'Source Data'!$B$29:$J$60,MATCH($L36, 'Source Data'!$B$26:$J$26,1),TRUE))))</f>
        <v/>
      </c>
      <c r="P36" s="170" t="str">
        <f>IF(OR(AND(OR($J36="Retired",$J36="Permanent Low-Use"),$K36&lt;=2021),(AND($J36="New",$K36&gt;2021))),"N/A",IF($N36=0,0,IF(ISERROR(VLOOKUP($E36,'Source Data'!$B$29:$J$60, MATCH($L36, 'Source Data'!$B$26:$J$26,1),TRUE))=TRUE,"",VLOOKUP($E36,'Source Data'!$B$29:$J$60,MATCH($L36, 'Source Data'!$B$26:$J$26,1),TRUE))))</f>
        <v/>
      </c>
      <c r="Q36" s="170" t="str">
        <f>IF(OR(AND(OR($J36="Retired",$J36="Permanent Low-Use"),$K36&lt;=2022),(AND($J36="New",$K36&gt;2022))),"N/A",IF($N36=0,0,IF(ISERROR(VLOOKUP($E36,'Source Data'!$B$29:$J$60, MATCH($L36, 'Source Data'!$B$26:$J$26,1),TRUE))=TRUE,"",VLOOKUP($E36,'Source Data'!$B$29:$J$60,MATCH($L36, 'Source Data'!$B$26:$J$26,1),TRUE))))</f>
        <v/>
      </c>
      <c r="R36" s="170" t="str">
        <f>IF(OR(AND(OR($J36="Retired",$J36="Permanent Low-Use"),$K36&lt;=2023),(AND($J36="New",$K36&gt;2023))),"N/A",IF($N36=0,0,IF(ISERROR(VLOOKUP($E36,'Source Data'!$B$29:$J$60, MATCH($L36, 'Source Data'!$B$26:$J$26,1),TRUE))=TRUE,"",VLOOKUP($E36,'Source Data'!$B$29:$J$60,MATCH($L36, 'Source Data'!$B$26:$J$26,1),TRUE))))</f>
        <v/>
      </c>
      <c r="S36" s="170" t="str">
        <f>IF(OR(AND(OR($J36="Retired",$J36="Permanent Low-Use"),$K36&lt;=2024),(AND($J36="New",$K36&gt;2024))),"N/A",IF($N36=0,0,IF(ISERROR(VLOOKUP($E36,'Source Data'!$B$29:$J$60, MATCH($L36, 'Source Data'!$B$26:$J$26,1),TRUE))=TRUE,"",VLOOKUP($E36,'Source Data'!$B$29:$J$60,MATCH($L36, 'Source Data'!$B$26:$J$26,1),TRUE))))</f>
        <v/>
      </c>
      <c r="T36" s="170" t="str">
        <f>IF(OR(AND(OR($J36="Retired",$J36="Permanent Low-Use"),$K36&lt;=2025),(AND($J36="New",$K36&gt;2025))),"N/A",IF($N36=0,0,IF(ISERROR(VLOOKUP($E36,'Source Data'!$B$29:$J$60, MATCH($L36, 'Source Data'!$B$26:$J$26,1),TRUE))=TRUE,"",VLOOKUP($E36,'Source Data'!$B$29:$J$60,MATCH($L36, 'Source Data'!$B$26:$J$26,1),TRUE))))</f>
        <v/>
      </c>
      <c r="U36" s="170" t="str">
        <f>IF(OR(AND(OR($J36="Retired",$J36="Permanent Low-Use"),$K36&lt;=2026),(AND($J36="New",$K36&gt;2026))),"N/A",IF($N36=0,0,IF(ISERROR(VLOOKUP($E36,'Source Data'!$B$29:$J$60, MATCH($L36, 'Source Data'!$B$26:$J$26,1),TRUE))=TRUE,"",VLOOKUP($E36,'Source Data'!$B$29:$J$60,MATCH($L36, 'Source Data'!$B$26:$J$26,1),TRUE))))</f>
        <v/>
      </c>
      <c r="V36" s="170" t="str">
        <f>IF(OR(AND(OR($J36="Retired",$J36="Permanent Low-Use"),$K36&lt;=2027),(AND($J36="New",$K36&gt;2027))),"N/A",IF($N36=0,0,IF(ISERROR(VLOOKUP($E36,'Source Data'!$B$29:$J$60, MATCH($L36, 'Source Data'!$B$26:$J$26,1),TRUE))=TRUE,"",VLOOKUP($E36,'Source Data'!$B$29:$J$60,MATCH($L36, 'Source Data'!$B$26:$J$26,1),TRUE))))</f>
        <v/>
      </c>
      <c r="W36" s="170" t="str">
        <f>IF(OR(AND(OR($J36="Retired",$J36="Permanent Low-Use"),$K36&lt;=2028),(AND($J36="New",$K36&gt;2028))),"N/A",IF($N36=0,0,IF(ISERROR(VLOOKUP($E36,'Source Data'!$B$29:$J$60, MATCH($L36, 'Source Data'!$B$26:$J$26,1),TRUE))=TRUE,"",VLOOKUP($E36,'Source Data'!$B$29:$J$60,MATCH($L36, 'Source Data'!$B$26:$J$26,1),TRUE))))</f>
        <v/>
      </c>
      <c r="X36" s="170" t="str">
        <f>IF(OR(AND(OR($J36="Retired",$J36="Permanent Low-Use"),$K36&lt;=2029),(AND($J36="New",$K36&gt;2029))),"N/A",IF($N36=0,0,IF(ISERROR(VLOOKUP($E36,'Source Data'!$B$29:$J$60, MATCH($L36, 'Source Data'!$B$26:$J$26,1),TRUE))=TRUE,"",VLOOKUP($E36,'Source Data'!$B$29:$J$60,MATCH($L36, 'Source Data'!$B$26:$J$26,1),TRUE))))</f>
        <v/>
      </c>
      <c r="Y36" s="170" t="str">
        <f>IF(OR(AND(OR($J36="Retired",$J36="Permanent Low-Use"),$K36&lt;=2030),(AND($J36="New",$K36&gt;2030))),"N/A",IF($N36=0,0,IF(ISERROR(VLOOKUP($E36,'Source Data'!$B$29:$J$60, MATCH($L36, 'Source Data'!$B$26:$J$26,1),TRUE))=TRUE,"",VLOOKUP($E36,'Source Data'!$B$29:$J$60,MATCH($L36, 'Source Data'!$B$26:$J$26,1),TRUE))))</f>
        <v/>
      </c>
      <c r="Z36" s="171" t="str">
        <f>IF(ISNUMBER($L36),IF(OR(AND(OR($J36="Retired",$J36="Permanent Low-Use"),$K36&lt;=2020),(AND($J36="New",$K36&gt;2020))),"N/A",VLOOKUP($F36,'Source Data'!$B$15:$I$22,5)),"")</f>
        <v/>
      </c>
      <c r="AA36" s="171" t="str">
        <f>IF(ISNUMBER($F36), IF(OR(AND(OR($J36="Retired", $J36="Permanent Low-Use"), $K36&lt;=2021), (AND($J36= "New", $K36&gt;2021))), "N/A", VLOOKUP($F36, 'Source Data'!$B$15:$I$22,6)), "")</f>
        <v/>
      </c>
      <c r="AB36" s="171" t="str">
        <f>IF(ISNUMBER($F36), IF(OR(AND(OR($J36="Retired", $J36="Permanent Low-Use"), $K36&lt;=2022), (AND($J36= "New", $K36&gt;2022))), "N/A", VLOOKUP($F36, 'Source Data'!$B$15:$I$22,7)), "")</f>
        <v/>
      </c>
      <c r="AC36" s="171" t="str">
        <f>IF(ISNUMBER($F36), IF(OR(AND(OR($J36="Retired", $J36="Permanent Low-Use"), $K36&lt;=2023), (AND($J36= "New", $K36&gt;2023))), "N/A", VLOOKUP($F36, 'Source Data'!$B$15:$I$22,8)), "")</f>
        <v/>
      </c>
      <c r="AD36" s="171" t="str">
        <f>IF(ISNUMBER($F36), IF(OR(AND(OR($J36="Retired", $J36="Permanent Low-Use"), $K36&lt;=2024), (AND($J36= "New", $K36&gt;2024))), "N/A", VLOOKUP($F36, 'Source Data'!$B$15:$I$22,8)), "")</f>
        <v/>
      </c>
      <c r="AE36" s="171" t="str">
        <f>IF(ISNUMBER($F36), IF(OR(AND(OR($J36="Retired", $J36="Permanent Low-Use"), $K36&lt;=2025), (AND($J36= "New", $K36&gt;2025))), "N/A", VLOOKUP($F36, 'Source Data'!$B$15:$I$22,8)), "")</f>
        <v/>
      </c>
      <c r="AF36" s="171" t="str">
        <f>IF(ISNUMBER($F36), IF(OR(AND(OR($J36="Retired", $J36="Permanent Low-Use"), $K36&lt;=2026), (AND($J36= "New", $K36&gt;2026))), "N/A", VLOOKUP($F36, 'Source Data'!$B$15:$I$22,8)), "")</f>
        <v/>
      </c>
      <c r="AG36" s="171" t="str">
        <f>IF(ISNUMBER($F36), IF(OR(AND(OR($J36="Retired", $J36="Permanent Low-Use"), $K36&lt;=2027), (AND($J36= "New", $K36&gt;2027))), "N/A", VLOOKUP($F36, 'Source Data'!$B$15:$I$22,8)), "")</f>
        <v/>
      </c>
      <c r="AH36" s="171" t="str">
        <f>IF(ISNUMBER($F36), IF(OR(AND(OR($J36="Retired", $J36="Permanent Low-Use"), $K36&lt;=2028), (AND($J36= "New", $K36&gt;2028))), "N/A", VLOOKUP($F36, 'Source Data'!$B$15:$I$22,8)), "")</f>
        <v/>
      </c>
      <c r="AI36" s="171" t="str">
        <f>IF(ISNUMBER($F36), IF(OR(AND(OR($J36="Retired", $J36="Permanent Low-Use"), $K36&lt;=2029), (AND($J36= "New", $K36&gt;2029))), "N/A", VLOOKUP($F36, 'Source Data'!$B$15:$I$22,8)), "")</f>
        <v/>
      </c>
      <c r="AJ36" s="171" t="str">
        <f>IF(ISNUMBER($F36), IF(OR(AND(OR($J36="Retired", $J36="Permanent Low-Use"), $K36&lt;=2030), (AND($J36= "New", $K36&gt;2030))), "N/A", VLOOKUP($F36, 'Source Data'!$B$15:$I$22,8)), "")</f>
        <v/>
      </c>
      <c r="AK36" s="171" t="str">
        <f>IF($N36= 0, "N/A", IF(ISERROR(VLOOKUP($F36, 'Source Data'!$B$4:$C$11,2)), "", VLOOKUP($F36, 'Source Data'!$B$4:$C$11,2)))</f>
        <v/>
      </c>
    </row>
    <row r="37" spans="1:37" x14ac:dyDescent="0.35">
      <c r="A37" s="99"/>
      <c r="B37" s="89"/>
      <c r="C37" s="90"/>
      <c r="D37" s="90"/>
      <c r="E37" s="91"/>
      <c r="F37" s="91"/>
      <c r="G37" s="86"/>
      <c r="H37" s="87"/>
      <c r="I37" s="86"/>
      <c r="J37" s="88"/>
      <c r="K37" s="88"/>
      <c r="L37" s="168" t="str">
        <f t="shared" si="5"/>
        <v/>
      </c>
      <c r="M37" s="170" t="str">
        <f>IF(ISERROR(VLOOKUP(E37,'Source Data'!$B$67:$J$97, MATCH(F37, 'Source Data'!$B$64:$J$64,1),TRUE))=TRUE,"",VLOOKUP(E37,'Source Data'!$B$67:$J$97,MATCH(F37, 'Source Data'!$B$64:$J$64,1),TRUE))</f>
        <v/>
      </c>
      <c r="N37" s="169" t="str">
        <f t="shared" si="6"/>
        <v/>
      </c>
      <c r="O37" s="170" t="str">
        <f>IF(OR(AND(OR($J37="Retired",$J37="Permanent Low-Use"),$K37&lt;=2020),(AND($J37="New",$K37&gt;2020))),"N/A",IF($N37=0,0,IF(ISERROR(VLOOKUP($E37,'Source Data'!$B$29:$J$60, MATCH($L37, 'Source Data'!$B$26:$J$26,1),TRUE))=TRUE,"",VLOOKUP($E37,'Source Data'!$B$29:$J$60,MATCH($L37, 'Source Data'!$B$26:$J$26,1),TRUE))))</f>
        <v/>
      </c>
      <c r="P37" s="170" t="str">
        <f>IF(OR(AND(OR($J37="Retired",$J37="Permanent Low-Use"),$K37&lt;=2021),(AND($J37="New",$K37&gt;2021))),"N/A",IF($N37=0,0,IF(ISERROR(VLOOKUP($E37,'Source Data'!$B$29:$J$60, MATCH($L37, 'Source Data'!$B$26:$J$26,1),TRUE))=TRUE,"",VLOOKUP($E37,'Source Data'!$B$29:$J$60,MATCH($L37, 'Source Data'!$B$26:$J$26,1),TRUE))))</f>
        <v/>
      </c>
      <c r="Q37" s="170" t="str">
        <f>IF(OR(AND(OR($J37="Retired",$J37="Permanent Low-Use"),$K37&lt;=2022),(AND($J37="New",$K37&gt;2022))),"N/A",IF($N37=0,0,IF(ISERROR(VLOOKUP($E37,'Source Data'!$B$29:$J$60, MATCH($L37, 'Source Data'!$B$26:$J$26,1),TRUE))=TRUE,"",VLOOKUP($E37,'Source Data'!$B$29:$J$60,MATCH($L37, 'Source Data'!$B$26:$J$26,1),TRUE))))</f>
        <v/>
      </c>
      <c r="R37" s="170" t="str">
        <f>IF(OR(AND(OR($J37="Retired",$J37="Permanent Low-Use"),$K37&lt;=2023),(AND($J37="New",$K37&gt;2023))),"N/A",IF($N37=0,0,IF(ISERROR(VLOOKUP($E37,'Source Data'!$B$29:$J$60, MATCH($L37, 'Source Data'!$B$26:$J$26,1),TRUE))=TRUE,"",VLOOKUP($E37,'Source Data'!$B$29:$J$60,MATCH($L37, 'Source Data'!$B$26:$J$26,1),TRUE))))</f>
        <v/>
      </c>
      <c r="S37" s="170" t="str">
        <f>IF(OR(AND(OR($J37="Retired",$J37="Permanent Low-Use"),$K37&lt;=2024),(AND($J37="New",$K37&gt;2024))),"N/A",IF($N37=0,0,IF(ISERROR(VLOOKUP($E37,'Source Data'!$B$29:$J$60, MATCH($L37, 'Source Data'!$B$26:$J$26,1),TRUE))=TRUE,"",VLOOKUP($E37,'Source Data'!$B$29:$J$60,MATCH($L37, 'Source Data'!$B$26:$J$26,1),TRUE))))</f>
        <v/>
      </c>
      <c r="T37" s="170" t="str">
        <f>IF(OR(AND(OR($J37="Retired",$J37="Permanent Low-Use"),$K37&lt;=2025),(AND($J37="New",$K37&gt;2025))),"N/A",IF($N37=0,0,IF(ISERROR(VLOOKUP($E37,'Source Data'!$B$29:$J$60, MATCH($L37, 'Source Data'!$B$26:$J$26,1),TRUE))=TRUE,"",VLOOKUP($E37,'Source Data'!$B$29:$J$60,MATCH($L37, 'Source Data'!$B$26:$J$26,1),TRUE))))</f>
        <v/>
      </c>
      <c r="U37" s="170" t="str">
        <f>IF(OR(AND(OR($J37="Retired",$J37="Permanent Low-Use"),$K37&lt;=2026),(AND($J37="New",$K37&gt;2026))),"N/A",IF($N37=0,0,IF(ISERROR(VLOOKUP($E37,'Source Data'!$B$29:$J$60, MATCH($L37, 'Source Data'!$B$26:$J$26,1),TRUE))=TRUE,"",VLOOKUP($E37,'Source Data'!$B$29:$J$60,MATCH($L37, 'Source Data'!$B$26:$J$26,1),TRUE))))</f>
        <v/>
      </c>
      <c r="V37" s="170" t="str">
        <f>IF(OR(AND(OR($J37="Retired",$J37="Permanent Low-Use"),$K37&lt;=2027),(AND($J37="New",$K37&gt;2027))),"N/A",IF($N37=0,0,IF(ISERROR(VLOOKUP($E37,'Source Data'!$B$29:$J$60, MATCH($L37, 'Source Data'!$B$26:$J$26,1),TRUE))=TRUE,"",VLOOKUP($E37,'Source Data'!$B$29:$J$60,MATCH($L37, 'Source Data'!$B$26:$J$26,1),TRUE))))</f>
        <v/>
      </c>
      <c r="W37" s="170" t="str">
        <f>IF(OR(AND(OR($J37="Retired",$J37="Permanent Low-Use"),$K37&lt;=2028),(AND($J37="New",$K37&gt;2028))),"N/A",IF($N37=0,0,IF(ISERROR(VLOOKUP($E37,'Source Data'!$B$29:$J$60, MATCH($L37, 'Source Data'!$B$26:$J$26,1),TRUE))=TRUE,"",VLOOKUP($E37,'Source Data'!$B$29:$J$60,MATCH($L37, 'Source Data'!$B$26:$J$26,1),TRUE))))</f>
        <v/>
      </c>
      <c r="X37" s="170" t="str">
        <f>IF(OR(AND(OR($J37="Retired",$J37="Permanent Low-Use"),$K37&lt;=2029),(AND($J37="New",$K37&gt;2029))),"N/A",IF($N37=0,0,IF(ISERROR(VLOOKUP($E37,'Source Data'!$B$29:$J$60, MATCH($L37, 'Source Data'!$B$26:$J$26,1),TRUE))=TRUE,"",VLOOKUP($E37,'Source Data'!$B$29:$J$60,MATCH($L37, 'Source Data'!$B$26:$J$26,1),TRUE))))</f>
        <v/>
      </c>
      <c r="Y37" s="170" t="str">
        <f>IF(OR(AND(OR($J37="Retired",$J37="Permanent Low-Use"),$K37&lt;=2030),(AND($J37="New",$K37&gt;2030))),"N/A",IF($N37=0,0,IF(ISERROR(VLOOKUP($E37,'Source Data'!$B$29:$J$60, MATCH($L37, 'Source Data'!$B$26:$J$26,1),TRUE))=TRUE,"",VLOOKUP($E37,'Source Data'!$B$29:$J$60,MATCH($L37, 'Source Data'!$B$26:$J$26,1),TRUE))))</f>
        <v/>
      </c>
      <c r="Z37" s="171" t="str">
        <f>IF(ISNUMBER($L37),IF(OR(AND(OR($J37="Retired",$J37="Permanent Low-Use"),$K37&lt;=2020),(AND($J37="New",$K37&gt;2020))),"N/A",VLOOKUP($F37,'Source Data'!$B$15:$I$22,5)),"")</f>
        <v/>
      </c>
      <c r="AA37" s="171" t="str">
        <f>IF(ISNUMBER($F37), IF(OR(AND(OR($J37="Retired", $J37="Permanent Low-Use"), $K37&lt;=2021), (AND($J37= "New", $K37&gt;2021))), "N/A", VLOOKUP($F37, 'Source Data'!$B$15:$I$22,6)), "")</f>
        <v/>
      </c>
      <c r="AB37" s="171" t="str">
        <f>IF(ISNUMBER($F37), IF(OR(AND(OR($J37="Retired", $J37="Permanent Low-Use"), $K37&lt;=2022), (AND($J37= "New", $K37&gt;2022))), "N/A", VLOOKUP($F37, 'Source Data'!$B$15:$I$22,7)), "")</f>
        <v/>
      </c>
      <c r="AC37" s="171" t="str">
        <f>IF(ISNUMBER($F37), IF(OR(AND(OR($J37="Retired", $J37="Permanent Low-Use"), $K37&lt;=2023), (AND($J37= "New", $K37&gt;2023))), "N/A", VLOOKUP($F37, 'Source Data'!$B$15:$I$22,8)), "")</f>
        <v/>
      </c>
      <c r="AD37" s="171" t="str">
        <f>IF(ISNUMBER($F37), IF(OR(AND(OR($J37="Retired", $J37="Permanent Low-Use"), $K37&lt;=2024), (AND($J37= "New", $K37&gt;2024))), "N/A", VLOOKUP($F37, 'Source Data'!$B$15:$I$22,8)), "")</f>
        <v/>
      </c>
      <c r="AE37" s="171" t="str">
        <f>IF(ISNUMBER($F37), IF(OR(AND(OR($J37="Retired", $J37="Permanent Low-Use"), $K37&lt;=2025), (AND($J37= "New", $K37&gt;2025))), "N/A", VLOOKUP($F37, 'Source Data'!$B$15:$I$22,8)), "")</f>
        <v/>
      </c>
      <c r="AF37" s="171" t="str">
        <f>IF(ISNUMBER($F37), IF(OR(AND(OR($J37="Retired", $J37="Permanent Low-Use"), $K37&lt;=2026), (AND($J37= "New", $K37&gt;2026))), "N/A", VLOOKUP($F37, 'Source Data'!$B$15:$I$22,8)), "")</f>
        <v/>
      </c>
      <c r="AG37" s="171" t="str">
        <f>IF(ISNUMBER($F37), IF(OR(AND(OR($J37="Retired", $J37="Permanent Low-Use"), $K37&lt;=2027), (AND($J37= "New", $K37&gt;2027))), "N/A", VLOOKUP($F37, 'Source Data'!$B$15:$I$22,8)), "")</f>
        <v/>
      </c>
      <c r="AH37" s="171" t="str">
        <f>IF(ISNUMBER($F37), IF(OR(AND(OR($J37="Retired", $J37="Permanent Low-Use"), $K37&lt;=2028), (AND($J37= "New", $K37&gt;2028))), "N/A", VLOOKUP($F37, 'Source Data'!$B$15:$I$22,8)), "")</f>
        <v/>
      </c>
      <c r="AI37" s="171" t="str">
        <f>IF(ISNUMBER($F37), IF(OR(AND(OR($J37="Retired", $J37="Permanent Low-Use"), $K37&lt;=2029), (AND($J37= "New", $K37&gt;2029))), "N/A", VLOOKUP($F37, 'Source Data'!$B$15:$I$22,8)), "")</f>
        <v/>
      </c>
      <c r="AJ37" s="171" t="str">
        <f>IF(ISNUMBER($F37), IF(OR(AND(OR($J37="Retired", $J37="Permanent Low-Use"), $K37&lt;=2030), (AND($J37= "New", $K37&gt;2030))), "N/A", VLOOKUP($F37, 'Source Data'!$B$15:$I$22,8)), "")</f>
        <v/>
      </c>
      <c r="AK37" s="171" t="str">
        <f>IF($N37= 0, "N/A", IF(ISERROR(VLOOKUP($F37, 'Source Data'!$B$4:$C$11,2)), "", VLOOKUP($F37, 'Source Data'!$B$4:$C$11,2)))</f>
        <v/>
      </c>
    </row>
    <row r="38" spans="1:37" x14ac:dyDescent="0.35">
      <c r="A38" s="99"/>
      <c r="B38" s="89"/>
      <c r="C38" s="90"/>
      <c r="D38" s="90"/>
      <c r="E38" s="91"/>
      <c r="F38" s="91"/>
      <c r="G38" s="86"/>
      <c r="H38" s="87"/>
      <c r="I38" s="86"/>
      <c r="J38" s="88"/>
      <c r="K38" s="88"/>
      <c r="L38" s="168" t="str">
        <f t="shared" si="5"/>
        <v/>
      </c>
      <c r="M38" s="170" t="str">
        <f>IF(ISERROR(VLOOKUP(E38,'Source Data'!$B$67:$J$97, MATCH(F38, 'Source Data'!$B$64:$J$64,1),TRUE))=TRUE,"",VLOOKUP(E38,'Source Data'!$B$67:$J$97,MATCH(F38, 'Source Data'!$B$64:$J$64,1),TRUE))</f>
        <v/>
      </c>
      <c r="N38" s="169" t="str">
        <f t="shared" si="6"/>
        <v/>
      </c>
      <c r="O38" s="170" t="str">
        <f>IF(OR(AND(OR($J38="Retired",$J38="Permanent Low-Use"),$K38&lt;=2020),(AND($J38="New",$K38&gt;2020))),"N/A",IF($N38=0,0,IF(ISERROR(VLOOKUP($E38,'Source Data'!$B$29:$J$60, MATCH($L38, 'Source Data'!$B$26:$J$26,1),TRUE))=TRUE,"",VLOOKUP($E38,'Source Data'!$B$29:$J$60,MATCH($L38, 'Source Data'!$B$26:$J$26,1),TRUE))))</f>
        <v/>
      </c>
      <c r="P38" s="170" t="str">
        <f>IF(OR(AND(OR($J38="Retired",$J38="Permanent Low-Use"),$K38&lt;=2021),(AND($J38="New",$K38&gt;2021))),"N/A",IF($N38=0,0,IF(ISERROR(VLOOKUP($E38,'Source Data'!$B$29:$J$60, MATCH($L38, 'Source Data'!$B$26:$J$26,1),TRUE))=TRUE,"",VLOOKUP($E38,'Source Data'!$B$29:$J$60,MATCH($L38, 'Source Data'!$B$26:$J$26,1),TRUE))))</f>
        <v/>
      </c>
      <c r="Q38" s="170" t="str">
        <f>IF(OR(AND(OR($J38="Retired",$J38="Permanent Low-Use"),$K38&lt;=2022),(AND($J38="New",$K38&gt;2022))),"N/A",IF($N38=0,0,IF(ISERROR(VLOOKUP($E38,'Source Data'!$B$29:$J$60, MATCH($L38, 'Source Data'!$B$26:$J$26,1),TRUE))=TRUE,"",VLOOKUP($E38,'Source Data'!$B$29:$J$60,MATCH($L38, 'Source Data'!$B$26:$J$26,1),TRUE))))</f>
        <v/>
      </c>
      <c r="R38" s="170" t="str">
        <f>IF(OR(AND(OR($J38="Retired",$J38="Permanent Low-Use"),$K38&lt;=2023),(AND($J38="New",$K38&gt;2023))),"N/A",IF($N38=0,0,IF(ISERROR(VLOOKUP($E38,'Source Data'!$B$29:$J$60, MATCH($L38, 'Source Data'!$B$26:$J$26,1),TRUE))=TRUE,"",VLOOKUP($E38,'Source Data'!$B$29:$J$60,MATCH($L38, 'Source Data'!$B$26:$J$26,1),TRUE))))</f>
        <v/>
      </c>
      <c r="S38" s="170" t="str">
        <f>IF(OR(AND(OR($J38="Retired",$J38="Permanent Low-Use"),$K38&lt;=2024),(AND($J38="New",$K38&gt;2024))),"N/A",IF($N38=0,0,IF(ISERROR(VLOOKUP($E38,'Source Data'!$B$29:$J$60, MATCH($L38, 'Source Data'!$B$26:$J$26,1),TRUE))=TRUE,"",VLOOKUP($E38,'Source Data'!$B$29:$J$60,MATCH($L38, 'Source Data'!$B$26:$J$26,1),TRUE))))</f>
        <v/>
      </c>
      <c r="T38" s="170" t="str">
        <f>IF(OR(AND(OR($J38="Retired",$J38="Permanent Low-Use"),$K38&lt;=2025),(AND($J38="New",$K38&gt;2025))),"N/A",IF($N38=0,0,IF(ISERROR(VLOOKUP($E38,'Source Data'!$B$29:$J$60, MATCH($L38, 'Source Data'!$B$26:$J$26,1),TRUE))=TRUE,"",VLOOKUP($E38,'Source Data'!$B$29:$J$60,MATCH($L38, 'Source Data'!$B$26:$J$26,1),TRUE))))</f>
        <v/>
      </c>
      <c r="U38" s="170" t="str">
        <f>IF(OR(AND(OR($J38="Retired",$J38="Permanent Low-Use"),$K38&lt;=2026),(AND($J38="New",$K38&gt;2026))),"N/A",IF($N38=0,0,IF(ISERROR(VLOOKUP($E38,'Source Data'!$B$29:$J$60, MATCH($L38, 'Source Data'!$B$26:$J$26,1),TRUE))=TRUE,"",VLOOKUP($E38,'Source Data'!$B$29:$J$60,MATCH($L38, 'Source Data'!$B$26:$J$26,1),TRUE))))</f>
        <v/>
      </c>
      <c r="V38" s="170" t="str">
        <f>IF(OR(AND(OR($J38="Retired",$J38="Permanent Low-Use"),$K38&lt;=2027),(AND($J38="New",$K38&gt;2027))),"N/A",IF($N38=0,0,IF(ISERROR(VLOOKUP($E38,'Source Data'!$B$29:$J$60, MATCH($L38, 'Source Data'!$B$26:$J$26,1),TRUE))=TRUE,"",VLOOKUP($E38,'Source Data'!$B$29:$J$60,MATCH($L38, 'Source Data'!$B$26:$J$26,1),TRUE))))</f>
        <v/>
      </c>
      <c r="W38" s="170" t="str">
        <f>IF(OR(AND(OR($J38="Retired",$J38="Permanent Low-Use"),$K38&lt;=2028),(AND($J38="New",$K38&gt;2028))),"N/A",IF($N38=0,0,IF(ISERROR(VLOOKUP($E38,'Source Data'!$B$29:$J$60, MATCH($L38, 'Source Data'!$B$26:$J$26,1),TRUE))=TRUE,"",VLOOKUP($E38,'Source Data'!$B$29:$J$60,MATCH($L38, 'Source Data'!$B$26:$J$26,1),TRUE))))</f>
        <v/>
      </c>
      <c r="X38" s="170" t="str">
        <f>IF(OR(AND(OR($J38="Retired",$J38="Permanent Low-Use"),$K38&lt;=2029),(AND($J38="New",$K38&gt;2029))),"N/A",IF($N38=0,0,IF(ISERROR(VLOOKUP($E38,'Source Data'!$B$29:$J$60, MATCH($L38, 'Source Data'!$B$26:$J$26,1),TRUE))=TRUE,"",VLOOKUP($E38,'Source Data'!$B$29:$J$60,MATCH($L38, 'Source Data'!$B$26:$J$26,1),TRUE))))</f>
        <v/>
      </c>
      <c r="Y38" s="170" t="str">
        <f>IF(OR(AND(OR($J38="Retired",$J38="Permanent Low-Use"),$K38&lt;=2030),(AND($J38="New",$K38&gt;2030))),"N/A",IF($N38=0,0,IF(ISERROR(VLOOKUP($E38,'Source Data'!$B$29:$J$60, MATCH($L38, 'Source Data'!$B$26:$J$26,1),TRUE))=TRUE,"",VLOOKUP($E38,'Source Data'!$B$29:$J$60,MATCH($L38, 'Source Data'!$B$26:$J$26,1),TRUE))))</f>
        <v/>
      </c>
      <c r="Z38" s="171" t="str">
        <f>IF(ISNUMBER($L38),IF(OR(AND(OR($J38="Retired",$J38="Permanent Low-Use"),$K38&lt;=2020),(AND($J38="New",$K38&gt;2020))),"N/A",VLOOKUP($F38,'Source Data'!$B$15:$I$22,5)),"")</f>
        <v/>
      </c>
      <c r="AA38" s="171" t="str">
        <f>IF(ISNUMBER($F38), IF(OR(AND(OR($J38="Retired", $J38="Permanent Low-Use"), $K38&lt;=2021), (AND($J38= "New", $K38&gt;2021))), "N/A", VLOOKUP($F38, 'Source Data'!$B$15:$I$22,6)), "")</f>
        <v/>
      </c>
      <c r="AB38" s="171" t="str">
        <f>IF(ISNUMBER($F38), IF(OR(AND(OR($J38="Retired", $J38="Permanent Low-Use"), $K38&lt;=2022), (AND($J38= "New", $K38&gt;2022))), "N/A", VLOOKUP($F38, 'Source Data'!$B$15:$I$22,7)), "")</f>
        <v/>
      </c>
      <c r="AC38" s="171" t="str">
        <f>IF(ISNUMBER($F38), IF(OR(AND(OR($J38="Retired", $J38="Permanent Low-Use"), $K38&lt;=2023), (AND($J38= "New", $K38&gt;2023))), "N/A", VLOOKUP($F38, 'Source Data'!$B$15:$I$22,8)), "")</f>
        <v/>
      </c>
      <c r="AD38" s="171" t="str">
        <f>IF(ISNUMBER($F38), IF(OR(AND(OR($J38="Retired", $J38="Permanent Low-Use"), $K38&lt;=2024), (AND($J38= "New", $K38&gt;2024))), "N/A", VLOOKUP($F38, 'Source Data'!$B$15:$I$22,8)), "")</f>
        <v/>
      </c>
      <c r="AE38" s="171" t="str">
        <f>IF(ISNUMBER($F38), IF(OR(AND(OR($J38="Retired", $J38="Permanent Low-Use"), $K38&lt;=2025), (AND($J38= "New", $K38&gt;2025))), "N/A", VLOOKUP($F38, 'Source Data'!$B$15:$I$22,8)), "")</f>
        <v/>
      </c>
      <c r="AF38" s="171" t="str">
        <f>IF(ISNUMBER($F38), IF(OR(AND(OR($J38="Retired", $J38="Permanent Low-Use"), $K38&lt;=2026), (AND($J38= "New", $K38&gt;2026))), "N/A", VLOOKUP($F38, 'Source Data'!$B$15:$I$22,8)), "")</f>
        <v/>
      </c>
      <c r="AG38" s="171" t="str">
        <f>IF(ISNUMBER($F38), IF(OR(AND(OR($J38="Retired", $J38="Permanent Low-Use"), $K38&lt;=2027), (AND($J38= "New", $K38&gt;2027))), "N/A", VLOOKUP($F38, 'Source Data'!$B$15:$I$22,8)), "")</f>
        <v/>
      </c>
      <c r="AH38" s="171" t="str">
        <f>IF(ISNUMBER($F38), IF(OR(AND(OR($J38="Retired", $J38="Permanent Low-Use"), $K38&lt;=2028), (AND($J38= "New", $K38&gt;2028))), "N/A", VLOOKUP($F38, 'Source Data'!$B$15:$I$22,8)), "")</f>
        <v/>
      </c>
      <c r="AI38" s="171" t="str">
        <f>IF(ISNUMBER($F38), IF(OR(AND(OR($J38="Retired", $J38="Permanent Low-Use"), $K38&lt;=2029), (AND($J38= "New", $K38&gt;2029))), "N/A", VLOOKUP($F38, 'Source Data'!$B$15:$I$22,8)), "")</f>
        <v/>
      </c>
      <c r="AJ38" s="171" t="str">
        <f>IF(ISNUMBER($F38), IF(OR(AND(OR($J38="Retired", $J38="Permanent Low-Use"), $K38&lt;=2030), (AND($J38= "New", $K38&gt;2030))), "N/A", VLOOKUP($F38, 'Source Data'!$B$15:$I$22,8)), "")</f>
        <v/>
      </c>
      <c r="AK38" s="171" t="str">
        <f>IF($N38= 0, "N/A", IF(ISERROR(VLOOKUP($F38, 'Source Data'!$B$4:$C$11,2)), "", VLOOKUP($F38, 'Source Data'!$B$4:$C$11,2)))</f>
        <v/>
      </c>
    </row>
    <row r="39" spans="1:37" x14ac:dyDescent="0.35">
      <c r="A39" s="99"/>
      <c r="B39" s="89"/>
      <c r="C39" s="90"/>
      <c r="D39" s="90"/>
      <c r="E39" s="91"/>
      <c r="F39" s="91"/>
      <c r="G39" s="86"/>
      <c r="H39" s="87"/>
      <c r="I39" s="86"/>
      <c r="J39" s="88"/>
      <c r="K39" s="88"/>
      <c r="L39" s="168" t="str">
        <f t="shared" si="5"/>
        <v/>
      </c>
      <c r="M39" s="170" t="str">
        <f>IF(ISERROR(VLOOKUP(E39,'Source Data'!$B$67:$J$97, MATCH(F39, 'Source Data'!$B$64:$J$64,1),TRUE))=TRUE,"",VLOOKUP(E39,'Source Data'!$B$67:$J$97,MATCH(F39, 'Source Data'!$B$64:$J$64,1),TRUE))</f>
        <v/>
      </c>
      <c r="N39" s="169" t="str">
        <f t="shared" si="6"/>
        <v/>
      </c>
      <c r="O39" s="170" t="str">
        <f>IF(OR(AND(OR($J39="Retired",$J39="Permanent Low-Use"),$K39&lt;=2020),(AND($J39="New",$K39&gt;2020))),"N/A",IF($N39=0,0,IF(ISERROR(VLOOKUP($E39,'Source Data'!$B$29:$J$60, MATCH($L39, 'Source Data'!$B$26:$J$26,1),TRUE))=TRUE,"",VLOOKUP($E39,'Source Data'!$B$29:$J$60,MATCH($L39, 'Source Data'!$B$26:$J$26,1),TRUE))))</f>
        <v/>
      </c>
      <c r="P39" s="170" t="str">
        <f>IF(OR(AND(OR($J39="Retired",$J39="Permanent Low-Use"),$K39&lt;=2021),(AND($J39="New",$K39&gt;2021))),"N/A",IF($N39=0,0,IF(ISERROR(VLOOKUP($E39,'Source Data'!$B$29:$J$60, MATCH($L39, 'Source Data'!$B$26:$J$26,1),TRUE))=TRUE,"",VLOOKUP($E39,'Source Data'!$B$29:$J$60,MATCH($L39, 'Source Data'!$B$26:$J$26,1),TRUE))))</f>
        <v/>
      </c>
      <c r="Q39" s="170" t="str">
        <f>IF(OR(AND(OR($J39="Retired",$J39="Permanent Low-Use"),$K39&lt;=2022),(AND($J39="New",$K39&gt;2022))),"N/A",IF($N39=0,0,IF(ISERROR(VLOOKUP($E39,'Source Data'!$B$29:$J$60, MATCH($L39, 'Source Data'!$B$26:$J$26,1),TRUE))=TRUE,"",VLOOKUP($E39,'Source Data'!$B$29:$J$60,MATCH($L39, 'Source Data'!$B$26:$J$26,1),TRUE))))</f>
        <v/>
      </c>
      <c r="R39" s="170" t="str">
        <f>IF(OR(AND(OR($J39="Retired",$J39="Permanent Low-Use"),$K39&lt;=2023),(AND($J39="New",$K39&gt;2023))),"N/A",IF($N39=0,0,IF(ISERROR(VLOOKUP($E39,'Source Data'!$B$29:$J$60, MATCH($L39, 'Source Data'!$B$26:$J$26,1),TRUE))=TRUE,"",VLOOKUP($E39,'Source Data'!$B$29:$J$60,MATCH($L39, 'Source Data'!$B$26:$J$26,1),TRUE))))</f>
        <v/>
      </c>
      <c r="S39" s="170" t="str">
        <f>IF(OR(AND(OR($J39="Retired",$J39="Permanent Low-Use"),$K39&lt;=2024),(AND($J39="New",$K39&gt;2024))),"N/A",IF($N39=0,0,IF(ISERROR(VLOOKUP($E39,'Source Data'!$B$29:$J$60, MATCH($L39, 'Source Data'!$B$26:$J$26,1),TRUE))=TRUE,"",VLOOKUP($E39,'Source Data'!$B$29:$J$60,MATCH($L39, 'Source Data'!$B$26:$J$26,1),TRUE))))</f>
        <v/>
      </c>
      <c r="T39" s="170" t="str">
        <f>IF(OR(AND(OR($J39="Retired",$J39="Permanent Low-Use"),$K39&lt;=2025),(AND($J39="New",$K39&gt;2025))),"N/A",IF($N39=0,0,IF(ISERROR(VLOOKUP($E39,'Source Data'!$B$29:$J$60, MATCH($L39, 'Source Data'!$B$26:$J$26,1),TRUE))=TRUE,"",VLOOKUP($E39,'Source Data'!$B$29:$J$60,MATCH($L39, 'Source Data'!$B$26:$J$26,1),TRUE))))</f>
        <v/>
      </c>
      <c r="U39" s="170" t="str">
        <f>IF(OR(AND(OR($J39="Retired",$J39="Permanent Low-Use"),$K39&lt;=2026),(AND($J39="New",$K39&gt;2026))),"N/A",IF($N39=0,0,IF(ISERROR(VLOOKUP($E39,'Source Data'!$B$29:$J$60, MATCH($L39, 'Source Data'!$B$26:$J$26,1),TRUE))=TRUE,"",VLOOKUP($E39,'Source Data'!$B$29:$J$60,MATCH($L39, 'Source Data'!$B$26:$J$26,1),TRUE))))</f>
        <v/>
      </c>
      <c r="V39" s="170" t="str">
        <f>IF(OR(AND(OR($J39="Retired",$J39="Permanent Low-Use"),$K39&lt;=2027),(AND($J39="New",$K39&gt;2027))),"N/A",IF($N39=0,0,IF(ISERROR(VLOOKUP($E39,'Source Data'!$B$29:$J$60, MATCH($L39, 'Source Data'!$B$26:$J$26,1),TRUE))=TRUE,"",VLOOKUP($E39,'Source Data'!$B$29:$J$60,MATCH($L39, 'Source Data'!$B$26:$J$26,1),TRUE))))</f>
        <v/>
      </c>
      <c r="W39" s="170" t="str">
        <f>IF(OR(AND(OR($J39="Retired",$J39="Permanent Low-Use"),$K39&lt;=2028),(AND($J39="New",$K39&gt;2028))),"N/A",IF($N39=0,0,IF(ISERROR(VLOOKUP($E39,'Source Data'!$B$29:$J$60, MATCH($L39, 'Source Data'!$B$26:$J$26,1),TRUE))=TRUE,"",VLOOKUP($E39,'Source Data'!$B$29:$J$60,MATCH($L39, 'Source Data'!$B$26:$J$26,1),TRUE))))</f>
        <v/>
      </c>
      <c r="X39" s="170" t="str">
        <f>IF(OR(AND(OR($J39="Retired",$J39="Permanent Low-Use"),$K39&lt;=2029),(AND($J39="New",$K39&gt;2029))),"N/A",IF($N39=0,0,IF(ISERROR(VLOOKUP($E39,'Source Data'!$B$29:$J$60, MATCH($L39, 'Source Data'!$B$26:$J$26,1),TRUE))=TRUE,"",VLOOKUP($E39,'Source Data'!$B$29:$J$60,MATCH($L39, 'Source Data'!$B$26:$J$26,1),TRUE))))</f>
        <v/>
      </c>
      <c r="Y39" s="170" t="str">
        <f>IF(OR(AND(OR($J39="Retired",$J39="Permanent Low-Use"),$K39&lt;=2030),(AND($J39="New",$K39&gt;2030))),"N/A",IF($N39=0,0,IF(ISERROR(VLOOKUP($E39,'Source Data'!$B$29:$J$60, MATCH($L39, 'Source Data'!$B$26:$J$26,1),TRUE))=TRUE,"",VLOOKUP($E39,'Source Data'!$B$29:$J$60,MATCH($L39, 'Source Data'!$B$26:$J$26,1),TRUE))))</f>
        <v/>
      </c>
      <c r="Z39" s="171" t="str">
        <f>IF(ISNUMBER($L39),IF(OR(AND(OR($J39="Retired",$J39="Permanent Low-Use"),$K39&lt;=2020),(AND($J39="New",$K39&gt;2020))),"N/A",VLOOKUP($F39,'Source Data'!$B$15:$I$22,5)),"")</f>
        <v/>
      </c>
      <c r="AA39" s="171" t="str">
        <f>IF(ISNUMBER($F39), IF(OR(AND(OR($J39="Retired", $J39="Permanent Low-Use"), $K39&lt;=2021), (AND($J39= "New", $K39&gt;2021))), "N/A", VLOOKUP($F39, 'Source Data'!$B$15:$I$22,6)), "")</f>
        <v/>
      </c>
      <c r="AB39" s="171" t="str">
        <f>IF(ISNUMBER($F39), IF(OR(AND(OR($J39="Retired", $J39="Permanent Low-Use"), $K39&lt;=2022), (AND($J39= "New", $K39&gt;2022))), "N/A", VLOOKUP($F39, 'Source Data'!$B$15:$I$22,7)), "")</f>
        <v/>
      </c>
      <c r="AC39" s="171" t="str">
        <f>IF(ISNUMBER($F39), IF(OR(AND(OR($J39="Retired", $J39="Permanent Low-Use"), $K39&lt;=2023), (AND($J39= "New", $K39&gt;2023))), "N/A", VLOOKUP($F39, 'Source Data'!$B$15:$I$22,8)), "")</f>
        <v/>
      </c>
      <c r="AD39" s="171" t="str">
        <f>IF(ISNUMBER($F39), IF(OR(AND(OR($J39="Retired", $J39="Permanent Low-Use"), $K39&lt;=2024), (AND($J39= "New", $K39&gt;2024))), "N/A", VLOOKUP($F39, 'Source Data'!$B$15:$I$22,8)), "")</f>
        <v/>
      </c>
      <c r="AE39" s="171" t="str">
        <f>IF(ISNUMBER($F39), IF(OR(AND(OR($J39="Retired", $J39="Permanent Low-Use"), $K39&lt;=2025), (AND($J39= "New", $K39&gt;2025))), "N/A", VLOOKUP($F39, 'Source Data'!$B$15:$I$22,8)), "")</f>
        <v/>
      </c>
      <c r="AF39" s="171" t="str">
        <f>IF(ISNUMBER($F39), IF(OR(AND(OR($J39="Retired", $J39="Permanent Low-Use"), $K39&lt;=2026), (AND($J39= "New", $K39&gt;2026))), "N/A", VLOOKUP($F39, 'Source Data'!$B$15:$I$22,8)), "")</f>
        <v/>
      </c>
      <c r="AG39" s="171" t="str">
        <f>IF(ISNUMBER($F39), IF(OR(AND(OR($J39="Retired", $J39="Permanent Low-Use"), $K39&lt;=2027), (AND($J39= "New", $K39&gt;2027))), "N/A", VLOOKUP($F39, 'Source Data'!$B$15:$I$22,8)), "")</f>
        <v/>
      </c>
      <c r="AH39" s="171" t="str">
        <f>IF(ISNUMBER($F39), IF(OR(AND(OR($J39="Retired", $J39="Permanent Low-Use"), $K39&lt;=2028), (AND($J39= "New", $K39&gt;2028))), "N/A", VLOOKUP($F39, 'Source Data'!$B$15:$I$22,8)), "")</f>
        <v/>
      </c>
      <c r="AI39" s="171" t="str">
        <f>IF(ISNUMBER($F39), IF(OR(AND(OR($J39="Retired", $J39="Permanent Low-Use"), $K39&lt;=2029), (AND($J39= "New", $K39&gt;2029))), "N/A", VLOOKUP($F39, 'Source Data'!$B$15:$I$22,8)), "")</f>
        <v/>
      </c>
      <c r="AJ39" s="171" t="str">
        <f>IF(ISNUMBER($F39), IF(OR(AND(OR($J39="Retired", $J39="Permanent Low-Use"), $K39&lt;=2030), (AND($J39= "New", $K39&gt;2030))), "N/A", VLOOKUP($F39, 'Source Data'!$B$15:$I$22,8)), "")</f>
        <v/>
      </c>
      <c r="AK39" s="171" t="str">
        <f>IF($N39= 0, "N/A", IF(ISERROR(VLOOKUP($F39, 'Source Data'!$B$4:$C$11,2)), "", VLOOKUP($F39, 'Source Data'!$B$4:$C$11,2)))</f>
        <v/>
      </c>
    </row>
    <row r="40" spans="1:37" x14ac:dyDescent="0.35">
      <c r="A40" s="99"/>
      <c r="B40" s="89"/>
      <c r="C40" s="90"/>
      <c r="D40" s="90"/>
      <c r="E40" s="91"/>
      <c r="F40" s="91"/>
      <c r="G40" s="86"/>
      <c r="H40" s="87"/>
      <c r="I40" s="86"/>
      <c r="J40" s="88"/>
      <c r="K40" s="88"/>
      <c r="L40" s="168" t="str">
        <f t="shared" si="5"/>
        <v/>
      </c>
      <c r="M40" s="170" t="str">
        <f>IF(ISERROR(VLOOKUP(E40,'Source Data'!$B$67:$J$97, MATCH(F40, 'Source Data'!$B$64:$J$64,1),TRUE))=TRUE,"",VLOOKUP(E40,'Source Data'!$B$67:$J$97,MATCH(F40, 'Source Data'!$B$64:$J$64,1),TRUE))</f>
        <v/>
      </c>
      <c r="N40" s="169" t="str">
        <f t="shared" si="6"/>
        <v/>
      </c>
      <c r="O40" s="170" t="str">
        <f>IF(OR(AND(OR($J40="Retired",$J40="Permanent Low-Use"),$K40&lt;=2020),(AND($J40="New",$K40&gt;2020))),"N/A",IF($N40=0,0,IF(ISERROR(VLOOKUP($E40,'Source Data'!$B$29:$J$60, MATCH($L40, 'Source Data'!$B$26:$J$26,1),TRUE))=TRUE,"",VLOOKUP($E40,'Source Data'!$B$29:$J$60,MATCH($L40, 'Source Data'!$B$26:$J$26,1),TRUE))))</f>
        <v/>
      </c>
      <c r="P40" s="170" t="str">
        <f>IF(OR(AND(OR($J40="Retired",$J40="Permanent Low-Use"),$K40&lt;=2021),(AND($J40="New",$K40&gt;2021))),"N/A",IF($N40=0,0,IF(ISERROR(VLOOKUP($E40,'Source Data'!$B$29:$J$60, MATCH($L40, 'Source Data'!$B$26:$J$26,1),TRUE))=TRUE,"",VLOOKUP($E40,'Source Data'!$B$29:$J$60,MATCH($L40, 'Source Data'!$B$26:$J$26,1),TRUE))))</f>
        <v/>
      </c>
      <c r="Q40" s="170" t="str">
        <f>IF(OR(AND(OR($J40="Retired",$J40="Permanent Low-Use"),$K40&lt;=2022),(AND($J40="New",$K40&gt;2022))),"N/A",IF($N40=0,0,IF(ISERROR(VLOOKUP($E40,'Source Data'!$B$29:$J$60, MATCH($L40, 'Source Data'!$B$26:$J$26,1),TRUE))=TRUE,"",VLOOKUP($E40,'Source Data'!$B$29:$J$60,MATCH($L40, 'Source Data'!$B$26:$J$26,1),TRUE))))</f>
        <v/>
      </c>
      <c r="R40" s="170" t="str">
        <f>IF(OR(AND(OR($J40="Retired",$J40="Permanent Low-Use"),$K40&lt;=2023),(AND($J40="New",$K40&gt;2023))),"N/A",IF($N40=0,0,IF(ISERROR(VLOOKUP($E40,'Source Data'!$B$29:$J$60, MATCH($L40, 'Source Data'!$B$26:$J$26,1),TRUE))=TRUE,"",VLOOKUP($E40,'Source Data'!$B$29:$J$60,MATCH($L40, 'Source Data'!$B$26:$J$26,1),TRUE))))</f>
        <v/>
      </c>
      <c r="S40" s="170" t="str">
        <f>IF(OR(AND(OR($J40="Retired",$J40="Permanent Low-Use"),$K40&lt;=2024),(AND($J40="New",$K40&gt;2024))),"N/A",IF($N40=0,0,IF(ISERROR(VLOOKUP($E40,'Source Data'!$B$29:$J$60, MATCH($L40, 'Source Data'!$B$26:$J$26,1),TRUE))=TRUE,"",VLOOKUP($E40,'Source Data'!$B$29:$J$60,MATCH($L40, 'Source Data'!$B$26:$J$26,1),TRUE))))</f>
        <v/>
      </c>
      <c r="T40" s="170" t="str">
        <f>IF(OR(AND(OR($J40="Retired",$J40="Permanent Low-Use"),$K40&lt;=2025),(AND($J40="New",$K40&gt;2025))),"N/A",IF($N40=0,0,IF(ISERROR(VLOOKUP($E40,'Source Data'!$B$29:$J$60, MATCH($L40, 'Source Data'!$B$26:$J$26,1),TRUE))=TRUE,"",VLOOKUP($E40,'Source Data'!$B$29:$J$60,MATCH($L40, 'Source Data'!$B$26:$J$26,1),TRUE))))</f>
        <v/>
      </c>
      <c r="U40" s="170" t="str">
        <f>IF(OR(AND(OR($J40="Retired",$J40="Permanent Low-Use"),$K40&lt;=2026),(AND($J40="New",$K40&gt;2026))),"N/A",IF($N40=0,0,IF(ISERROR(VLOOKUP($E40,'Source Data'!$B$29:$J$60, MATCH($L40, 'Source Data'!$B$26:$J$26,1),TRUE))=TRUE,"",VLOOKUP($E40,'Source Data'!$B$29:$J$60,MATCH($L40, 'Source Data'!$B$26:$J$26,1),TRUE))))</f>
        <v/>
      </c>
      <c r="V40" s="170" t="str">
        <f>IF(OR(AND(OR($J40="Retired",$J40="Permanent Low-Use"),$K40&lt;=2027),(AND($J40="New",$K40&gt;2027))),"N/A",IF($N40=0,0,IF(ISERROR(VLOOKUP($E40,'Source Data'!$B$29:$J$60, MATCH($L40, 'Source Data'!$B$26:$J$26,1),TRUE))=TRUE,"",VLOOKUP($E40,'Source Data'!$B$29:$J$60,MATCH($L40, 'Source Data'!$B$26:$J$26,1),TRUE))))</f>
        <v/>
      </c>
      <c r="W40" s="170" t="str">
        <f>IF(OR(AND(OR($J40="Retired",$J40="Permanent Low-Use"),$K40&lt;=2028),(AND($J40="New",$K40&gt;2028))),"N/A",IF($N40=0,0,IF(ISERROR(VLOOKUP($E40,'Source Data'!$B$29:$J$60, MATCH($L40, 'Source Data'!$B$26:$J$26,1),TRUE))=TRUE,"",VLOOKUP($E40,'Source Data'!$B$29:$J$60,MATCH($L40, 'Source Data'!$B$26:$J$26,1),TRUE))))</f>
        <v/>
      </c>
      <c r="X40" s="170" t="str">
        <f>IF(OR(AND(OR($J40="Retired",$J40="Permanent Low-Use"),$K40&lt;=2029),(AND($J40="New",$K40&gt;2029))),"N/A",IF($N40=0,0,IF(ISERROR(VLOOKUP($E40,'Source Data'!$B$29:$J$60, MATCH($L40, 'Source Data'!$B$26:$J$26,1),TRUE))=TRUE,"",VLOOKUP($E40,'Source Data'!$B$29:$J$60,MATCH($L40, 'Source Data'!$B$26:$J$26,1),TRUE))))</f>
        <v/>
      </c>
      <c r="Y40" s="170" t="str">
        <f>IF(OR(AND(OR($J40="Retired",$J40="Permanent Low-Use"),$K40&lt;=2030),(AND($J40="New",$K40&gt;2030))),"N/A",IF($N40=0,0,IF(ISERROR(VLOOKUP($E40,'Source Data'!$B$29:$J$60, MATCH($L40, 'Source Data'!$B$26:$J$26,1),TRUE))=TRUE,"",VLOOKUP($E40,'Source Data'!$B$29:$J$60,MATCH($L40, 'Source Data'!$B$26:$J$26,1),TRUE))))</f>
        <v/>
      </c>
      <c r="Z40" s="171" t="str">
        <f>IF(ISNUMBER($L40),IF(OR(AND(OR($J40="Retired",$J40="Permanent Low-Use"),$K40&lt;=2020),(AND($J40="New",$K40&gt;2020))),"N/A",VLOOKUP($F40,'Source Data'!$B$15:$I$22,5)),"")</f>
        <v/>
      </c>
      <c r="AA40" s="171" t="str">
        <f>IF(ISNUMBER($F40), IF(OR(AND(OR($J40="Retired", $J40="Permanent Low-Use"), $K40&lt;=2021), (AND($J40= "New", $K40&gt;2021))), "N/A", VLOOKUP($F40, 'Source Data'!$B$15:$I$22,6)), "")</f>
        <v/>
      </c>
      <c r="AB40" s="171" t="str">
        <f>IF(ISNUMBER($F40), IF(OR(AND(OR($J40="Retired", $J40="Permanent Low-Use"), $K40&lt;=2022), (AND($J40= "New", $K40&gt;2022))), "N/A", VLOOKUP($F40, 'Source Data'!$B$15:$I$22,7)), "")</f>
        <v/>
      </c>
      <c r="AC40" s="171" t="str">
        <f>IF(ISNUMBER($F40), IF(OR(AND(OR($J40="Retired", $J40="Permanent Low-Use"), $K40&lt;=2023), (AND($J40= "New", $K40&gt;2023))), "N/A", VLOOKUP($F40, 'Source Data'!$B$15:$I$22,8)), "")</f>
        <v/>
      </c>
      <c r="AD40" s="171" t="str">
        <f>IF(ISNUMBER($F40), IF(OR(AND(OR($J40="Retired", $J40="Permanent Low-Use"), $K40&lt;=2024), (AND($J40= "New", $K40&gt;2024))), "N/A", VLOOKUP($F40, 'Source Data'!$B$15:$I$22,8)), "")</f>
        <v/>
      </c>
      <c r="AE40" s="171" t="str">
        <f>IF(ISNUMBER($F40), IF(OR(AND(OR($J40="Retired", $J40="Permanent Low-Use"), $K40&lt;=2025), (AND($J40= "New", $K40&gt;2025))), "N/A", VLOOKUP($F40, 'Source Data'!$B$15:$I$22,8)), "")</f>
        <v/>
      </c>
      <c r="AF40" s="171" t="str">
        <f>IF(ISNUMBER($F40), IF(OR(AND(OR($J40="Retired", $J40="Permanent Low-Use"), $K40&lt;=2026), (AND($J40= "New", $K40&gt;2026))), "N/A", VLOOKUP($F40, 'Source Data'!$B$15:$I$22,8)), "")</f>
        <v/>
      </c>
      <c r="AG40" s="171" t="str">
        <f>IF(ISNUMBER($F40), IF(OR(AND(OR($J40="Retired", $J40="Permanent Low-Use"), $K40&lt;=2027), (AND($J40= "New", $K40&gt;2027))), "N/A", VLOOKUP($F40, 'Source Data'!$B$15:$I$22,8)), "")</f>
        <v/>
      </c>
      <c r="AH40" s="171" t="str">
        <f>IF(ISNUMBER($F40), IF(OR(AND(OR($J40="Retired", $J40="Permanent Low-Use"), $K40&lt;=2028), (AND($J40= "New", $K40&gt;2028))), "N/A", VLOOKUP($F40, 'Source Data'!$B$15:$I$22,8)), "")</f>
        <v/>
      </c>
      <c r="AI40" s="171" t="str">
        <f>IF(ISNUMBER($F40), IF(OR(AND(OR($J40="Retired", $J40="Permanent Low-Use"), $K40&lt;=2029), (AND($J40= "New", $K40&gt;2029))), "N/A", VLOOKUP($F40, 'Source Data'!$B$15:$I$22,8)), "")</f>
        <v/>
      </c>
      <c r="AJ40" s="171" t="str">
        <f>IF(ISNUMBER($F40), IF(OR(AND(OR($J40="Retired", $J40="Permanent Low-Use"), $K40&lt;=2030), (AND($J40= "New", $K40&gt;2030))), "N/A", VLOOKUP($F40, 'Source Data'!$B$15:$I$22,8)), "")</f>
        <v/>
      </c>
      <c r="AK40" s="171" t="str">
        <f>IF($N40= 0, "N/A", IF(ISERROR(VLOOKUP($F40, 'Source Data'!$B$4:$C$11,2)), "", VLOOKUP($F40, 'Source Data'!$B$4:$C$11,2)))</f>
        <v/>
      </c>
    </row>
    <row r="41" spans="1:37" x14ac:dyDescent="0.35">
      <c r="A41" s="99"/>
      <c r="B41" s="89"/>
      <c r="C41" s="90"/>
      <c r="D41" s="90"/>
      <c r="E41" s="91"/>
      <c r="F41" s="91"/>
      <c r="G41" s="86"/>
      <c r="H41" s="87"/>
      <c r="I41" s="86"/>
      <c r="J41" s="88"/>
      <c r="K41" s="88"/>
      <c r="L41" s="168" t="str">
        <f t="shared" si="5"/>
        <v/>
      </c>
      <c r="M41" s="170" t="str">
        <f>IF(ISERROR(VLOOKUP(E41,'Source Data'!$B$67:$J$97, MATCH(F41, 'Source Data'!$B$64:$J$64,1),TRUE))=TRUE,"",VLOOKUP(E41,'Source Data'!$B$67:$J$97,MATCH(F41, 'Source Data'!$B$64:$J$64,1),TRUE))</f>
        <v/>
      </c>
      <c r="N41" s="169" t="str">
        <f t="shared" si="6"/>
        <v/>
      </c>
      <c r="O41" s="170" t="str">
        <f>IF(OR(AND(OR($J41="Retired",$J41="Permanent Low-Use"),$K41&lt;=2020),(AND($J41="New",$K41&gt;2020))),"N/A",IF($N41=0,0,IF(ISERROR(VLOOKUP($E41,'Source Data'!$B$29:$J$60, MATCH($L41, 'Source Data'!$B$26:$J$26,1),TRUE))=TRUE,"",VLOOKUP($E41,'Source Data'!$B$29:$J$60,MATCH($L41, 'Source Data'!$B$26:$J$26,1),TRUE))))</f>
        <v/>
      </c>
      <c r="P41" s="170" t="str">
        <f>IF(OR(AND(OR($J41="Retired",$J41="Permanent Low-Use"),$K41&lt;=2021),(AND($J41="New",$K41&gt;2021))),"N/A",IF($N41=0,0,IF(ISERROR(VLOOKUP($E41,'Source Data'!$B$29:$J$60, MATCH($L41, 'Source Data'!$B$26:$J$26,1),TRUE))=TRUE,"",VLOOKUP($E41,'Source Data'!$B$29:$J$60,MATCH($L41, 'Source Data'!$B$26:$J$26,1),TRUE))))</f>
        <v/>
      </c>
      <c r="Q41" s="170" t="str">
        <f>IF(OR(AND(OR($J41="Retired",$J41="Permanent Low-Use"),$K41&lt;=2022),(AND($J41="New",$K41&gt;2022))),"N/A",IF($N41=0,0,IF(ISERROR(VLOOKUP($E41,'Source Data'!$B$29:$J$60, MATCH($L41, 'Source Data'!$B$26:$J$26,1),TRUE))=TRUE,"",VLOOKUP($E41,'Source Data'!$B$29:$J$60,MATCH($L41, 'Source Data'!$B$26:$J$26,1),TRUE))))</f>
        <v/>
      </c>
      <c r="R41" s="170" t="str">
        <f>IF(OR(AND(OR($J41="Retired",$J41="Permanent Low-Use"),$K41&lt;=2023),(AND($J41="New",$K41&gt;2023))),"N/A",IF($N41=0,0,IF(ISERROR(VLOOKUP($E41,'Source Data'!$B$29:$J$60, MATCH($L41, 'Source Data'!$B$26:$J$26,1),TRUE))=TRUE,"",VLOOKUP($E41,'Source Data'!$B$29:$J$60,MATCH($L41, 'Source Data'!$B$26:$J$26,1),TRUE))))</f>
        <v/>
      </c>
      <c r="S41" s="170" t="str">
        <f>IF(OR(AND(OR($J41="Retired",$J41="Permanent Low-Use"),$K41&lt;=2024),(AND($J41="New",$K41&gt;2024))),"N/A",IF($N41=0,0,IF(ISERROR(VLOOKUP($E41,'Source Data'!$B$29:$J$60, MATCH($L41, 'Source Data'!$B$26:$J$26,1),TRUE))=TRUE,"",VLOOKUP($E41,'Source Data'!$B$29:$J$60,MATCH($L41, 'Source Data'!$B$26:$J$26,1),TRUE))))</f>
        <v/>
      </c>
      <c r="T41" s="170" t="str">
        <f>IF(OR(AND(OR($J41="Retired",$J41="Permanent Low-Use"),$K41&lt;=2025),(AND($J41="New",$K41&gt;2025))),"N/A",IF($N41=0,0,IF(ISERROR(VLOOKUP($E41,'Source Data'!$B$29:$J$60, MATCH($L41, 'Source Data'!$B$26:$J$26,1),TRUE))=TRUE,"",VLOOKUP($E41,'Source Data'!$B$29:$J$60,MATCH($L41, 'Source Data'!$B$26:$J$26,1),TRUE))))</f>
        <v/>
      </c>
      <c r="U41" s="170" t="str">
        <f>IF(OR(AND(OR($J41="Retired",$J41="Permanent Low-Use"),$K41&lt;=2026),(AND($J41="New",$K41&gt;2026))),"N/A",IF($N41=0,0,IF(ISERROR(VLOOKUP($E41,'Source Data'!$B$29:$J$60, MATCH($L41, 'Source Data'!$B$26:$J$26,1),TRUE))=TRUE,"",VLOOKUP($E41,'Source Data'!$B$29:$J$60,MATCH($L41, 'Source Data'!$B$26:$J$26,1),TRUE))))</f>
        <v/>
      </c>
      <c r="V41" s="170" t="str">
        <f>IF(OR(AND(OR($J41="Retired",$J41="Permanent Low-Use"),$K41&lt;=2027),(AND($J41="New",$K41&gt;2027))),"N/A",IF($N41=0,0,IF(ISERROR(VLOOKUP($E41,'Source Data'!$B$29:$J$60, MATCH($L41, 'Source Data'!$B$26:$J$26,1),TRUE))=TRUE,"",VLOOKUP($E41,'Source Data'!$B$29:$J$60,MATCH($L41, 'Source Data'!$B$26:$J$26,1),TRUE))))</f>
        <v/>
      </c>
      <c r="W41" s="170" t="str">
        <f>IF(OR(AND(OR($J41="Retired",$J41="Permanent Low-Use"),$K41&lt;=2028),(AND($J41="New",$K41&gt;2028))),"N/A",IF($N41=0,0,IF(ISERROR(VLOOKUP($E41,'Source Data'!$B$29:$J$60, MATCH($L41, 'Source Data'!$B$26:$J$26,1),TRUE))=TRUE,"",VLOOKUP($E41,'Source Data'!$B$29:$J$60,MATCH($L41, 'Source Data'!$B$26:$J$26,1),TRUE))))</f>
        <v/>
      </c>
      <c r="X41" s="170" t="str">
        <f>IF(OR(AND(OR($J41="Retired",$J41="Permanent Low-Use"),$K41&lt;=2029),(AND($J41="New",$K41&gt;2029))),"N/A",IF($N41=0,0,IF(ISERROR(VLOOKUP($E41,'Source Data'!$B$29:$J$60, MATCH($L41, 'Source Data'!$B$26:$J$26,1),TRUE))=TRUE,"",VLOOKUP($E41,'Source Data'!$B$29:$J$60,MATCH($L41, 'Source Data'!$B$26:$J$26,1),TRUE))))</f>
        <v/>
      </c>
      <c r="Y41" s="170" t="str">
        <f>IF(OR(AND(OR($J41="Retired",$J41="Permanent Low-Use"),$K41&lt;=2030),(AND($J41="New",$K41&gt;2030))),"N/A",IF($N41=0,0,IF(ISERROR(VLOOKUP($E41,'Source Data'!$B$29:$J$60, MATCH($L41, 'Source Data'!$B$26:$J$26,1),TRUE))=TRUE,"",VLOOKUP($E41,'Source Data'!$B$29:$J$60,MATCH($L41, 'Source Data'!$B$26:$J$26,1),TRUE))))</f>
        <v/>
      </c>
      <c r="Z41" s="171" t="str">
        <f>IF(ISNUMBER($L41),IF(OR(AND(OR($J41="Retired",$J41="Permanent Low-Use"),$K41&lt;=2020),(AND($J41="New",$K41&gt;2020))),"N/A",VLOOKUP($F41,'Source Data'!$B$15:$I$22,5)),"")</f>
        <v/>
      </c>
      <c r="AA41" s="171" t="str">
        <f>IF(ISNUMBER($F41), IF(OR(AND(OR($J41="Retired", $J41="Permanent Low-Use"), $K41&lt;=2021), (AND($J41= "New", $K41&gt;2021))), "N/A", VLOOKUP($F41, 'Source Data'!$B$15:$I$22,6)), "")</f>
        <v/>
      </c>
      <c r="AB41" s="171" t="str">
        <f>IF(ISNUMBER($F41), IF(OR(AND(OR($J41="Retired", $J41="Permanent Low-Use"), $K41&lt;=2022), (AND($J41= "New", $K41&gt;2022))), "N/A", VLOOKUP($F41, 'Source Data'!$B$15:$I$22,7)), "")</f>
        <v/>
      </c>
      <c r="AC41" s="171" t="str">
        <f>IF(ISNUMBER($F41), IF(OR(AND(OR($J41="Retired", $J41="Permanent Low-Use"), $K41&lt;=2023), (AND($J41= "New", $K41&gt;2023))), "N/A", VLOOKUP($F41, 'Source Data'!$B$15:$I$22,8)), "")</f>
        <v/>
      </c>
      <c r="AD41" s="171" t="str">
        <f>IF(ISNUMBER($F41), IF(OR(AND(OR($J41="Retired", $J41="Permanent Low-Use"), $K41&lt;=2024), (AND($J41= "New", $K41&gt;2024))), "N/A", VLOOKUP($F41, 'Source Data'!$B$15:$I$22,8)), "")</f>
        <v/>
      </c>
      <c r="AE41" s="171" t="str">
        <f>IF(ISNUMBER($F41), IF(OR(AND(OR($J41="Retired", $J41="Permanent Low-Use"), $K41&lt;=2025), (AND($J41= "New", $K41&gt;2025))), "N/A", VLOOKUP($F41, 'Source Data'!$B$15:$I$22,8)), "")</f>
        <v/>
      </c>
      <c r="AF41" s="171" t="str">
        <f>IF(ISNUMBER($F41), IF(OR(AND(OR($J41="Retired", $J41="Permanent Low-Use"), $K41&lt;=2026), (AND($J41= "New", $K41&gt;2026))), "N/A", VLOOKUP($F41, 'Source Data'!$B$15:$I$22,8)), "")</f>
        <v/>
      </c>
      <c r="AG41" s="171" t="str">
        <f>IF(ISNUMBER($F41), IF(OR(AND(OR($J41="Retired", $J41="Permanent Low-Use"), $K41&lt;=2027), (AND($J41= "New", $K41&gt;2027))), "N/A", VLOOKUP($F41, 'Source Data'!$B$15:$I$22,8)), "")</f>
        <v/>
      </c>
      <c r="AH41" s="171" t="str">
        <f>IF(ISNUMBER($F41), IF(OR(AND(OR($J41="Retired", $J41="Permanent Low-Use"), $K41&lt;=2028), (AND($J41= "New", $K41&gt;2028))), "N/A", VLOOKUP($F41, 'Source Data'!$B$15:$I$22,8)), "")</f>
        <v/>
      </c>
      <c r="AI41" s="171" t="str">
        <f>IF(ISNUMBER($F41), IF(OR(AND(OR($J41="Retired", $J41="Permanent Low-Use"), $K41&lt;=2029), (AND($J41= "New", $K41&gt;2029))), "N/A", VLOOKUP($F41, 'Source Data'!$B$15:$I$22,8)), "")</f>
        <v/>
      </c>
      <c r="AJ41" s="171" t="str">
        <f>IF(ISNUMBER($F41), IF(OR(AND(OR($J41="Retired", $J41="Permanent Low-Use"), $K41&lt;=2030), (AND($J41= "New", $K41&gt;2030))), "N/A", VLOOKUP($F41, 'Source Data'!$B$15:$I$22,8)), "")</f>
        <v/>
      </c>
      <c r="AK41" s="171" t="str">
        <f>IF($N41= 0, "N/A", IF(ISERROR(VLOOKUP($F41, 'Source Data'!$B$4:$C$11,2)), "", VLOOKUP($F41, 'Source Data'!$B$4:$C$11,2)))</f>
        <v/>
      </c>
    </row>
    <row r="42" spans="1:37" x14ac:dyDescent="0.35">
      <c r="A42" s="99"/>
      <c r="B42" s="89"/>
      <c r="C42" s="90"/>
      <c r="D42" s="90"/>
      <c r="E42" s="91"/>
      <c r="F42" s="91"/>
      <c r="G42" s="86"/>
      <c r="H42" s="87"/>
      <c r="I42" s="86"/>
      <c r="J42" s="88"/>
      <c r="K42" s="88"/>
      <c r="L42" s="168" t="str">
        <f t="shared" si="5"/>
        <v/>
      </c>
      <c r="M42" s="170" t="str">
        <f>IF(ISERROR(VLOOKUP(E42,'Source Data'!$B$67:$J$97, MATCH(F42, 'Source Data'!$B$64:$J$64,1),TRUE))=TRUE,"",VLOOKUP(E42,'Source Data'!$B$67:$J$97,MATCH(F42, 'Source Data'!$B$64:$J$64,1),TRUE))</f>
        <v/>
      </c>
      <c r="N42" s="169" t="str">
        <f t="shared" si="6"/>
        <v/>
      </c>
      <c r="O42" s="170" t="str">
        <f>IF(OR(AND(OR($J42="Retired",$J42="Permanent Low-Use"),$K42&lt;=2020),(AND($J42="New",$K42&gt;2020))),"N/A",IF($N42=0,0,IF(ISERROR(VLOOKUP($E42,'Source Data'!$B$29:$J$60, MATCH($L42, 'Source Data'!$B$26:$J$26,1),TRUE))=TRUE,"",VLOOKUP($E42,'Source Data'!$B$29:$J$60,MATCH($L42, 'Source Data'!$B$26:$J$26,1),TRUE))))</f>
        <v/>
      </c>
      <c r="P42" s="170" t="str">
        <f>IF(OR(AND(OR($J42="Retired",$J42="Permanent Low-Use"),$K42&lt;=2021),(AND($J42="New",$K42&gt;2021))),"N/A",IF($N42=0,0,IF(ISERROR(VLOOKUP($E42,'Source Data'!$B$29:$J$60, MATCH($L42, 'Source Data'!$B$26:$J$26,1),TRUE))=TRUE,"",VLOOKUP($E42,'Source Data'!$B$29:$J$60,MATCH($L42, 'Source Data'!$B$26:$J$26,1),TRUE))))</f>
        <v/>
      </c>
      <c r="Q42" s="170" t="str">
        <f>IF(OR(AND(OR($J42="Retired",$J42="Permanent Low-Use"),$K42&lt;=2022),(AND($J42="New",$K42&gt;2022))),"N/A",IF($N42=0,0,IF(ISERROR(VLOOKUP($E42,'Source Data'!$B$29:$J$60, MATCH($L42, 'Source Data'!$B$26:$J$26,1),TRUE))=TRUE,"",VLOOKUP($E42,'Source Data'!$B$29:$J$60,MATCH($L42, 'Source Data'!$B$26:$J$26,1),TRUE))))</f>
        <v/>
      </c>
      <c r="R42" s="170" t="str">
        <f>IF(OR(AND(OR($J42="Retired",$J42="Permanent Low-Use"),$K42&lt;=2023),(AND($J42="New",$K42&gt;2023))),"N/A",IF($N42=0,0,IF(ISERROR(VLOOKUP($E42,'Source Data'!$B$29:$J$60, MATCH($L42, 'Source Data'!$B$26:$J$26,1),TRUE))=TRUE,"",VLOOKUP($E42,'Source Data'!$B$29:$J$60,MATCH($L42, 'Source Data'!$B$26:$J$26,1),TRUE))))</f>
        <v/>
      </c>
      <c r="S42" s="170" t="str">
        <f>IF(OR(AND(OR($J42="Retired",$J42="Permanent Low-Use"),$K42&lt;=2024),(AND($J42="New",$K42&gt;2024))),"N/A",IF($N42=0,0,IF(ISERROR(VLOOKUP($E42,'Source Data'!$B$29:$J$60, MATCH($L42, 'Source Data'!$B$26:$J$26,1),TRUE))=TRUE,"",VLOOKUP($E42,'Source Data'!$B$29:$J$60,MATCH($L42, 'Source Data'!$B$26:$J$26,1),TRUE))))</f>
        <v/>
      </c>
      <c r="T42" s="170" t="str">
        <f>IF(OR(AND(OR($J42="Retired",$J42="Permanent Low-Use"),$K42&lt;=2025),(AND($J42="New",$K42&gt;2025))),"N/A",IF($N42=0,0,IF(ISERROR(VLOOKUP($E42,'Source Data'!$B$29:$J$60, MATCH($L42, 'Source Data'!$B$26:$J$26,1),TRUE))=TRUE,"",VLOOKUP($E42,'Source Data'!$B$29:$J$60,MATCH($L42, 'Source Data'!$B$26:$J$26,1),TRUE))))</f>
        <v/>
      </c>
      <c r="U42" s="170" t="str">
        <f>IF(OR(AND(OR($J42="Retired",$J42="Permanent Low-Use"),$K42&lt;=2026),(AND($J42="New",$K42&gt;2026))),"N/A",IF($N42=0,0,IF(ISERROR(VLOOKUP($E42,'Source Data'!$B$29:$J$60, MATCH($L42, 'Source Data'!$B$26:$J$26,1),TRUE))=TRUE,"",VLOOKUP($E42,'Source Data'!$B$29:$J$60,MATCH($L42, 'Source Data'!$B$26:$J$26,1),TRUE))))</f>
        <v/>
      </c>
      <c r="V42" s="170" t="str">
        <f>IF(OR(AND(OR($J42="Retired",$J42="Permanent Low-Use"),$K42&lt;=2027),(AND($J42="New",$K42&gt;2027))),"N/A",IF($N42=0,0,IF(ISERROR(VLOOKUP($E42,'Source Data'!$B$29:$J$60, MATCH($L42, 'Source Data'!$B$26:$J$26,1),TRUE))=TRUE,"",VLOOKUP($E42,'Source Data'!$B$29:$J$60,MATCH($L42, 'Source Data'!$B$26:$J$26,1),TRUE))))</f>
        <v/>
      </c>
      <c r="W42" s="170" t="str">
        <f>IF(OR(AND(OR($J42="Retired",$J42="Permanent Low-Use"),$K42&lt;=2028),(AND($J42="New",$K42&gt;2028))),"N/A",IF($N42=0,0,IF(ISERROR(VLOOKUP($E42,'Source Data'!$B$29:$J$60, MATCH($L42, 'Source Data'!$B$26:$J$26,1),TRUE))=TRUE,"",VLOOKUP($E42,'Source Data'!$B$29:$J$60,MATCH($L42, 'Source Data'!$B$26:$J$26,1),TRUE))))</f>
        <v/>
      </c>
      <c r="X42" s="170" t="str">
        <f>IF(OR(AND(OR($J42="Retired",$J42="Permanent Low-Use"),$K42&lt;=2029),(AND($J42="New",$K42&gt;2029))),"N/A",IF($N42=0,0,IF(ISERROR(VLOOKUP($E42,'Source Data'!$B$29:$J$60, MATCH($L42, 'Source Data'!$B$26:$J$26,1),TRUE))=TRUE,"",VLOOKUP($E42,'Source Data'!$B$29:$J$60,MATCH($L42, 'Source Data'!$B$26:$J$26,1),TRUE))))</f>
        <v/>
      </c>
      <c r="Y42" s="170" t="str">
        <f>IF(OR(AND(OR($J42="Retired",$J42="Permanent Low-Use"),$K42&lt;=2030),(AND($J42="New",$K42&gt;2030))),"N/A",IF($N42=0,0,IF(ISERROR(VLOOKUP($E42,'Source Data'!$B$29:$J$60, MATCH($L42, 'Source Data'!$B$26:$J$26,1),TRUE))=TRUE,"",VLOOKUP($E42,'Source Data'!$B$29:$J$60,MATCH($L42, 'Source Data'!$B$26:$J$26,1),TRUE))))</f>
        <v/>
      </c>
      <c r="Z42" s="171" t="str">
        <f>IF(ISNUMBER($L42),IF(OR(AND(OR($J42="Retired",$J42="Permanent Low-Use"),$K42&lt;=2020),(AND($J42="New",$K42&gt;2020))),"N/A",VLOOKUP($F42,'Source Data'!$B$15:$I$22,5)),"")</f>
        <v/>
      </c>
      <c r="AA42" s="171" t="str">
        <f>IF(ISNUMBER($F42), IF(OR(AND(OR($J42="Retired", $J42="Permanent Low-Use"), $K42&lt;=2021), (AND($J42= "New", $K42&gt;2021))), "N/A", VLOOKUP($F42, 'Source Data'!$B$15:$I$22,6)), "")</f>
        <v/>
      </c>
      <c r="AB42" s="171" t="str">
        <f>IF(ISNUMBER($F42), IF(OR(AND(OR($J42="Retired", $J42="Permanent Low-Use"), $K42&lt;=2022), (AND($J42= "New", $K42&gt;2022))), "N/A", VLOOKUP($F42, 'Source Data'!$B$15:$I$22,7)), "")</f>
        <v/>
      </c>
      <c r="AC42" s="171" t="str">
        <f>IF(ISNUMBER($F42), IF(OR(AND(OR($J42="Retired", $J42="Permanent Low-Use"), $K42&lt;=2023), (AND($J42= "New", $K42&gt;2023))), "N/A", VLOOKUP($F42, 'Source Data'!$B$15:$I$22,8)), "")</f>
        <v/>
      </c>
      <c r="AD42" s="171" t="str">
        <f>IF(ISNUMBER($F42), IF(OR(AND(OR($J42="Retired", $J42="Permanent Low-Use"), $K42&lt;=2024), (AND($J42= "New", $K42&gt;2024))), "N/A", VLOOKUP($F42, 'Source Data'!$B$15:$I$22,8)), "")</f>
        <v/>
      </c>
      <c r="AE42" s="171" t="str">
        <f>IF(ISNUMBER($F42), IF(OR(AND(OR($J42="Retired", $J42="Permanent Low-Use"), $K42&lt;=2025), (AND($J42= "New", $K42&gt;2025))), "N/A", VLOOKUP($F42, 'Source Data'!$B$15:$I$22,8)), "")</f>
        <v/>
      </c>
      <c r="AF42" s="171" t="str">
        <f>IF(ISNUMBER($F42), IF(OR(AND(OR($J42="Retired", $J42="Permanent Low-Use"), $K42&lt;=2026), (AND($J42= "New", $K42&gt;2026))), "N/A", VLOOKUP($F42, 'Source Data'!$B$15:$I$22,8)), "")</f>
        <v/>
      </c>
      <c r="AG42" s="171" t="str">
        <f>IF(ISNUMBER($F42), IF(OR(AND(OR($J42="Retired", $J42="Permanent Low-Use"), $K42&lt;=2027), (AND($J42= "New", $K42&gt;2027))), "N/A", VLOOKUP($F42, 'Source Data'!$B$15:$I$22,8)), "")</f>
        <v/>
      </c>
      <c r="AH42" s="171" t="str">
        <f>IF(ISNUMBER($F42), IF(OR(AND(OR($J42="Retired", $J42="Permanent Low-Use"), $K42&lt;=2028), (AND($J42= "New", $K42&gt;2028))), "N/A", VLOOKUP($F42, 'Source Data'!$B$15:$I$22,8)), "")</f>
        <v/>
      </c>
      <c r="AI42" s="171" t="str">
        <f>IF(ISNUMBER($F42), IF(OR(AND(OR($J42="Retired", $J42="Permanent Low-Use"), $K42&lt;=2029), (AND($J42= "New", $K42&gt;2029))), "N/A", VLOOKUP($F42, 'Source Data'!$B$15:$I$22,8)), "")</f>
        <v/>
      </c>
      <c r="AJ42" s="171" t="str">
        <f>IF(ISNUMBER($F42), IF(OR(AND(OR($J42="Retired", $J42="Permanent Low-Use"), $K42&lt;=2030), (AND($J42= "New", $K42&gt;2030))), "N/A", VLOOKUP($F42, 'Source Data'!$B$15:$I$22,8)), "")</f>
        <v/>
      </c>
      <c r="AK42" s="171" t="str">
        <f>IF($N42= 0, "N/A", IF(ISERROR(VLOOKUP($F42, 'Source Data'!$B$4:$C$11,2)), "", VLOOKUP($F42, 'Source Data'!$B$4:$C$11,2)))</f>
        <v/>
      </c>
    </row>
    <row r="43" spans="1:37" x14ac:dyDescent="0.35">
      <c r="A43" s="99"/>
      <c r="B43" s="89"/>
      <c r="C43" s="90"/>
      <c r="D43" s="90"/>
      <c r="E43" s="91"/>
      <c r="F43" s="91"/>
      <c r="G43" s="86"/>
      <c r="H43" s="87"/>
      <c r="I43" s="86"/>
      <c r="J43" s="88"/>
      <c r="K43" s="92"/>
      <c r="L43" s="168" t="str">
        <f t="shared" si="5"/>
        <v/>
      </c>
      <c r="M43" s="170" t="str">
        <f>IF(ISERROR(VLOOKUP(E43,'Source Data'!$B$67:$J$97, MATCH(F43, 'Source Data'!$B$64:$J$64,1),TRUE))=TRUE,"",VLOOKUP(E43,'Source Data'!$B$67:$J$97,MATCH(F43, 'Source Data'!$B$64:$J$64,1),TRUE))</f>
        <v/>
      </c>
      <c r="N43" s="169" t="str">
        <f t="shared" si="6"/>
        <v/>
      </c>
      <c r="O43" s="170" t="str">
        <f>IF(OR(AND(OR($J43="Retired",$J43="Permanent Low-Use"),$K43&lt;=2020),(AND($J43="New",$K43&gt;2020))),"N/A",IF($N43=0,0,IF(ISERROR(VLOOKUP($E43,'Source Data'!$B$29:$J$60, MATCH($L43, 'Source Data'!$B$26:$J$26,1),TRUE))=TRUE,"",VLOOKUP($E43,'Source Data'!$B$29:$J$60,MATCH($L43, 'Source Data'!$B$26:$J$26,1),TRUE))))</f>
        <v/>
      </c>
      <c r="P43" s="170" t="str">
        <f>IF(OR(AND(OR($J43="Retired",$J43="Permanent Low-Use"),$K43&lt;=2021),(AND($J43="New",$K43&gt;2021))),"N/A",IF($N43=0,0,IF(ISERROR(VLOOKUP($E43,'Source Data'!$B$29:$J$60, MATCH($L43, 'Source Data'!$B$26:$J$26,1),TRUE))=TRUE,"",VLOOKUP($E43,'Source Data'!$B$29:$J$60,MATCH($L43, 'Source Data'!$B$26:$J$26,1),TRUE))))</f>
        <v/>
      </c>
      <c r="Q43" s="170" t="str">
        <f>IF(OR(AND(OR($J43="Retired",$J43="Permanent Low-Use"),$K43&lt;=2022),(AND($J43="New",$K43&gt;2022))),"N/A",IF($N43=0,0,IF(ISERROR(VLOOKUP($E43,'Source Data'!$B$29:$J$60, MATCH($L43, 'Source Data'!$B$26:$J$26,1),TRUE))=TRUE,"",VLOOKUP($E43,'Source Data'!$B$29:$J$60,MATCH($L43, 'Source Data'!$B$26:$J$26,1),TRUE))))</f>
        <v/>
      </c>
      <c r="R43" s="170" t="str">
        <f>IF(OR(AND(OR($J43="Retired",$J43="Permanent Low-Use"),$K43&lt;=2023),(AND($J43="New",$K43&gt;2023))),"N/A",IF($N43=0,0,IF(ISERROR(VLOOKUP($E43,'Source Data'!$B$29:$J$60, MATCH($L43, 'Source Data'!$B$26:$J$26,1),TRUE))=TRUE,"",VLOOKUP($E43,'Source Data'!$B$29:$J$60,MATCH($L43, 'Source Data'!$B$26:$J$26,1),TRUE))))</f>
        <v/>
      </c>
      <c r="S43" s="170" t="str">
        <f>IF(OR(AND(OR($J43="Retired",$J43="Permanent Low-Use"),$K43&lt;=2024),(AND($J43="New",$K43&gt;2024))),"N/A",IF($N43=0,0,IF(ISERROR(VLOOKUP($E43,'Source Data'!$B$29:$J$60, MATCH($L43, 'Source Data'!$B$26:$J$26,1),TRUE))=TRUE,"",VLOOKUP($E43,'Source Data'!$B$29:$J$60,MATCH($L43, 'Source Data'!$B$26:$J$26,1),TRUE))))</f>
        <v/>
      </c>
      <c r="T43" s="170" t="str">
        <f>IF(OR(AND(OR($J43="Retired",$J43="Permanent Low-Use"),$K43&lt;=2025),(AND($J43="New",$K43&gt;2025))),"N/A",IF($N43=0,0,IF(ISERROR(VLOOKUP($E43,'Source Data'!$B$29:$J$60, MATCH($L43, 'Source Data'!$B$26:$J$26,1),TRUE))=TRUE,"",VLOOKUP($E43,'Source Data'!$B$29:$J$60,MATCH($L43, 'Source Data'!$B$26:$J$26,1),TRUE))))</f>
        <v/>
      </c>
      <c r="U43" s="170" t="str">
        <f>IF(OR(AND(OR($J43="Retired",$J43="Permanent Low-Use"),$K43&lt;=2026),(AND($J43="New",$K43&gt;2026))),"N/A",IF($N43=0,0,IF(ISERROR(VLOOKUP($E43,'Source Data'!$B$29:$J$60, MATCH($L43, 'Source Data'!$B$26:$J$26,1),TRUE))=TRUE,"",VLOOKUP($E43,'Source Data'!$B$29:$J$60,MATCH($L43, 'Source Data'!$B$26:$J$26,1),TRUE))))</f>
        <v/>
      </c>
      <c r="V43" s="170" t="str">
        <f>IF(OR(AND(OR($J43="Retired",$J43="Permanent Low-Use"),$K43&lt;=2027),(AND($J43="New",$K43&gt;2027))),"N/A",IF($N43=0,0,IF(ISERROR(VLOOKUP($E43,'Source Data'!$B$29:$J$60, MATCH($L43, 'Source Data'!$B$26:$J$26,1),TRUE))=TRUE,"",VLOOKUP($E43,'Source Data'!$B$29:$J$60,MATCH($L43, 'Source Data'!$B$26:$J$26,1),TRUE))))</f>
        <v/>
      </c>
      <c r="W43" s="170" t="str">
        <f>IF(OR(AND(OR($J43="Retired",$J43="Permanent Low-Use"),$K43&lt;=2028),(AND($J43="New",$K43&gt;2028))),"N/A",IF($N43=0,0,IF(ISERROR(VLOOKUP($E43,'Source Data'!$B$29:$J$60, MATCH($L43, 'Source Data'!$B$26:$J$26,1),TRUE))=TRUE,"",VLOOKUP($E43,'Source Data'!$B$29:$J$60,MATCH($L43, 'Source Data'!$B$26:$J$26,1),TRUE))))</f>
        <v/>
      </c>
      <c r="X43" s="170" t="str">
        <f>IF(OR(AND(OR($J43="Retired",$J43="Permanent Low-Use"),$K43&lt;=2029),(AND($J43="New",$K43&gt;2029))),"N/A",IF($N43=0,0,IF(ISERROR(VLOOKUP($E43,'Source Data'!$B$29:$J$60, MATCH($L43, 'Source Data'!$B$26:$J$26,1),TRUE))=TRUE,"",VLOOKUP($E43,'Source Data'!$B$29:$J$60,MATCH($L43, 'Source Data'!$B$26:$J$26,1),TRUE))))</f>
        <v/>
      </c>
      <c r="Y43" s="170" t="str">
        <f>IF(OR(AND(OR($J43="Retired",$J43="Permanent Low-Use"),$K43&lt;=2030),(AND($J43="New",$K43&gt;2030))),"N/A",IF($N43=0,0,IF(ISERROR(VLOOKUP($E43,'Source Data'!$B$29:$J$60, MATCH($L43, 'Source Data'!$B$26:$J$26,1),TRUE))=TRUE,"",VLOOKUP($E43,'Source Data'!$B$29:$J$60,MATCH($L43, 'Source Data'!$B$26:$J$26,1),TRUE))))</f>
        <v/>
      </c>
      <c r="Z43" s="171" t="str">
        <f>IF(ISNUMBER($L43),IF(OR(AND(OR($J43="Retired",$J43="Permanent Low-Use"),$K43&lt;=2020),(AND($J43="New",$K43&gt;2020))),"N/A",VLOOKUP($F43,'Source Data'!$B$15:$I$22,5)),"")</f>
        <v/>
      </c>
      <c r="AA43" s="171" t="str">
        <f>IF(ISNUMBER($F43), IF(OR(AND(OR($J43="Retired", $J43="Permanent Low-Use"), $K43&lt;=2021), (AND($J43= "New", $K43&gt;2021))), "N/A", VLOOKUP($F43, 'Source Data'!$B$15:$I$22,6)), "")</f>
        <v/>
      </c>
      <c r="AB43" s="171" t="str">
        <f>IF(ISNUMBER($F43), IF(OR(AND(OR($J43="Retired", $J43="Permanent Low-Use"), $K43&lt;=2022), (AND($J43= "New", $K43&gt;2022))), "N/A", VLOOKUP($F43, 'Source Data'!$B$15:$I$22,7)), "")</f>
        <v/>
      </c>
      <c r="AC43" s="171" t="str">
        <f>IF(ISNUMBER($F43), IF(OR(AND(OR($J43="Retired", $J43="Permanent Low-Use"), $K43&lt;=2023), (AND($J43= "New", $K43&gt;2023))), "N/A", VLOOKUP($F43, 'Source Data'!$B$15:$I$22,8)), "")</f>
        <v/>
      </c>
      <c r="AD43" s="171" t="str">
        <f>IF(ISNUMBER($F43), IF(OR(AND(OR($J43="Retired", $J43="Permanent Low-Use"), $K43&lt;=2024), (AND($J43= "New", $K43&gt;2024))), "N/A", VLOOKUP($F43, 'Source Data'!$B$15:$I$22,8)), "")</f>
        <v/>
      </c>
      <c r="AE43" s="171" t="str">
        <f>IF(ISNUMBER($F43), IF(OR(AND(OR($J43="Retired", $J43="Permanent Low-Use"), $K43&lt;=2025), (AND($J43= "New", $K43&gt;2025))), "N/A", VLOOKUP($F43, 'Source Data'!$B$15:$I$22,8)), "")</f>
        <v/>
      </c>
      <c r="AF43" s="171" t="str">
        <f>IF(ISNUMBER($F43), IF(OR(AND(OR($J43="Retired", $J43="Permanent Low-Use"), $K43&lt;=2026), (AND($J43= "New", $K43&gt;2026))), "N/A", VLOOKUP($F43, 'Source Data'!$B$15:$I$22,8)), "")</f>
        <v/>
      </c>
      <c r="AG43" s="171" t="str">
        <f>IF(ISNUMBER($F43), IF(OR(AND(OR($J43="Retired", $J43="Permanent Low-Use"), $K43&lt;=2027), (AND($J43= "New", $K43&gt;2027))), "N/A", VLOOKUP($F43, 'Source Data'!$B$15:$I$22,8)), "")</f>
        <v/>
      </c>
      <c r="AH43" s="171" t="str">
        <f>IF(ISNUMBER($F43), IF(OR(AND(OR($J43="Retired", $J43="Permanent Low-Use"), $K43&lt;=2028), (AND($J43= "New", $K43&gt;2028))), "N/A", VLOOKUP($F43, 'Source Data'!$B$15:$I$22,8)), "")</f>
        <v/>
      </c>
      <c r="AI43" s="171" t="str">
        <f>IF(ISNUMBER($F43), IF(OR(AND(OR($J43="Retired", $J43="Permanent Low-Use"), $K43&lt;=2029), (AND($J43= "New", $K43&gt;2029))), "N/A", VLOOKUP($F43, 'Source Data'!$B$15:$I$22,8)), "")</f>
        <v/>
      </c>
      <c r="AJ43" s="171" t="str">
        <f>IF(ISNUMBER($F43), IF(OR(AND(OR($J43="Retired", $J43="Permanent Low-Use"), $K43&lt;=2030), (AND($J43= "New", $K43&gt;2030))), "N/A", VLOOKUP($F43, 'Source Data'!$B$15:$I$22,8)), "")</f>
        <v/>
      </c>
      <c r="AK43" s="171" t="str">
        <f>IF($N43= 0, "N/A", IF(ISERROR(VLOOKUP($F43, 'Source Data'!$B$4:$C$11,2)), "", VLOOKUP($F43, 'Source Data'!$B$4:$C$11,2)))</f>
        <v/>
      </c>
    </row>
    <row r="44" spans="1:37" x14ac:dyDescent="0.35">
      <c r="A44" s="99"/>
      <c r="B44" s="89"/>
      <c r="C44" s="90"/>
      <c r="D44" s="90"/>
      <c r="E44" s="91"/>
      <c r="F44" s="91"/>
      <c r="G44" s="86"/>
      <c r="H44" s="87"/>
      <c r="I44" s="86"/>
      <c r="J44" s="88"/>
      <c r="K44" s="92"/>
      <c r="L44" s="168" t="str">
        <f t="shared" si="5"/>
        <v/>
      </c>
      <c r="M44" s="170" t="str">
        <f>IF(ISERROR(VLOOKUP(E44,'Source Data'!$B$67:$J$97, MATCH(F44, 'Source Data'!$B$64:$J$64,1),TRUE))=TRUE,"",VLOOKUP(E44,'Source Data'!$B$67:$J$97,MATCH(F44, 'Source Data'!$B$64:$J$64,1),TRUE))</f>
        <v/>
      </c>
      <c r="N44" s="169" t="str">
        <f t="shared" si="6"/>
        <v/>
      </c>
      <c r="O44" s="170" t="str">
        <f>IF(OR(AND(OR($J44="Retired",$J44="Permanent Low-Use"),$K44&lt;=2020),(AND($J44="New",$K44&gt;2020))),"N/A",IF($N44=0,0,IF(ISERROR(VLOOKUP($E44,'Source Data'!$B$29:$J$60, MATCH($L44, 'Source Data'!$B$26:$J$26,1),TRUE))=TRUE,"",VLOOKUP($E44,'Source Data'!$B$29:$J$60,MATCH($L44, 'Source Data'!$B$26:$J$26,1),TRUE))))</f>
        <v/>
      </c>
      <c r="P44" s="170" t="str">
        <f>IF(OR(AND(OR($J44="Retired",$J44="Permanent Low-Use"),$K44&lt;=2021),(AND($J44="New",$K44&gt;2021))),"N/A",IF($N44=0,0,IF(ISERROR(VLOOKUP($E44,'Source Data'!$B$29:$J$60, MATCH($L44, 'Source Data'!$B$26:$J$26,1),TRUE))=TRUE,"",VLOOKUP($E44,'Source Data'!$B$29:$J$60,MATCH($L44, 'Source Data'!$B$26:$J$26,1),TRUE))))</f>
        <v/>
      </c>
      <c r="Q44" s="170" t="str">
        <f>IF(OR(AND(OR($J44="Retired",$J44="Permanent Low-Use"),$K44&lt;=2022),(AND($J44="New",$K44&gt;2022))),"N/A",IF($N44=0,0,IF(ISERROR(VLOOKUP($E44,'Source Data'!$B$29:$J$60, MATCH($L44, 'Source Data'!$B$26:$J$26,1),TRUE))=TRUE,"",VLOOKUP($E44,'Source Data'!$B$29:$J$60,MATCH($L44, 'Source Data'!$B$26:$J$26,1),TRUE))))</f>
        <v/>
      </c>
      <c r="R44" s="170" t="str">
        <f>IF(OR(AND(OR($J44="Retired",$J44="Permanent Low-Use"),$K44&lt;=2023),(AND($J44="New",$K44&gt;2023))),"N/A",IF($N44=0,0,IF(ISERROR(VLOOKUP($E44,'Source Data'!$B$29:$J$60, MATCH($L44, 'Source Data'!$B$26:$J$26,1),TRUE))=TRUE,"",VLOOKUP($E44,'Source Data'!$B$29:$J$60,MATCH($L44, 'Source Data'!$B$26:$J$26,1),TRUE))))</f>
        <v/>
      </c>
      <c r="S44" s="170" t="str">
        <f>IF(OR(AND(OR($J44="Retired",$J44="Permanent Low-Use"),$K44&lt;=2024),(AND($J44="New",$K44&gt;2024))),"N/A",IF($N44=0,0,IF(ISERROR(VLOOKUP($E44,'Source Data'!$B$29:$J$60, MATCH($L44, 'Source Data'!$B$26:$J$26,1),TRUE))=TRUE,"",VLOOKUP($E44,'Source Data'!$B$29:$J$60,MATCH($L44, 'Source Data'!$B$26:$J$26,1),TRUE))))</f>
        <v/>
      </c>
      <c r="T44" s="170" t="str">
        <f>IF(OR(AND(OR($J44="Retired",$J44="Permanent Low-Use"),$K44&lt;=2025),(AND($J44="New",$K44&gt;2025))),"N/A",IF($N44=0,0,IF(ISERROR(VLOOKUP($E44,'Source Data'!$B$29:$J$60, MATCH($L44, 'Source Data'!$B$26:$J$26,1),TRUE))=TRUE,"",VLOOKUP($E44,'Source Data'!$B$29:$J$60,MATCH($L44, 'Source Data'!$B$26:$J$26,1),TRUE))))</f>
        <v/>
      </c>
      <c r="U44" s="170" t="str">
        <f>IF(OR(AND(OR($J44="Retired",$J44="Permanent Low-Use"),$K44&lt;=2026),(AND($J44="New",$K44&gt;2026))),"N/A",IF($N44=0,0,IF(ISERROR(VLOOKUP($E44,'Source Data'!$B$29:$J$60, MATCH($L44, 'Source Data'!$B$26:$J$26,1),TRUE))=TRUE,"",VLOOKUP($E44,'Source Data'!$B$29:$J$60,MATCH($L44, 'Source Data'!$B$26:$J$26,1),TRUE))))</f>
        <v/>
      </c>
      <c r="V44" s="170" t="str">
        <f>IF(OR(AND(OR($J44="Retired",$J44="Permanent Low-Use"),$K44&lt;=2027),(AND($J44="New",$K44&gt;2027))),"N/A",IF($N44=0,0,IF(ISERROR(VLOOKUP($E44,'Source Data'!$B$29:$J$60, MATCH($L44, 'Source Data'!$B$26:$J$26,1),TRUE))=TRUE,"",VLOOKUP($E44,'Source Data'!$B$29:$J$60,MATCH($L44, 'Source Data'!$B$26:$J$26,1),TRUE))))</f>
        <v/>
      </c>
      <c r="W44" s="170" t="str">
        <f>IF(OR(AND(OR($J44="Retired",$J44="Permanent Low-Use"),$K44&lt;=2028),(AND($J44="New",$K44&gt;2028))),"N/A",IF($N44=0,0,IF(ISERROR(VLOOKUP($E44,'Source Data'!$B$29:$J$60, MATCH($L44, 'Source Data'!$B$26:$J$26,1),TRUE))=TRUE,"",VLOOKUP($E44,'Source Data'!$B$29:$J$60,MATCH($L44, 'Source Data'!$B$26:$J$26,1),TRUE))))</f>
        <v/>
      </c>
      <c r="X44" s="170" t="str">
        <f>IF(OR(AND(OR($J44="Retired",$J44="Permanent Low-Use"),$K44&lt;=2029),(AND($J44="New",$K44&gt;2029))),"N/A",IF($N44=0,0,IF(ISERROR(VLOOKUP($E44,'Source Data'!$B$29:$J$60, MATCH($L44, 'Source Data'!$B$26:$J$26,1),TRUE))=TRUE,"",VLOOKUP($E44,'Source Data'!$B$29:$J$60,MATCH($L44, 'Source Data'!$B$26:$J$26,1),TRUE))))</f>
        <v/>
      </c>
      <c r="Y44" s="170" t="str">
        <f>IF(OR(AND(OR($J44="Retired",$J44="Permanent Low-Use"),$K44&lt;=2030),(AND($J44="New",$K44&gt;2030))),"N/A",IF($N44=0,0,IF(ISERROR(VLOOKUP($E44,'Source Data'!$B$29:$J$60, MATCH($L44, 'Source Data'!$B$26:$J$26,1),TRUE))=TRUE,"",VLOOKUP($E44,'Source Data'!$B$29:$J$60,MATCH($L44, 'Source Data'!$B$26:$J$26,1),TRUE))))</f>
        <v/>
      </c>
      <c r="Z44" s="171" t="str">
        <f>IF(ISNUMBER($L44),IF(OR(AND(OR($J44="Retired",$J44="Permanent Low-Use"),$K44&lt;=2020),(AND($J44="New",$K44&gt;2020))),"N/A",VLOOKUP($F44,'Source Data'!$B$15:$I$22,5)),"")</f>
        <v/>
      </c>
      <c r="AA44" s="171" t="str">
        <f>IF(ISNUMBER($F44), IF(OR(AND(OR($J44="Retired", $J44="Permanent Low-Use"), $K44&lt;=2021), (AND($J44= "New", $K44&gt;2021))), "N/A", VLOOKUP($F44, 'Source Data'!$B$15:$I$22,6)), "")</f>
        <v/>
      </c>
      <c r="AB44" s="171" t="str">
        <f>IF(ISNUMBER($F44), IF(OR(AND(OR($J44="Retired", $J44="Permanent Low-Use"), $K44&lt;=2022), (AND($J44= "New", $K44&gt;2022))), "N/A", VLOOKUP($F44, 'Source Data'!$B$15:$I$22,7)), "")</f>
        <v/>
      </c>
      <c r="AC44" s="171" t="str">
        <f>IF(ISNUMBER($F44), IF(OR(AND(OR($J44="Retired", $J44="Permanent Low-Use"), $K44&lt;=2023), (AND($J44= "New", $K44&gt;2023))), "N/A", VLOOKUP($F44, 'Source Data'!$B$15:$I$22,8)), "")</f>
        <v/>
      </c>
      <c r="AD44" s="171" t="str">
        <f>IF(ISNUMBER($F44), IF(OR(AND(OR($J44="Retired", $J44="Permanent Low-Use"), $K44&lt;=2024), (AND($J44= "New", $K44&gt;2024))), "N/A", VLOOKUP($F44, 'Source Data'!$B$15:$I$22,8)), "")</f>
        <v/>
      </c>
      <c r="AE44" s="171" t="str">
        <f>IF(ISNUMBER($F44), IF(OR(AND(OR($J44="Retired", $J44="Permanent Low-Use"), $K44&lt;=2025), (AND($J44= "New", $K44&gt;2025))), "N/A", VLOOKUP($F44, 'Source Data'!$B$15:$I$22,8)), "")</f>
        <v/>
      </c>
      <c r="AF44" s="171" t="str">
        <f>IF(ISNUMBER($F44), IF(OR(AND(OR($J44="Retired", $J44="Permanent Low-Use"), $K44&lt;=2026), (AND($J44= "New", $K44&gt;2026))), "N/A", VLOOKUP($F44, 'Source Data'!$B$15:$I$22,8)), "")</f>
        <v/>
      </c>
      <c r="AG44" s="171" t="str">
        <f>IF(ISNUMBER($F44), IF(OR(AND(OR($J44="Retired", $J44="Permanent Low-Use"), $K44&lt;=2027), (AND($J44= "New", $K44&gt;2027))), "N/A", VLOOKUP($F44, 'Source Data'!$B$15:$I$22,8)), "")</f>
        <v/>
      </c>
      <c r="AH44" s="171" t="str">
        <f>IF(ISNUMBER($F44), IF(OR(AND(OR($J44="Retired", $J44="Permanent Low-Use"), $K44&lt;=2028), (AND($J44= "New", $K44&gt;2028))), "N/A", VLOOKUP($F44, 'Source Data'!$B$15:$I$22,8)), "")</f>
        <v/>
      </c>
      <c r="AI44" s="171" t="str">
        <f>IF(ISNUMBER($F44), IF(OR(AND(OR($J44="Retired", $J44="Permanent Low-Use"), $K44&lt;=2029), (AND($J44= "New", $K44&gt;2029))), "N/A", VLOOKUP($F44, 'Source Data'!$B$15:$I$22,8)), "")</f>
        <v/>
      </c>
      <c r="AJ44" s="171" t="str">
        <f>IF(ISNUMBER($F44), IF(OR(AND(OR($J44="Retired", $J44="Permanent Low-Use"), $K44&lt;=2030), (AND($J44= "New", $K44&gt;2030))), "N/A", VLOOKUP($F44, 'Source Data'!$B$15:$I$22,8)), "")</f>
        <v/>
      </c>
      <c r="AK44" s="171" t="str">
        <f>IF($N44= 0, "N/A", IF(ISERROR(VLOOKUP($F44, 'Source Data'!$B$4:$C$11,2)), "", VLOOKUP($F44, 'Source Data'!$B$4:$C$11,2)))</f>
        <v/>
      </c>
    </row>
    <row r="45" spans="1:37" x14ac:dyDescent="0.35">
      <c r="A45" s="99"/>
      <c r="B45" s="89"/>
      <c r="C45" s="90"/>
      <c r="D45" s="90"/>
      <c r="E45" s="91"/>
      <c r="F45" s="91"/>
      <c r="G45" s="86"/>
      <c r="H45" s="87"/>
      <c r="I45" s="86"/>
      <c r="J45" s="88"/>
      <c r="K45" s="92"/>
      <c r="L45" s="168" t="str">
        <f t="shared" si="5"/>
        <v/>
      </c>
      <c r="M45" s="170" t="str">
        <f>IF(ISERROR(VLOOKUP(E45,'Source Data'!$B$67:$J$97, MATCH(F45, 'Source Data'!$B$64:$J$64,1),TRUE))=TRUE,"",VLOOKUP(E45,'Source Data'!$B$67:$J$97,MATCH(F45, 'Source Data'!$B$64:$J$64,1),TRUE))</f>
        <v/>
      </c>
      <c r="N45" s="169" t="str">
        <f t="shared" si="6"/>
        <v/>
      </c>
      <c r="O45" s="170" t="str">
        <f>IF(OR(AND(OR($J45="Retired",$J45="Permanent Low-Use"),$K45&lt;=2020),(AND($J45="New",$K45&gt;2020))),"N/A",IF($N45=0,0,IF(ISERROR(VLOOKUP($E45,'Source Data'!$B$29:$J$60, MATCH($L45, 'Source Data'!$B$26:$J$26,1),TRUE))=TRUE,"",VLOOKUP($E45,'Source Data'!$B$29:$J$60,MATCH($L45, 'Source Data'!$B$26:$J$26,1),TRUE))))</f>
        <v/>
      </c>
      <c r="P45" s="170" t="str">
        <f>IF(OR(AND(OR($J45="Retired",$J45="Permanent Low-Use"),$K45&lt;=2021),(AND($J45="New",$K45&gt;2021))),"N/A",IF($N45=0,0,IF(ISERROR(VLOOKUP($E45,'Source Data'!$B$29:$J$60, MATCH($L45, 'Source Data'!$B$26:$J$26,1),TRUE))=TRUE,"",VLOOKUP($E45,'Source Data'!$B$29:$J$60,MATCH($L45, 'Source Data'!$B$26:$J$26,1),TRUE))))</f>
        <v/>
      </c>
      <c r="Q45" s="170" t="str">
        <f>IF(OR(AND(OR($J45="Retired",$J45="Permanent Low-Use"),$K45&lt;=2022),(AND($J45="New",$K45&gt;2022))),"N/A",IF($N45=0,0,IF(ISERROR(VLOOKUP($E45,'Source Data'!$B$29:$J$60, MATCH($L45, 'Source Data'!$B$26:$J$26,1),TRUE))=TRUE,"",VLOOKUP($E45,'Source Data'!$B$29:$J$60,MATCH($L45, 'Source Data'!$B$26:$J$26,1),TRUE))))</f>
        <v/>
      </c>
      <c r="R45" s="170" t="str">
        <f>IF(OR(AND(OR($J45="Retired",$J45="Permanent Low-Use"),$K45&lt;=2023),(AND($J45="New",$K45&gt;2023))),"N/A",IF($N45=0,0,IF(ISERROR(VLOOKUP($E45,'Source Data'!$B$29:$J$60, MATCH($L45, 'Source Data'!$B$26:$J$26,1),TRUE))=TRUE,"",VLOOKUP($E45,'Source Data'!$B$29:$J$60,MATCH($L45, 'Source Data'!$B$26:$J$26,1),TRUE))))</f>
        <v/>
      </c>
      <c r="S45" s="170" t="str">
        <f>IF(OR(AND(OR($J45="Retired",$J45="Permanent Low-Use"),$K45&lt;=2024),(AND($J45="New",$K45&gt;2024))),"N/A",IF($N45=0,0,IF(ISERROR(VLOOKUP($E45,'Source Data'!$B$29:$J$60, MATCH($L45, 'Source Data'!$B$26:$J$26,1),TRUE))=TRUE,"",VLOOKUP($E45,'Source Data'!$B$29:$J$60,MATCH($L45, 'Source Data'!$B$26:$J$26,1),TRUE))))</f>
        <v/>
      </c>
      <c r="T45" s="170" t="str">
        <f>IF(OR(AND(OR($J45="Retired",$J45="Permanent Low-Use"),$K45&lt;=2025),(AND($J45="New",$K45&gt;2025))),"N/A",IF($N45=0,0,IF(ISERROR(VLOOKUP($E45,'Source Data'!$B$29:$J$60, MATCH($L45, 'Source Data'!$B$26:$J$26,1),TRUE))=TRUE,"",VLOOKUP($E45,'Source Data'!$B$29:$J$60,MATCH($L45, 'Source Data'!$B$26:$J$26,1),TRUE))))</f>
        <v/>
      </c>
      <c r="U45" s="170" t="str">
        <f>IF(OR(AND(OR($J45="Retired",$J45="Permanent Low-Use"),$K45&lt;=2026),(AND($J45="New",$K45&gt;2026))),"N/A",IF($N45=0,0,IF(ISERROR(VLOOKUP($E45,'Source Data'!$B$29:$J$60, MATCH($L45, 'Source Data'!$B$26:$J$26,1),TRUE))=TRUE,"",VLOOKUP($E45,'Source Data'!$B$29:$J$60,MATCH($L45, 'Source Data'!$B$26:$J$26,1),TRUE))))</f>
        <v/>
      </c>
      <c r="V45" s="170" t="str">
        <f>IF(OR(AND(OR($J45="Retired",$J45="Permanent Low-Use"),$K45&lt;=2027),(AND($J45="New",$K45&gt;2027))),"N/A",IF($N45=0,0,IF(ISERROR(VLOOKUP($E45,'Source Data'!$B$29:$J$60, MATCH($L45, 'Source Data'!$B$26:$J$26,1),TRUE))=TRUE,"",VLOOKUP($E45,'Source Data'!$B$29:$J$60,MATCH($L45, 'Source Data'!$B$26:$J$26,1),TRUE))))</f>
        <v/>
      </c>
      <c r="W45" s="170" t="str">
        <f>IF(OR(AND(OR($J45="Retired",$J45="Permanent Low-Use"),$K45&lt;=2028),(AND($J45="New",$K45&gt;2028))),"N/A",IF($N45=0,0,IF(ISERROR(VLOOKUP($E45,'Source Data'!$B$29:$J$60, MATCH($L45, 'Source Data'!$B$26:$J$26,1),TRUE))=TRUE,"",VLOOKUP($E45,'Source Data'!$B$29:$J$60,MATCH($L45, 'Source Data'!$B$26:$J$26,1),TRUE))))</f>
        <v/>
      </c>
      <c r="X45" s="170" t="str">
        <f>IF(OR(AND(OR($J45="Retired",$J45="Permanent Low-Use"),$K45&lt;=2029),(AND($J45="New",$K45&gt;2029))),"N/A",IF($N45=0,0,IF(ISERROR(VLOOKUP($E45,'Source Data'!$B$29:$J$60, MATCH($L45, 'Source Data'!$B$26:$J$26,1),TRUE))=TRUE,"",VLOOKUP($E45,'Source Data'!$B$29:$J$60,MATCH($L45, 'Source Data'!$B$26:$J$26,1),TRUE))))</f>
        <v/>
      </c>
      <c r="Y45" s="170" t="str">
        <f>IF(OR(AND(OR($J45="Retired",$J45="Permanent Low-Use"),$K45&lt;=2030),(AND($J45="New",$K45&gt;2030))),"N/A",IF($N45=0,0,IF(ISERROR(VLOOKUP($E45,'Source Data'!$B$29:$J$60, MATCH($L45, 'Source Data'!$B$26:$J$26,1),TRUE))=TRUE,"",VLOOKUP($E45,'Source Data'!$B$29:$J$60,MATCH($L45, 'Source Data'!$B$26:$J$26,1),TRUE))))</f>
        <v/>
      </c>
      <c r="Z45" s="171" t="str">
        <f>IF(ISNUMBER($L45),IF(OR(AND(OR($J45="Retired",$J45="Permanent Low-Use"),$K45&lt;=2020),(AND($J45="New",$K45&gt;2020))),"N/A",VLOOKUP($F45,'Source Data'!$B$15:$I$22,5)),"")</f>
        <v/>
      </c>
      <c r="AA45" s="171" t="str">
        <f>IF(ISNUMBER($F45), IF(OR(AND(OR($J45="Retired", $J45="Permanent Low-Use"), $K45&lt;=2021), (AND($J45= "New", $K45&gt;2021))), "N/A", VLOOKUP($F45, 'Source Data'!$B$15:$I$22,6)), "")</f>
        <v/>
      </c>
      <c r="AB45" s="171" t="str">
        <f>IF(ISNUMBER($F45), IF(OR(AND(OR($J45="Retired", $J45="Permanent Low-Use"), $K45&lt;=2022), (AND($J45= "New", $K45&gt;2022))), "N/A", VLOOKUP($F45, 'Source Data'!$B$15:$I$22,7)), "")</f>
        <v/>
      </c>
      <c r="AC45" s="171" t="str">
        <f>IF(ISNUMBER($F45), IF(OR(AND(OR($J45="Retired", $J45="Permanent Low-Use"), $K45&lt;=2023), (AND($J45= "New", $K45&gt;2023))), "N/A", VLOOKUP($F45, 'Source Data'!$B$15:$I$22,8)), "")</f>
        <v/>
      </c>
      <c r="AD45" s="171" t="str">
        <f>IF(ISNUMBER($F45), IF(OR(AND(OR($J45="Retired", $J45="Permanent Low-Use"), $K45&lt;=2024), (AND($J45= "New", $K45&gt;2024))), "N/A", VLOOKUP($F45, 'Source Data'!$B$15:$I$22,8)), "")</f>
        <v/>
      </c>
      <c r="AE45" s="171" t="str">
        <f>IF(ISNUMBER($F45), IF(OR(AND(OR($J45="Retired", $J45="Permanent Low-Use"), $K45&lt;=2025), (AND($J45= "New", $K45&gt;2025))), "N/A", VLOOKUP($F45, 'Source Data'!$B$15:$I$22,8)), "")</f>
        <v/>
      </c>
      <c r="AF45" s="171" t="str">
        <f>IF(ISNUMBER($F45), IF(OR(AND(OR($J45="Retired", $J45="Permanent Low-Use"), $K45&lt;=2026), (AND($J45= "New", $K45&gt;2026))), "N/A", VLOOKUP($F45, 'Source Data'!$B$15:$I$22,8)), "")</f>
        <v/>
      </c>
      <c r="AG45" s="171" t="str">
        <f>IF(ISNUMBER($F45), IF(OR(AND(OR($J45="Retired", $J45="Permanent Low-Use"), $K45&lt;=2027), (AND($J45= "New", $K45&gt;2027))), "N/A", VLOOKUP($F45, 'Source Data'!$B$15:$I$22,8)), "")</f>
        <v/>
      </c>
      <c r="AH45" s="171" t="str">
        <f>IF(ISNUMBER($F45), IF(OR(AND(OR($J45="Retired", $J45="Permanent Low-Use"), $K45&lt;=2028), (AND($J45= "New", $K45&gt;2028))), "N/A", VLOOKUP($F45, 'Source Data'!$B$15:$I$22,8)), "")</f>
        <v/>
      </c>
      <c r="AI45" s="171" t="str">
        <f>IF(ISNUMBER($F45), IF(OR(AND(OR($J45="Retired", $J45="Permanent Low-Use"), $K45&lt;=2029), (AND($J45= "New", $K45&gt;2029))), "N/A", VLOOKUP($F45, 'Source Data'!$B$15:$I$22,8)), "")</f>
        <v/>
      </c>
      <c r="AJ45" s="171" t="str">
        <f>IF(ISNUMBER($F45), IF(OR(AND(OR($J45="Retired", $J45="Permanent Low-Use"), $K45&lt;=2030), (AND($J45= "New", $K45&gt;2030))), "N/A", VLOOKUP($F45, 'Source Data'!$B$15:$I$22,8)), "")</f>
        <v/>
      </c>
      <c r="AK45" s="171" t="str">
        <f>IF($N45= 0, "N/A", IF(ISERROR(VLOOKUP($F45, 'Source Data'!$B$4:$C$11,2)), "", VLOOKUP($F45, 'Source Data'!$B$4:$C$11,2)))</f>
        <v/>
      </c>
    </row>
    <row r="46" spans="1:37" x14ac:dyDescent="0.35">
      <c r="A46" s="99"/>
      <c r="B46" s="89"/>
      <c r="C46" s="90"/>
      <c r="D46" s="90"/>
      <c r="E46" s="91"/>
      <c r="F46" s="91"/>
      <c r="G46" s="86"/>
      <c r="H46" s="87"/>
      <c r="I46" s="86"/>
      <c r="J46" s="88"/>
      <c r="K46" s="92"/>
      <c r="L46" s="168" t="str">
        <f t="shared" si="5"/>
        <v/>
      </c>
      <c r="M46" s="170" t="str">
        <f>IF(ISERROR(VLOOKUP(E46,'Source Data'!$B$67:$J$97, MATCH(F46, 'Source Data'!$B$64:$J$64,1),TRUE))=TRUE,"",VLOOKUP(E46,'Source Data'!$B$67:$J$97,MATCH(F46, 'Source Data'!$B$64:$J$64,1),TRUE))</f>
        <v/>
      </c>
      <c r="N46" s="169" t="str">
        <f t="shared" si="6"/>
        <v/>
      </c>
      <c r="O46" s="170" t="str">
        <f>IF(OR(AND(OR($J46="Retired",$J46="Permanent Low-Use"),$K46&lt;=2020),(AND($J46="New",$K46&gt;2020))),"N/A",IF($N46=0,0,IF(ISERROR(VLOOKUP($E46,'Source Data'!$B$29:$J$60, MATCH($L46, 'Source Data'!$B$26:$J$26,1),TRUE))=TRUE,"",VLOOKUP($E46,'Source Data'!$B$29:$J$60,MATCH($L46, 'Source Data'!$B$26:$J$26,1),TRUE))))</f>
        <v/>
      </c>
      <c r="P46" s="170" t="str">
        <f>IF(OR(AND(OR($J46="Retired",$J46="Permanent Low-Use"),$K46&lt;=2021),(AND($J46="New",$K46&gt;2021))),"N/A",IF($N46=0,0,IF(ISERROR(VLOOKUP($E46,'Source Data'!$B$29:$J$60, MATCH($L46, 'Source Data'!$B$26:$J$26,1),TRUE))=TRUE,"",VLOOKUP($E46,'Source Data'!$B$29:$J$60,MATCH($L46, 'Source Data'!$B$26:$J$26,1),TRUE))))</f>
        <v/>
      </c>
      <c r="Q46" s="170" t="str">
        <f>IF(OR(AND(OR($J46="Retired",$J46="Permanent Low-Use"),$K46&lt;=2022),(AND($J46="New",$K46&gt;2022))),"N/A",IF($N46=0,0,IF(ISERROR(VLOOKUP($E46,'Source Data'!$B$29:$J$60, MATCH($L46, 'Source Data'!$B$26:$J$26,1),TRUE))=TRUE,"",VLOOKUP($E46,'Source Data'!$B$29:$J$60,MATCH($L46, 'Source Data'!$B$26:$J$26,1),TRUE))))</f>
        <v/>
      </c>
      <c r="R46" s="170" t="str">
        <f>IF(OR(AND(OR($J46="Retired",$J46="Permanent Low-Use"),$K46&lt;=2023),(AND($J46="New",$K46&gt;2023))),"N/A",IF($N46=0,0,IF(ISERROR(VLOOKUP($E46,'Source Data'!$B$29:$J$60, MATCH($L46, 'Source Data'!$B$26:$J$26,1),TRUE))=TRUE,"",VLOOKUP($E46,'Source Data'!$B$29:$J$60,MATCH($L46, 'Source Data'!$B$26:$J$26,1),TRUE))))</f>
        <v/>
      </c>
      <c r="S46" s="170" t="str">
        <f>IF(OR(AND(OR($J46="Retired",$J46="Permanent Low-Use"),$K46&lt;=2024),(AND($J46="New",$K46&gt;2024))),"N/A",IF($N46=0,0,IF(ISERROR(VLOOKUP($E46,'Source Data'!$B$29:$J$60, MATCH($L46, 'Source Data'!$B$26:$J$26,1),TRUE))=TRUE,"",VLOOKUP($E46,'Source Data'!$B$29:$J$60,MATCH($L46, 'Source Data'!$B$26:$J$26,1),TRUE))))</f>
        <v/>
      </c>
      <c r="T46" s="170" t="str">
        <f>IF(OR(AND(OR($J46="Retired",$J46="Permanent Low-Use"),$K46&lt;=2025),(AND($J46="New",$K46&gt;2025))),"N/A",IF($N46=0,0,IF(ISERROR(VLOOKUP($E46,'Source Data'!$B$29:$J$60, MATCH($L46, 'Source Data'!$B$26:$J$26,1),TRUE))=TRUE,"",VLOOKUP($E46,'Source Data'!$B$29:$J$60,MATCH($L46, 'Source Data'!$B$26:$J$26,1),TRUE))))</f>
        <v/>
      </c>
      <c r="U46" s="170" t="str">
        <f>IF(OR(AND(OR($J46="Retired",$J46="Permanent Low-Use"),$K46&lt;=2026),(AND($J46="New",$K46&gt;2026))),"N/A",IF($N46=0,0,IF(ISERROR(VLOOKUP($E46,'Source Data'!$B$29:$J$60, MATCH($L46, 'Source Data'!$B$26:$J$26,1),TRUE))=TRUE,"",VLOOKUP($E46,'Source Data'!$B$29:$J$60,MATCH($L46, 'Source Data'!$B$26:$J$26,1),TRUE))))</f>
        <v/>
      </c>
      <c r="V46" s="170" t="str">
        <f>IF(OR(AND(OR($J46="Retired",$J46="Permanent Low-Use"),$K46&lt;=2027),(AND($J46="New",$K46&gt;2027))),"N/A",IF($N46=0,0,IF(ISERROR(VLOOKUP($E46,'Source Data'!$B$29:$J$60, MATCH($L46, 'Source Data'!$B$26:$J$26,1),TRUE))=TRUE,"",VLOOKUP($E46,'Source Data'!$B$29:$J$60,MATCH($L46, 'Source Data'!$B$26:$J$26,1),TRUE))))</f>
        <v/>
      </c>
      <c r="W46" s="170" t="str">
        <f>IF(OR(AND(OR($J46="Retired",$J46="Permanent Low-Use"),$K46&lt;=2028),(AND($J46="New",$K46&gt;2028))),"N/A",IF($N46=0,0,IF(ISERROR(VLOOKUP($E46,'Source Data'!$B$29:$J$60, MATCH($L46, 'Source Data'!$B$26:$J$26,1),TRUE))=TRUE,"",VLOOKUP($E46,'Source Data'!$B$29:$J$60,MATCH($L46, 'Source Data'!$B$26:$J$26,1),TRUE))))</f>
        <v/>
      </c>
      <c r="X46" s="170" t="str">
        <f>IF(OR(AND(OR($J46="Retired",$J46="Permanent Low-Use"),$K46&lt;=2029),(AND($J46="New",$K46&gt;2029))),"N/A",IF($N46=0,0,IF(ISERROR(VLOOKUP($E46,'Source Data'!$B$29:$J$60, MATCH($L46, 'Source Data'!$B$26:$J$26,1),TRUE))=TRUE,"",VLOOKUP($E46,'Source Data'!$B$29:$J$60,MATCH($L46, 'Source Data'!$B$26:$J$26,1),TRUE))))</f>
        <v/>
      </c>
      <c r="Y46" s="170" t="str">
        <f>IF(OR(AND(OR($J46="Retired",$J46="Permanent Low-Use"),$K46&lt;=2030),(AND($J46="New",$K46&gt;2030))),"N/A",IF($N46=0,0,IF(ISERROR(VLOOKUP($E46,'Source Data'!$B$29:$J$60, MATCH($L46, 'Source Data'!$B$26:$J$26,1),TRUE))=TRUE,"",VLOOKUP($E46,'Source Data'!$B$29:$J$60,MATCH($L46, 'Source Data'!$B$26:$J$26,1),TRUE))))</f>
        <v/>
      </c>
      <c r="Z46" s="171" t="str">
        <f>IF(ISNUMBER($L46),IF(OR(AND(OR($J46="Retired",$J46="Permanent Low-Use"),$K46&lt;=2020),(AND($J46="New",$K46&gt;2020))),"N/A",VLOOKUP($F46,'Source Data'!$B$15:$I$22,5)),"")</f>
        <v/>
      </c>
      <c r="AA46" s="171" t="str">
        <f>IF(ISNUMBER($F46), IF(OR(AND(OR($J46="Retired", $J46="Permanent Low-Use"), $K46&lt;=2021), (AND($J46= "New", $K46&gt;2021))), "N/A", VLOOKUP($F46, 'Source Data'!$B$15:$I$22,6)), "")</f>
        <v/>
      </c>
      <c r="AB46" s="171" t="str">
        <f>IF(ISNUMBER($F46), IF(OR(AND(OR($J46="Retired", $J46="Permanent Low-Use"), $K46&lt;=2022), (AND($J46= "New", $K46&gt;2022))), "N/A", VLOOKUP($F46, 'Source Data'!$B$15:$I$22,7)), "")</f>
        <v/>
      </c>
      <c r="AC46" s="171" t="str">
        <f>IF(ISNUMBER($F46), IF(OR(AND(OR($J46="Retired", $J46="Permanent Low-Use"), $K46&lt;=2023), (AND($J46= "New", $K46&gt;2023))), "N/A", VLOOKUP($F46, 'Source Data'!$B$15:$I$22,8)), "")</f>
        <v/>
      </c>
      <c r="AD46" s="171" t="str">
        <f>IF(ISNUMBER($F46), IF(OR(AND(OR($J46="Retired", $J46="Permanent Low-Use"), $K46&lt;=2024), (AND($J46= "New", $K46&gt;2024))), "N/A", VLOOKUP($F46, 'Source Data'!$B$15:$I$22,8)), "")</f>
        <v/>
      </c>
      <c r="AE46" s="171" t="str">
        <f>IF(ISNUMBER($F46), IF(OR(AND(OR($J46="Retired", $J46="Permanent Low-Use"), $K46&lt;=2025), (AND($J46= "New", $K46&gt;2025))), "N/A", VLOOKUP($F46, 'Source Data'!$B$15:$I$22,8)), "")</f>
        <v/>
      </c>
      <c r="AF46" s="171" t="str">
        <f>IF(ISNUMBER($F46), IF(OR(AND(OR($J46="Retired", $J46="Permanent Low-Use"), $K46&lt;=2026), (AND($J46= "New", $K46&gt;2026))), "N/A", VLOOKUP($F46, 'Source Data'!$B$15:$I$22,8)), "")</f>
        <v/>
      </c>
      <c r="AG46" s="171" t="str">
        <f>IF(ISNUMBER($F46), IF(OR(AND(OR($J46="Retired", $J46="Permanent Low-Use"), $K46&lt;=2027), (AND($J46= "New", $K46&gt;2027))), "N/A", VLOOKUP($F46, 'Source Data'!$B$15:$I$22,8)), "")</f>
        <v/>
      </c>
      <c r="AH46" s="171" t="str">
        <f>IF(ISNUMBER($F46), IF(OR(AND(OR($J46="Retired", $J46="Permanent Low-Use"), $K46&lt;=2028), (AND($J46= "New", $K46&gt;2028))), "N/A", VLOOKUP($F46, 'Source Data'!$B$15:$I$22,8)), "")</f>
        <v/>
      </c>
      <c r="AI46" s="171" t="str">
        <f>IF(ISNUMBER($F46), IF(OR(AND(OR($J46="Retired", $J46="Permanent Low-Use"), $K46&lt;=2029), (AND($J46= "New", $K46&gt;2029))), "N/A", VLOOKUP($F46, 'Source Data'!$B$15:$I$22,8)), "")</f>
        <v/>
      </c>
      <c r="AJ46" s="171" t="str">
        <f>IF(ISNUMBER($F46), IF(OR(AND(OR($J46="Retired", $J46="Permanent Low-Use"), $K46&lt;=2030), (AND($J46= "New", $K46&gt;2030))), "N/A", VLOOKUP($F46, 'Source Data'!$B$15:$I$22,8)), "")</f>
        <v/>
      </c>
      <c r="AK46" s="171" t="str">
        <f>IF($N46= 0, "N/A", IF(ISERROR(VLOOKUP($F46, 'Source Data'!$B$4:$C$11,2)), "", VLOOKUP($F46, 'Source Data'!$B$4:$C$11,2)))</f>
        <v/>
      </c>
    </row>
    <row r="47" spans="1:37" x14ac:dyDescent="0.35">
      <c r="A47" s="99"/>
      <c r="B47" s="89"/>
      <c r="C47" s="90"/>
      <c r="D47" s="90"/>
      <c r="E47" s="91"/>
      <c r="F47" s="91"/>
      <c r="G47" s="86"/>
      <c r="H47" s="87"/>
      <c r="I47" s="86"/>
      <c r="J47" s="88"/>
      <c r="K47" s="92"/>
      <c r="L47" s="168" t="str">
        <f t="shared" si="5"/>
        <v/>
      </c>
      <c r="M47" s="170" t="str">
        <f>IF(ISERROR(VLOOKUP(E47,'Source Data'!$B$67:$J$97, MATCH(F47, 'Source Data'!$B$64:$J$64,1),TRUE))=TRUE,"",VLOOKUP(E47,'Source Data'!$B$67:$J$97,MATCH(F47, 'Source Data'!$B$64:$J$64,1),TRUE))</f>
        <v/>
      </c>
      <c r="N47" s="169" t="str">
        <f t="shared" si="6"/>
        <v/>
      </c>
      <c r="O47" s="170" t="str">
        <f>IF(OR(AND(OR($J47="Retired",$J47="Permanent Low-Use"),$K47&lt;=2020),(AND($J47="New",$K47&gt;2020))),"N/A",IF($N47=0,0,IF(ISERROR(VLOOKUP($E47,'Source Data'!$B$29:$J$60, MATCH($L47, 'Source Data'!$B$26:$J$26,1),TRUE))=TRUE,"",VLOOKUP($E47,'Source Data'!$B$29:$J$60,MATCH($L47, 'Source Data'!$B$26:$J$26,1),TRUE))))</f>
        <v/>
      </c>
      <c r="P47" s="170" t="str">
        <f>IF(OR(AND(OR($J47="Retired",$J47="Permanent Low-Use"),$K47&lt;=2021),(AND($J47="New",$K47&gt;2021))),"N/A",IF($N47=0,0,IF(ISERROR(VLOOKUP($E47,'Source Data'!$B$29:$J$60, MATCH($L47, 'Source Data'!$B$26:$J$26,1),TRUE))=TRUE,"",VLOOKUP($E47,'Source Data'!$B$29:$J$60,MATCH($L47, 'Source Data'!$B$26:$J$26,1),TRUE))))</f>
        <v/>
      </c>
      <c r="Q47" s="170" t="str">
        <f>IF(OR(AND(OR($J47="Retired",$J47="Permanent Low-Use"),$K47&lt;=2022),(AND($J47="New",$K47&gt;2022))),"N/A",IF($N47=0,0,IF(ISERROR(VLOOKUP($E47,'Source Data'!$B$29:$J$60, MATCH($L47, 'Source Data'!$B$26:$J$26,1),TRUE))=TRUE,"",VLOOKUP($E47,'Source Data'!$B$29:$J$60,MATCH($L47, 'Source Data'!$B$26:$J$26,1),TRUE))))</f>
        <v/>
      </c>
      <c r="R47" s="170" t="str">
        <f>IF(OR(AND(OR($J47="Retired",$J47="Permanent Low-Use"),$K47&lt;=2023),(AND($J47="New",$K47&gt;2023))),"N/A",IF($N47=0,0,IF(ISERROR(VLOOKUP($E47,'Source Data'!$B$29:$J$60, MATCH($L47, 'Source Data'!$B$26:$J$26,1),TRUE))=TRUE,"",VLOOKUP($E47,'Source Data'!$B$29:$J$60,MATCH($L47, 'Source Data'!$B$26:$J$26,1),TRUE))))</f>
        <v/>
      </c>
      <c r="S47" s="170" t="str">
        <f>IF(OR(AND(OR($J47="Retired",$J47="Permanent Low-Use"),$K47&lt;=2024),(AND($J47="New",$K47&gt;2024))),"N/A",IF($N47=0,0,IF(ISERROR(VLOOKUP($E47,'Source Data'!$B$29:$J$60, MATCH($L47, 'Source Data'!$B$26:$J$26,1),TRUE))=TRUE,"",VLOOKUP($E47,'Source Data'!$B$29:$J$60,MATCH($L47, 'Source Data'!$B$26:$J$26,1),TRUE))))</f>
        <v/>
      </c>
      <c r="T47" s="170" t="str">
        <f>IF(OR(AND(OR($J47="Retired",$J47="Permanent Low-Use"),$K47&lt;=2025),(AND($J47="New",$K47&gt;2025))),"N/A",IF($N47=0,0,IF(ISERROR(VLOOKUP($E47,'Source Data'!$B$29:$J$60, MATCH($L47, 'Source Data'!$B$26:$J$26,1),TRUE))=TRUE,"",VLOOKUP($E47,'Source Data'!$B$29:$J$60,MATCH($L47, 'Source Data'!$B$26:$J$26,1),TRUE))))</f>
        <v/>
      </c>
      <c r="U47" s="170" t="str">
        <f>IF(OR(AND(OR($J47="Retired",$J47="Permanent Low-Use"),$K47&lt;=2026),(AND($J47="New",$K47&gt;2026))),"N/A",IF($N47=0,0,IF(ISERROR(VLOOKUP($E47,'Source Data'!$B$29:$J$60, MATCH($L47, 'Source Data'!$B$26:$J$26,1),TRUE))=TRUE,"",VLOOKUP($E47,'Source Data'!$B$29:$J$60,MATCH($L47, 'Source Data'!$B$26:$J$26,1),TRUE))))</f>
        <v/>
      </c>
      <c r="V47" s="170" t="str">
        <f>IF(OR(AND(OR($J47="Retired",$J47="Permanent Low-Use"),$K47&lt;=2027),(AND($J47="New",$K47&gt;2027))),"N/A",IF($N47=0,0,IF(ISERROR(VLOOKUP($E47,'Source Data'!$B$29:$J$60, MATCH($L47, 'Source Data'!$B$26:$J$26,1),TRUE))=TRUE,"",VLOOKUP($E47,'Source Data'!$B$29:$J$60,MATCH($L47, 'Source Data'!$B$26:$J$26,1),TRUE))))</f>
        <v/>
      </c>
      <c r="W47" s="170" t="str">
        <f>IF(OR(AND(OR($J47="Retired",$J47="Permanent Low-Use"),$K47&lt;=2028),(AND($J47="New",$K47&gt;2028))),"N/A",IF($N47=0,0,IF(ISERROR(VLOOKUP($E47,'Source Data'!$B$29:$J$60, MATCH($L47, 'Source Data'!$B$26:$J$26,1),TRUE))=TRUE,"",VLOOKUP($E47,'Source Data'!$B$29:$J$60,MATCH($L47, 'Source Data'!$B$26:$J$26,1),TRUE))))</f>
        <v/>
      </c>
      <c r="X47" s="170" t="str">
        <f>IF(OR(AND(OR($J47="Retired",$J47="Permanent Low-Use"),$K47&lt;=2029),(AND($J47="New",$K47&gt;2029))),"N/A",IF($N47=0,0,IF(ISERROR(VLOOKUP($E47,'Source Data'!$B$29:$J$60, MATCH($L47, 'Source Data'!$B$26:$J$26,1),TRUE))=TRUE,"",VLOOKUP($E47,'Source Data'!$B$29:$J$60,MATCH($L47, 'Source Data'!$B$26:$J$26,1),TRUE))))</f>
        <v/>
      </c>
      <c r="Y47" s="170" t="str">
        <f>IF(OR(AND(OR($J47="Retired",$J47="Permanent Low-Use"),$K47&lt;=2030),(AND($J47="New",$K47&gt;2030))),"N/A",IF($N47=0,0,IF(ISERROR(VLOOKUP($E47,'Source Data'!$B$29:$J$60, MATCH($L47, 'Source Data'!$B$26:$J$26,1),TRUE))=TRUE,"",VLOOKUP($E47,'Source Data'!$B$29:$J$60,MATCH($L47, 'Source Data'!$B$26:$J$26,1),TRUE))))</f>
        <v/>
      </c>
      <c r="Z47" s="171" t="str">
        <f>IF(ISNUMBER($L47),IF(OR(AND(OR($J47="Retired",$J47="Permanent Low-Use"),$K47&lt;=2020),(AND($J47="New",$K47&gt;2020))),"N/A",VLOOKUP($F47,'Source Data'!$B$15:$I$22,5)),"")</f>
        <v/>
      </c>
      <c r="AA47" s="171" t="str">
        <f>IF(ISNUMBER($F47), IF(OR(AND(OR($J47="Retired", $J47="Permanent Low-Use"), $K47&lt;=2021), (AND($J47= "New", $K47&gt;2021))), "N/A", VLOOKUP($F47, 'Source Data'!$B$15:$I$22,6)), "")</f>
        <v/>
      </c>
      <c r="AB47" s="171" t="str">
        <f>IF(ISNUMBER($F47), IF(OR(AND(OR($J47="Retired", $J47="Permanent Low-Use"), $K47&lt;=2022), (AND($J47= "New", $K47&gt;2022))), "N/A", VLOOKUP($F47, 'Source Data'!$B$15:$I$22,7)), "")</f>
        <v/>
      </c>
      <c r="AC47" s="171" t="str">
        <f>IF(ISNUMBER($F47), IF(OR(AND(OR($J47="Retired", $J47="Permanent Low-Use"), $K47&lt;=2023), (AND($J47= "New", $K47&gt;2023))), "N/A", VLOOKUP($F47, 'Source Data'!$B$15:$I$22,8)), "")</f>
        <v/>
      </c>
      <c r="AD47" s="171" t="str">
        <f>IF(ISNUMBER($F47), IF(OR(AND(OR($J47="Retired", $J47="Permanent Low-Use"), $K47&lt;=2024), (AND($J47= "New", $K47&gt;2024))), "N/A", VLOOKUP($F47, 'Source Data'!$B$15:$I$22,8)), "")</f>
        <v/>
      </c>
      <c r="AE47" s="171" t="str">
        <f>IF(ISNUMBER($F47), IF(OR(AND(OR($J47="Retired", $J47="Permanent Low-Use"), $K47&lt;=2025), (AND($J47= "New", $K47&gt;2025))), "N/A", VLOOKUP($F47, 'Source Data'!$B$15:$I$22,8)), "")</f>
        <v/>
      </c>
      <c r="AF47" s="171" t="str">
        <f>IF(ISNUMBER($F47), IF(OR(AND(OR($J47="Retired", $J47="Permanent Low-Use"), $K47&lt;=2026), (AND($J47= "New", $K47&gt;2026))), "N/A", VLOOKUP($F47, 'Source Data'!$B$15:$I$22,8)), "")</f>
        <v/>
      </c>
      <c r="AG47" s="171" t="str">
        <f>IF(ISNUMBER($F47), IF(OR(AND(OR($J47="Retired", $J47="Permanent Low-Use"), $K47&lt;=2027), (AND($J47= "New", $K47&gt;2027))), "N/A", VLOOKUP($F47, 'Source Data'!$B$15:$I$22,8)), "")</f>
        <v/>
      </c>
      <c r="AH47" s="171" t="str">
        <f>IF(ISNUMBER($F47), IF(OR(AND(OR($J47="Retired", $J47="Permanent Low-Use"), $K47&lt;=2028), (AND($J47= "New", $K47&gt;2028))), "N/A", VLOOKUP($F47, 'Source Data'!$B$15:$I$22,8)), "")</f>
        <v/>
      </c>
      <c r="AI47" s="171" t="str">
        <f>IF(ISNUMBER($F47), IF(OR(AND(OR($J47="Retired", $J47="Permanent Low-Use"), $K47&lt;=2029), (AND($J47= "New", $K47&gt;2029))), "N/A", VLOOKUP($F47, 'Source Data'!$B$15:$I$22,8)), "")</f>
        <v/>
      </c>
      <c r="AJ47" s="171" t="str">
        <f>IF(ISNUMBER($F47), IF(OR(AND(OR($J47="Retired", $J47="Permanent Low-Use"), $K47&lt;=2030), (AND($J47= "New", $K47&gt;2030))), "N/A", VLOOKUP($F47, 'Source Data'!$B$15:$I$22,8)), "")</f>
        <v/>
      </c>
      <c r="AK47" s="171" t="str">
        <f>IF($N47= 0, "N/A", IF(ISERROR(VLOOKUP($F47, 'Source Data'!$B$4:$C$11,2)), "", VLOOKUP($F47, 'Source Data'!$B$4:$C$11,2)))</f>
        <v/>
      </c>
    </row>
    <row r="48" spans="1:37" x14ac:dyDescent="0.35">
      <c r="A48" s="99"/>
      <c r="B48" s="89"/>
      <c r="C48" s="90"/>
      <c r="D48" s="90"/>
      <c r="E48" s="91"/>
      <c r="F48" s="91"/>
      <c r="G48" s="86"/>
      <c r="H48" s="87"/>
      <c r="I48" s="86"/>
      <c r="J48" s="88"/>
      <c r="K48" s="92"/>
      <c r="L48" s="168" t="str">
        <f t="shared" si="5"/>
        <v/>
      </c>
      <c r="M48" s="170" t="str">
        <f>IF(ISERROR(VLOOKUP(E48,'Source Data'!$B$67:$J$97, MATCH(F48, 'Source Data'!$B$64:$J$64,1),TRUE))=TRUE,"",VLOOKUP(E48,'Source Data'!$B$67:$J$97,MATCH(F48, 'Source Data'!$B$64:$J$64,1),TRUE))</f>
        <v/>
      </c>
      <c r="N48" s="169" t="str">
        <f t="shared" si="6"/>
        <v/>
      </c>
      <c r="O48" s="170" t="str">
        <f>IF(OR(AND(OR($J48="Retired",$J48="Permanent Low-Use"),$K48&lt;=2020),(AND($J48="New",$K48&gt;2020))),"N/A",IF($N48=0,0,IF(ISERROR(VLOOKUP($E48,'Source Data'!$B$29:$J$60, MATCH($L48, 'Source Data'!$B$26:$J$26,1),TRUE))=TRUE,"",VLOOKUP($E48,'Source Data'!$B$29:$J$60,MATCH($L48, 'Source Data'!$B$26:$J$26,1),TRUE))))</f>
        <v/>
      </c>
      <c r="P48" s="170" t="str">
        <f>IF(OR(AND(OR($J48="Retired",$J48="Permanent Low-Use"),$K48&lt;=2021),(AND($J48="New",$K48&gt;2021))),"N/A",IF($N48=0,0,IF(ISERROR(VLOOKUP($E48,'Source Data'!$B$29:$J$60, MATCH($L48, 'Source Data'!$B$26:$J$26,1),TRUE))=TRUE,"",VLOOKUP($E48,'Source Data'!$B$29:$J$60,MATCH($L48, 'Source Data'!$B$26:$J$26,1),TRUE))))</f>
        <v/>
      </c>
      <c r="Q48" s="170" t="str">
        <f>IF(OR(AND(OR($J48="Retired",$J48="Permanent Low-Use"),$K48&lt;=2022),(AND($J48="New",$K48&gt;2022))),"N/A",IF($N48=0,0,IF(ISERROR(VLOOKUP($E48,'Source Data'!$B$29:$J$60, MATCH($L48, 'Source Data'!$B$26:$J$26,1),TRUE))=TRUE,"",VLOOKUP($E48,'Source Data'!$B$29:$J$60,MATCH($L48, 'Source Data'!$B$26:$J$26,1),TRUE))))</f>
        <v/>
      </c>
      <c r="R48" s="170" t="str">
        <f>IF(OR(AND(OR($J48="Retired",$J48="Permanent Low-Use"),$K48&lt;=2023),(AND($J48="New",$K48&gt;2023))),"N/A",IF($N48=0,0,IF(ISERROR(VLOOKUP($E48,'Source Data'!$B$29:$J$60, MATCH($L48, 'Source Data'!$B$26:$J$26,1),TRUE))=TRUE,"",VLOOKUP($E48,'Source Data'!$B$29:$J$60,MATCH($L48, 'Source Data'!$B$26:$J$26,1),TRUE))))</f>
        <v/>
      </c>
      <c r="S48" s="170" t="str">
        <f>IF(OR(AND(OR($J48="Retired",$J48="Permanent Low-Use"),$K48&lt;=2024),(AND($J48="New",$K48&gt;2024))),"N/A",IF($N48=0,0,IF(ISERROR(VLOOKUP($E48,'Source Data'!$B$29:$J$60, MATCH($L48, 'Source Data'!$B$26:$J$26,1),TRUE))=TRUE,"",VLOOKUP($E48,'Source Data'!$B$29:$J$60,MATCH($L48, 'Source Data'!$B$26:$J$26,1),TRUE))))</f>
        <v/>
      </c>
      <c r="T48" s="170" t="str">
        <f>IF(OR(AND(OR($J48="Retired",$J48="Permanent Low-Use"),$K48&lt;=2025),(AND($J48="New",$K48&gt;2025))),"N/A",IF($N48=0,0,IF(ISERROR(VLOOKUP($E48,'Source Data'!$B$29:$J$60, MATCH($L48, 'Source Data'!$B$26:$J$26,1),TRUE))=TRUE,"",VLOOKUP($E48,'Source Data'!$B$29:$J$60,MATCH($L48, 'Source Data'!$B$26:$J$26,1),TRUE))))</f>
        <v/>
      </c>
      <c r="U48" s="170" t="str">
        <f>IF(OR(AND(OR($J48="Retired",$J48="Permanent Low-Use"),$K48&lt;=2026),(AND($J48="New",$K48&gt;2026))),"N/A",IF($N48=0,0,IF(ISERROR(VLOOKUP($E48,'Source Data'!$B$29:$J$60, MATCH($L48, 'Source Data'!$B$26:$J$26,1),TRUE))=TRUE,"",VLOOKUP($E48,'Source Data'!$B$29:$J$60,MATCH($L48, 'Source Data'!$B$26:$J$26,1),TRUE))))</f>
        <v/>
      </c>
      <c r="V48" s="170" t="str">
        <f>IF(OR(AND(OR($J48="Retired",$J48="Permanent Low-Use"),$K48&lt;=2027),(AND($J48="New",$K48&gt;2027))),"N/A",IF($N48=0,0,IF(ISERROR(VLOOKUP($E48,'Source Data'!$B$29:$J$60, MATCH($L48, 'Source Data'!$B$26:$J$26,1),TRUE))=TRUE,"",VLOOKUP($E48,'Source Data'!$B$29:$J$60,MATCH($L48, 'Source Data'!$B$26:$J$26,1),TRUE))))</f>
        <v/>
      </c>
      <c r="W48" s="170" t="str">
        <f>IF(OR(AND(OR($J48="Retired",$J48="Permanent Low-Use"),$K48&lt;=2028),(AND($J48="New",$K48&gt;2028))),"N/A",IF($N48=0,0,IF(ISERROR(VLOOKUP($E48,'Source Data'!$B$29:$J$60, MATCH($L48, 'Source Data'!$B$26:$J$26,1),TRUE))=TRUE,"",VLOOKUP($E48,'Source Data'!$B$29:$J$60,MATCH($L48, 'Source Data'!$B$26:$J$26,1),TRUE))))</f>
        <v/>
      </c>
      <c r="X48" s="170" t="str">
        <f>IF(OR(AND(OR($J48="Retired",$J48="Permanent Low-Use"),$K48&lt;=2029),(AND($J48="New",$K48&gt;2029))),"N/A",IF($N48=0,0,IF(ISERROR(VLOOKUP($E48,'Source Data'!$B$29:$J$60, MATCH($L48, 'Source Data'!$B$26:$J$26,1),TRUE))=TRUE,"",VLOOKUP($E48,'Source Data'!$B$29:$J$60,MATCH($L48, 'Source Data'!$B$26:$J$26,1),TRUE))))</f>
        <v/>
      </c>
      <c r="Y48" s="170" t="str">
        <f>IF(OR(AND(OR($J48="Retired",$J48="Permanent Low-Use"),$K48&lt;=2030),(AND($J48="New",$K48&gt;2030))),"N/A",IF($N48=0,0,IF(ISERROR(VLOOKUP($E48,'Source Data'!$B$29:$J$60, MATCH($L48, 'Source Data'!$B$26:$J$26,1),TRUE))=TRUE,"",VLOOKUP($E48,'Source Data'!$B$29:$J$60,MATCH($L48, 'Source Data'!$B$26:$J$26,1),TRUE))))</f>
        <v/>
      </c>
      <c r="Z48" s="171" t="str">
        <f>IF(ISNUMBER($L48),IF(OR(AND(OR($J48="Retired",$J48="Permanent Low-Use"),$K48&lt;=2020),(AND($J48="New",$K48&gt;2020))),"N/A",VLOOKUP($F48,'Source Data'!$B$15:$I$22,5)),"")</f>
        <v/>
      </c>
      <c r="AA48" s="171" t="str">
        <f>IF(ISNUMBER($F48), IF(OR(AND(OR($J48="Retired", $J48="Permanent Low-Use"), $K48&lt;=2021), (AND($J48= "New", $K48&gt;2021))), "N/A", VLOOKUP($F48, 'Source Data'!$B$15:$I$22,6)), "")</f>
        <v/>
      </c>
      <c r="AB48" s="171" t="str">
        <f>IF(ISNUMBER($F48), IF(OR(AND(OR($J48="Retired", $J48="Permanent Low-Use"), $K48&lt;=2022), (AND($J48= "New", $K48&gt;2022))), "N/A", VLOOKUP($F48, 'Source Data'!$B$15:$I$22,7)), "")</f>
        <v/>
      </c>
      <c r="AC48" s="171" t="str">
        <f>IF(ISNUMBER($F48), IF(OR(AND(OR($J48="Retired", $J48="Permanent Low-Use"), $K48&lt;=2023), (AND($J48= "New", $K48&gt;2023))), "N/A", VLOOKUP($F48, 'Source Data'!$B$15:$I$22,8)), "")</f>
        <v/>
      </c>
      <c r="AD48" s="171" t="str">
        <f>IF(ISNUMBER($F48), IF(OR(AND(OR($J48="Retired", $J48="Permanent Low-Use"), $K48&lt;=2024), (AND($J48= "New", $K48&gt;2024))), "N/A", VLOOKUP($F48, 'Source Data'!$B$15:$I$22,8)), "")</f>
        <v/>
      </c>
      <c r="AE48" s="171" t="str">
        <f>IF(ISNUMBER($F48), IF(OR(AND(OR($J48="Retired", $J48="Permanent Low-Use"), $K48&lt;=2025), (AND($J48= "New", $K48&gt;2025))), "N/A", VLOOKUP($F48, 'Source Data'!$B$15:$I$22,8)), "")</f>
        <v/>
      </c>
      <c r="AF48" s="171" t="str">
        <f>IF(ISNUMBER($F48), IF(OR(AND(OR($J48="Retired", $J48="Permanent Low-Use"), $K48&lt;=2026), (AND($J48= "New", $K48&gt;2026))), "N/A", VLOOKUP($F48, 'Source Data'!$B$15:$I$22,8)), "")</f>
        <v/>
      </c>
      <c r="AG48" s="171" t="str">
        <f>IF(ISNUMBER($F48), IF(OR(AND(OR($J48="Retired", $J48="Permanent Low-Use"), $K48&lt;=2027), (AND($J48= "New", $K48&gt;2027))), "N/A", VLOOKUP($F48, 'Source Data'!$B$15:$I$22,8)), "")</f>
        <v/>
      </c>
      <c r="AH48" s="171" t="str">
        <f>IF(ISNUMBER($F48), IF(OR(AND(OR($J48="Retired", $J48="Permanent Low-Use"), $K48&lt;=2028), (AND($J48= "New", $K48&gt;2028))), "N/A", VLOOKUP($F48, 'Source Data'!$B$15:$I$22,8)), "")</f>
        <v/>
      </c>
      <c r="AI48" s="171" t="str">
        <f>IF(ISNUMBER($F48), IF(OR(AND(OR($J48="Retired", $J48="Permanent Low-Use"), $K48&lt;=2029), (AND($J48= "New", $K48&gt;2029))), "N/A", VLOOKUP($F48, 'Source Data'!$B$15:$I$22,8)), "")</f>
        <v/>
      </c>
      <c r="AJ48" s="171" t="str">
        <f>IF(ISNUMBER($F48), IF(OR(AND(OR($J48="Retired", $J48="Permanent Low-Use"), $K48&lt;=2030), (AND($J48= "New", $K48&gt;2030))), "N/A", VLOOKUP($F48, 'Source Data'!$B$15:$I$22,8)), "")</f>
        <v/>
      </c>
      <c r="AK48" s="171" t="str">
        <f>IF($N48= 0, "N/A", IF(ISERROR(VLOOKUP($F48, 'Source Data'!$B$4:$C$11,2)), "", VLOOKUP($F48, 'Source Data'!$B$4:$C$11,2)))</f>
        <v/>
      </c>
    </row>
    <row r="49" spans="1:37" x14ac:dyDescent="0.35">
      <c r="A49" s="99"/>
      <c r="B49" s="89"/>
      <c r="C49" s="90"/>
      <c r="D49" s="90"/>
      <c r="E49" s="91"/>
      <c r="F49" s="91"/>
      <c r="G49" s="86"/>
      <c r="H49" s="87"/>
      <c r="I49" s="86"/>
      <c r="J49" s="88"/>
      <c r="K49" s="92"/>
      <c r="L49" s="168" t="str">
        <f t="shared" si="5"/>
        <v/>
      </c>
      <c r="M49" s="170" t="str">
        <f>IF(ISERROR(VLOOKUP(E49,'Source Data'!$B$67:$J$97, MATCH(F49, 'Source Data'!$B$64:$J$64,1),TRUE))=TRUE,"",VLOOKUP(E49,'Source Data'!$B$67:$J$97,MATCH(F49, 'Source Data'!$B$64:$J$64,1),TRUE))</f>
        <v/>
      </c>
      <c r="N49" s="169" t="str">
        <f t="shared" si="6"/>
        <v/>
      </c>
      <c r="O49" s="170" t="str">
        <f>IF(OR(AND(OR($J49="Retired",$J49="Permanent Low-Use"),$K49&lt;=2020),(AND($J49="New",$K49&gt;2020))),"N/A",IF($N49=0,0,IF(ISERROR(VLOOKUP($E49,'Source Data'!$B$29:$J$60, MATCH($L49, 'Source Data'!$B$26:$J$26,1),TRUE))=TRUE,"",VLOOKUP($E49,'Source Data'!$B$29:$J$60,MATCH($L49, 'Source Data'!$B$26:$J$26,1),TRUE))))</f>
        <v/>
      </c>
      <c r="P49" s="170" t="str">
        <f>IF(OR(AND(OR($J49="Retired",$J49="Permanent Low-Use"),$K49&lt;=2021),(AND($J49="New",$K49&gt;2021))),"N/A",IF($N49=0,0,IF(ISERROR(VLOOKUP($E49,'Source Data'!$B$29:$J$60, MATCH($L49, 'Source Data'!$B$26:$J$26,1),TRUE))=TRUE,"",VLOOKUP($E49,'Source Data'!$B$29:$J$60,MATCH($L49, 'Source Data'!$B$26:$J$26,1),TRUE))))</f>
        <v/>
      </c>
      <c r="Q49" s="170" t="str">
        <f>IF(OR(AND(OR($J49="Retired",$J49="Permanent Low-Use"),$K49&lt;=2022),(AND($J49="New",$K49&gt;2022))),"N/A",IF($N49=0,0,IF(ISERROR(VLOOKUP($E49,'Source Data'!$B$29:$J$60, MATCH($L49, 'Source Data'!$B$26:$J$26,1),TRUE))=TRUE,"",VLOOKUP($E49,'Source Data'!$B$29:$J$60,MATCH($L49, 'Source Data'!$B$26:$J$26,1),TRUE))))</f>
        <v/>
      </c>
      <c r="R49" s="170" t="str">
        <f>IF(OR(AND(OR($J49="Retired",$J49="Permanent Low-Use"),$K49&lt;=2023),(AND($J49="New",$K49&gt;2023))),"N/A",IF($N49=0,0,IF(ISERROR(VLOOKUP($E49,'Source Data'!$B$29:$J$60, MATCH($L49, 'Source Data'!$B$26:$J$26,1),TRUE))=TRUE,"",VLOOKUP($E49,'Source Data'!$B$29:$J$60,MATCH($L49, 'Source Data'!$B$26:$J$26,1),TRUE))))</f>
        <v/>
      </c>
      <c r="S49" s="170" t="str">
        <f>IF(OR(AND(OR($J49="Retired",$J49="Permanent Low-Use"),$K49&lt;=2024),(AND($J49="New",$K49&gt;2024))),"N/A",IF($N49=0,0,IF(ISERROR(VLOOKUP($E49,'Source Data'!$B$29:$J$60, MATCH($L49, 'Source Data'!$B$26:$J$26,1),TRUE))=TRUE,"",VLOOKUP($E49,'Source Data'!$B$29:$J$60,MATCH($L49, 'Source Data'!$B$26:$J$26,1),TRUE))))</f>
        <v/>
      </c>
      <c r="T49" s="170" t="str">
        <f>IF(OR(AND(OR($J49="Retired",$J49="Permanent Low-Use"),$K49&lt;=2025),(AND($J49="New",$K49&gt;2025))),"N/A",IF($N49=0,0,IF(ISERROR(VLOOKUP($E49,'Source Data'!$B$29:$J$60, MATCH($L49, 'Source Data'!$B$26:$J$26,1),TRUE))=TRUE,"",VLOOKUP($E49,'Source Data'!$B$29:$J$60,MATCH($L49, 'Source Data'!$B$26:$J$26,1),TRUE))))</f>
        <v/>
      </c>
      <c r="U49" s="170" t="str">
        <f>IF(OR(AND(OR($J49="Retired",$J49="Permanent Low-Use"),$K49&lt;=2026),(AND($J49="New",$K49&gt;2026))),"N/A",IF($N49=0,0,IF(ISERROR(VLOOKUP($E49,'Source Data'!$B$29:$J$60, MATCH($L49, 'Source Data'!$B$26:$J$26,1),TRUE))=TRUE,"",VLOOKUP($E49,'Source Data'!$B$29:$J$60,MATCH($L49, 'Source Data'!$B$26:$J$26,1),TRUE))))</f>
        <v/>
      </c>
      <c r="V49" s="170" t="str">
        <f>IF(OR(AND(OR($J49="Retired",$J49="Permanent Low-Use"),$K49&lt;=2027),(AND($J49="New",$K49&gt;2027))),"N/A",IF($N49=0,0,IF(ISERROR(VLOOKUP($E49,'Source Data'!$B$29:$J$60, MATCH($L49, 'Source Data'!$B$26:$J$26,1),TRUE))=TRUE,"",VLOOKUP($E49,'Source Data'!$B$29:$J$60,MATCH($L49, 'Source Data'!$B$26:$J$26,1),TRUE))))</f>
        <v/>
      </c>
      <c r="W49" s="170" t="str">
        <f>IF(OR(AND(OR($J49="Retired",$J49="Permanent Low-Use"),$K49&lt;=2028),(AND($J49="New",$K49&gt;2028))),"N/A",IF($N49=0,0,IF(ISERROR(VLOOKUP($E49,'Source Data'!$B$29:$J$60, MATCH($L49, 'Source Data'!$B$26:$J$26,1),TRUE))=TRUE,"",VLOOKUP($E49,'Source Data'!$B$29:$J$60,MATCH($L49, 'Source Data'!$B$26:$J$26,1),TRUE))))</f>
        <v/>
      </c>
      <c r="X49" s="170" t="str">
        <f>IF(OR(AND(OR($J49="Retired",$J49="Permanent Low-Use"),$K49&lt;=2029),(AND($J49="New",$K49&gt;2029))),"N/A",IF($N49=0,0,IF(ISERROR(VLOOKUP($E49,'Source Data'!$B$29:$J$60, MATCH($L49, 'Source Data'!$B$26:$J$26,1),TRUE))=TRUE,"",VLOOKUP($E49,'Source Data'!$B$29:$J$60,MATCH($L49, 'Source Data'!$B$26:$J$26,1),TRUE))))</f>
        <v/>
      </c>
      <c r="Y49" s="170" t="str">
        <f>IF(OR(AND(OR($J49="Retired",$J49="Permanent Low-Use"),$K49&lt;=2030),(AND($J49="New",$K49&gt;2030))),"N/A",IF($N49=0,0,IF(ISERROR(VLOOKUP($E49,'Source Data'!$B$29:$J$60, MATCH($L49, 'Source Data'!$B$26:$J$26,1),TRUE))=TRUE,"",VLOOKUP($E49,'Source Data'!$B$29:$J$60,MATCH($L49, 'Source Data'!$B$26:$J$26,1),TRUE))))</f>
        <v/>
      </c>
      <c r="Z49" s="171" t="str">
        <f>IF(ISNUMBER($L49),IF(OR(AND(OR($J49="Retired",$J49="Permanent Low-Use"),$K49&lt;=2020),(AND($J49="New",$K49&gt;2020))),"N/A",VLOOKUP($F49,'Source Data'!$B$15:$I$22,5)),"")</f>
        <v/>
      </c>
      <c r="AA49" s="171" t="str">
        <f>IF(ISNUMBER($F49), IF(OR(AND(OR($J49="Retired", $J49="Permanent Low-Use"), $K49&lt;=2021), (AND($J49= "New", $K49&gt;2021))), "N/A", VLOOKUP($F49, 'Source Data'!$B$15:$I$22,6)), "")</f>
        <v/>
      </c>
      <c r="AB49" s="171" t="str">
        <f>IF(ISNUMBER($F49), IF(OR(AND(OR($J49="Retired", $J49="Permanent Low-Use"), $K49&lt;=2022), (AND($J49= "New", $K49&gt;2022))), "N/A", VLOOKUP($F49, 'Source Data'!$B$15:$I$22,7)), "")</f>
        <v/>
      </c>
      <c r="AC49" s="171" t="str">
        <f>IF(ISNUMBER($F49), IF(OR(AND(OR($J49="Retired", $J49="Permanent Low-Use"), $K49&lt;=2023), (AND($J49= "New", $K49&gt;2023))), "N/A", VLOOKUP($F49, 'Source Data'!$B$15:$I$22,8)), "")</f>
        <v/>
      </c>
      <c r="AD49" s="171" t="str">
        <f>IF(ISNUMBER($F49), IF(OR(AND(OR($J49="Retired", $J49="Permanent Low-Use"), $K49&lt;=2024), (AND($J49= "New", $K49&gt;2024))), "N/A", VLOOKUP($F49, 'Source Data'!$B$15:$I$22,8)), "")</f>
        <v/>
      </c>
      <c r="AE49" s="171" t="str">
        <f>IF(ISNUMBER($F49), IF(OR(AND(OR($J49="Retired", $J49="Permanent Low-Use"), $K49&lt;=2025), (AND($J49= "New", $K49&gt;2025))), "N/A", VLOOKUP($F49, 'Source Data'!$B$15:$I$22,8)), "")</f>
        <v/>
      </c>
      <c r="AF49" s="171" t="str">
        <f>IF(ISNUMBER($F49), IF(OR(AND(OR($J49="Retired", $J49="Permanent Low-Use"), $K49&lt;=2026), (AND($J49= "New", $K49&gt;2026))), "N/A", VLOOKUP($F49, 'Source Data'!$B$15:$I$22,8)), "")</f>
        <v/>
      </c>
      <c r="AG49" s="171" t="str">
        <f>IF(ISNUMBER($F49), IF(OR(AND(OR($J49="Retired", $J49="Permanent Low-Use"), $K49&lt;=2027), (AND($J49= "New", $K49&gt;2027))), "N/A", VLOOKUP($F49, 'Source Data'!$B$15:$I$22,8)), "")</f>
        <v/>
      </c>
      <c r="AH49" s="171" t="str">
        <f>IF(ISNUMBER($F49), IF(OR(AND(OR($J49="Retired", $J49="Permanent Low-Use"), $K49&lt;=2028), (AND($J49= "New", $K49&gt;2028))), "N/A", VLOOKUP($F49, 'Source Data'!$B$15:$I$22,8)), "")</f>
        <v/>
      </c>
      <c r="AI49" s="171" t="str">
        <f>IF(ISNUMBER($F49), IF(OR(AND(OR($J49="Retired", $J49="Permanent Low-Use"), $K49&lt;=2029), (AND($J49= "New", $K49&gt;2029))), "N/A", VLOOKUP($F49, 'Source Data'!$B$15:$I$22,8)), "")</f>
        <v/>
      </c>
      <c r="AJ49" s="171" t="str">
        <f>IF(ISNUMBER($F49), IF(OR(AND(OR($J49="Retired", $J49="Permanent Low-Use"), $K49&lt;=2030), (AND($J49= "New", $K49&gt;2030))), "N/A", VLOOKUP($F49, 'Source Data'!$B$15:$I$22,8)), "")</f>
        <v/>
      </c>
      <c r="AK49" s="171" t="str">
        <f>IF($N49= 0, "N/A", IF(ISERROR(VLOOKUP($F49, 'Source Data'!$B$4:$C$11,2)), "", VLOOKUP($F49, 'Source Data'!$B$4:$C$11,2)))</f>
        <v/>
      </c>
    </row>
    <row r="50" spans="1:37" x14ac:dyDescent="0.35">
      <c r="A50" s="99"/>
      <c r="B50" s="89"/>
      <c r="C50" s="90"/>
      <c r="D50" s="90"/>
      <c r="E50" s="91"/>
      <c r="F50" s="91"/>
      <c r="G50" s="86"/>
      <c r="H50" s="87"/>
      <c r="I50" s="86"/>
      <c r="J50" s="88"/>
      <c r="K50" s="88"/>
      <c r="L50" s="168" t="str">
        <f t="shared" si="5"/>
        <v/>
      </c>
      <c r="M50" s="170" t="str">
        <f>IF(ISERROR(VLOOKUP(E50,'Source Data'!$B$67:$J$97, MATCH(F50, 'Source Data'!$B$64:$J$64,1),TRUE))=TRUE,"",VLOOKUP(E50,'Source Data'!$B$67:$J$97,MATCH(F50, 'Source Data'!$B$64:$J$64,1),TRUE))</f>
        <v/>
      </c>
      <c r="N50" s="169" t="str">
        <f t="shared" si="6"/>
        <v/>
      </c>
      <c r="O50" s="170" t="str">
        <f>IF(OR(AND(OR($J50="Retired",$J50="Permanent Low-Use"),$K50&lt;=2020),(AND($J50="New",$K50&gt;2020))),"N/A",IF($N50=0,0,IF(ISERROR(VLOOKUP($E50,'Source Data'!$B$29:$J$60, MATCH($L50, 'Source Data'!$B$26:$J$26,1),TRUE))=TRUE,"",VLOOKUP($E50,'Source Data'!$B$29:$J$60,MATCH($L50, 'Source Data'!$B$26:$J$26,1),TRUE))))</f>
        <v/>
      </c>
      <c r="P50" s="170" t="str">
        <f>IF(OR(AND(OR($J50="Retired",$J50="Permanent Low-Use"),$K50&lt;=2021),(AND($J50="New",$K50&gt;2021))),"N/A",IF($N50=0,0,IF(ISERROR(VLOOKUP($E50,'Source Data'!$B$29:$J$60, MATCH($L50, 'Source Data'!$B$26:$J$26,1),TRUE))=TRUE,"",VLOOKUP($E50,'Source Data'!$B$29:$J$60,MATCH($L50, 'Source Data'!$B$26:$J$26,1),TRUE))))</f>
        <v/>
      </c>
      <c r="Q50" s="170" t="str">
        <f>IF(OR(AND(OR($J50="Retired",$J50="Permanent Low-Use"),$K50&lt;=2022),(AND($J50="New",$K50&gt;2022))),"N/A",IF($N50=0,0,IF(ISERROR(VLOOKUP($E50,'Source Data'!$B$29:$J$60, MATCH($L50, 'Source Data'!$B$26:$J$26,1),TRUE))=TRUE,"",VLOOKUP($E50,'Source Data'!$B$29:$J$60,MATCH($L50, 'Source Data'!$B$26:$J$26,1),TRUE))))</f>
        <v/>
      </c>
      <c r="R50" s="170" t="str">
        <f>IF(OR(AND(OR($J50="Retired",$J50="Permanent Low-Use"),$K50&lt;=2023),(AND($J50="New",$K50&gt;2023))),"N/A",IF($N50=0,0,IF(ISERROR(VLOOKUP($E50,'Source Data'!$B$29:$J$60, MATCH($L50, 'Source Data'!$B$26:$J$26,1),TRUE))=TRUE,"",VLOOKUP($E50,'Source Data'!$B$29:$J$60,MATCH($L50, 'Source Data'!$B$26:$J$26,1),TRUE))))</f>
        <v/>
      </c>
      <c r="S50" s="170" t="str">
        <f>IF(OR(AND(OR($J50="Retired",$J50="Permanent Low-Use"),$K50&lt;=2024),(AND($J50="New",$K50&gt;2024))),"N/A",IF($N50=0,0,IF(ISERROR(VLOOKUP($E50,'Source Data'!$B$29:$J$60, MATCH($L50, 'Source Data'!$B$26:$J$26,1),TRUE))=TRUE,"",VLOOKUP($E50,'Source Data'!$B$29:$J$60,MATCH($L50, 'Source Data'!$B$26:$J$26,1),TRUE))))</f>
        <v/>
      </c>
      <c r="T50" s="170" t="str">
        <f>IF(OR(AND(OR($J50="Retired",$J50="Permanent Low-Use"),$K50&lt;=2025),(AND($J50="New",$K50&gt;2025))),"N/A",IF($N50=0,0,IF(ISERROR(VLOOKUP($E50,'Source Data'!$B$29:$J$60, MATCH($L50, 'Source Data'!$B$26:$J$26,1),TRUE))=TRUE,"",VLOOKUP($E50,'Source Data'!$B$29:$J$60,MATCH($L50, 'Source Data'!$B$26:$J$26,1),TRUE))))</f>
        <v/>
      </c>
      <c r="U50" s="170" t="str">
        <f>IF(OR(AND(OR($J50="Retired",$J50="Permanent Low-Use"),$K50&lt;=2026),(AND($J50="New",$K50&gt;2026))),"N/A",IF($N50=0,0,IF(ISERROR(VLOOKUP($E50,'Source Data'!$B$29:$J$60, MATCH($L50, 'Source Data'!$B$26:$J$26,1),TRUE))=TRUE,"",VLOOKUP($E50,'Source Data'!$B$29:$J$60,MATCH($L50, 'Source Data'!$B$26:$J$26,1),TRUE))))</f>
        <v/>
      </c>
      <c r="V50" s="170" t="str">
        <f>IF(OR(AND(OR($J50="Retired",$J50="Permanent Low-Use"),$K50&lt;=2027),(AND($J50="New",$K50&gt;2027))),"N/A",IF($N50=0,0,IF(ISERROR(VLOOKUP($E50,'Source Data'!$B$29:$J$60, MATCH($L50, 'Source Data'!$B$26:$J$26,1),TRUE))=TRUE,"",VLOOKUP($E50,'Source Data'!$B$29:$J$60,MATCH($L50, 'Source Data'!$B$26:$J$26,1),TRUE))))</f>
        <v/>
      </c>
      <c r="W50" s="170" t="str">
        <f>IF(OR(AND(OR($J50="Retired",$J50="Permanent Low-Use"),$K50&lt;=2028),(AND($J50="New",$K50&gt;2028))),"N/A",IF($N50=0,0,IF(ISERROR(VLOOKUP($E50,'Source Data'!$B$29:$J$60, MATCH($L50, 'Source Data'!$B$26:$J$26,1),TRUE))=TRUE,"",VLOOKUP($E50,'Source Data'!$B$29:$J$60,MATCH($L50, 'Source Data'!$B$26:$J$26,1),TRUE))))</f>
        <v/>
      </c>
      <c r="X50" s="170" t="str">
        <f>IF(OR(AND(OR($J50="Retired",$J50="Permanent Low-Use"),$K50&lt;=2029),(AND($J50="New",$K50&gt;2029))),"N/A",IF($N50=0,0,IF(ISERROR(VLOOKUP($E50,'Source Data'!$B$29:$J$60, MATCH($L50, 'Source Data'!$B$26:$J$26,1),TRUE))=TRUE,"",VLOOKUP($E50,'Source Data'!$B$29:$J$60,MATCH($L50, 'Source Data'!$B$26:$J$26,1),TRUE))))</f>
        <v/>
      </c>
      <c r="Y50" s="170" t="str">
        <f>IF(OR(AND(OR($J50="Retired",$J50="Permanent Low-Use"),$K50&lt;=2030),(AND($J50="New",$K50&gt;2030))),"N/A",IF($N50=0,0,IF(ISERROR(VLOOKUP($E50,'Source Data'!$B$29:$J$60, MATCH($L50, 'Source Data'!$B$26:$J$26,1),TRUE))=TRUE,"",VLOOKUP($E50,'Source Data'!$B$29:$J$60,MATCH($L50, 'Source Data'!$B$26:$J$26,1),TRUE))))</f>
        <v/>
      </c>
      <c r="Z50" s="171" t="str">
        <f>IF(ISNUMBER($L50),IF(OR(AND(OR($J50="Retired",$J50="Permanent Low-Use"),$K50&lt;=2020),(AND($J50="New",$K50&gt;2020))),"N/A",VLOOKUP($F50,'Source Data'!$B$15:$I$22,5)),"")</f>
        <v/>
      </c>
      <c r="AA50" s="171" t="str">
        <f>IF(ISNUMBER($F50), IF(OR(AND(OR($J50="Retired", $J50="Permanent Low-Use"), $K50&lt;=2021), (AND($J50= "New", $K50&gt;2021))), "N/A", VLOOKUP($F50, 'Source Data'!$B$15:$I$22,6)), "")</f>
        <v/>
      </c>
      <c r="AB50" s="171" t="str">
        <f>IF(ISNUMBER($F50), IF(OR(AND(OR($J50="Retired", $J50="Permanent Low-Use"), $K50&lt;=2022), (AND($J50= "New", $K50&gt;2022))), "N/A", VLOOKUP($F50, 'Source Data'!$B$15:$I$22,7)), "")</f>
        <v/>
      </c>
      <c r="AC50" s="171" t="str">
        <f>IF(ISNUMBER($F50), IF(OR(AND(OR($J50="Retired", $J50="Permanent Low-Use"), $K50&lt;=2023), (AND($J50= "New", $K50&gt;2023))), "N/A", VLOOKUP($F50, 'Source Data'!$B$15:$I$22,8)), "")</f>
        <v/>
      </c>
      <c r="AD50" s="171" t="str">
        <f>IF(ISNUMBER($F50), IF(OR(AND(OR($J50="Retired", $J50="Permanent Low-Use"), $K50&lt;=2024), (AND($J50= "New", $K50&gt;2024))), "N/A", VLOOKUP($F50, 'Source Data'!$B$15:$I$22,8)), "")</f>
        <v/>
      </c>
      <c r="AE50" s="171" t="str">
        <f>IF(ISNUMBER($F50), IF(OR(AND(OR($J50="Retired", $J50="Permanent Low-Use"), $K50&lt;=2025), (AND($J50= "New", $K50&gt;2025))), "N/A", VLOOKUP($F50, 'Source Data'!$B$15:$I$22,8)), "")</f>
        <v/>
      </c>
      <c r="AF50" s="171" t="str">
        <f>IF(ISNUMBER($F50), IF(OR(AND(OR($J50="Retired", $J50="Permanent Low-Use"), $K50&lt;=2026), (AND($J50= "New", $K50&gt;2026))), "N/A", VLOOKUP($F50, 'Source Data'!$B$15:$I$22,8)), "")</f>
        <v/>
      </c>
      <c r="AG50" s="171" t="str">
        <f>IF(ISNUMBER($F50), IF(OR(AND(OR($J50="Retired", $J50="Permanent Low-Use"), $K50&lt;=2027), (AND($J50= "New", $K50&gt;2027))), "N/A", VLOOKUP($F50, 'Source Data'!$B$15:$I$22,8)), "")</f>
        <v/>
      </c>
      <c r="AH50" s="171" t="str">
        <f>IF(ISNUMBER($F50), IF(OR(AND(OR($J50="Retired", $J50="Permanent Low-Use"), $K50&lt;=2028), (AND($J50= "New", $K50&gt;2028))), "N/A", VLOOKUP($F50, 'Source Data'!$B$15:$I$22,8)), "")</f>
        <v/>
      </c>
      <c r="AI50" s="171" t="str">
        <f>IF(ISNUMBER($F50), IF(OR(AND(OR($J50="Retired", $J50="Permanent Low-Use"), $K50&lt;=2029), (AND($J50= "New", $K50&gt;2029))), "N/A", VLOOKUP($F50, 'Source Data'!$B$15:$I$22,8)), "")</f>
        <v/>
      </c>
      <c r="AJ50" s="171" t="str">
        <f>IF(ISNUMBER($F50), IF(OR(AND(OR($J50="Retired", $J50="Permanent Low-Use"), $K50&lt;=2030), (AND($J50= "New", $K50&gt;2030))), "N/A", VLOOKUP($F50, 'Source Data'!$B$15:$I$22,8)), "")</f>
        <v/>
      </c>
      <c r="AK50" s="171" t="str">
        <f>IF($N50= 0, "N/A", IF(ISERROR(VLOOKUP($F50, 'Source Data'!$B$4:$C$11,2)), "", VLOOKUP($F50, 'Source Data'!$B$4:$C$11,2)))</f>
        <v/>
      </c>
    </row>
    <row r="51" spans="1:37" x14ac:dyDescent="0.35">
      <c r="A51" s="99"/>
      <c r="B51" s="89"/>
      <c r="C51" s="90"/>
      <c r="D51" s="90"/>
      <c r="E51" s="91"/>
      <c r="F51" s="91"/>
      <c r="G51" s="86"/>
      <c r="H51" s="87"/>
      <c r="I51" s="86"/>
      <c r="J51" s="88"/>
      <c r="K51" s="92"/>
      <c r="L51" s="168" t="str">
        <f t="shared" si="5"/>
        <v/>
      </c>
      <c r="M51" s="170" t="str">
        <f>IF(ISERROR(VLOOKUP(E51,'Source Data'!$B$67:$J$97, MATCH(F51, 'Source Data'!$B$64:$J$64,1),TRUE))=TRUE,"",VLOOKUP(E51,'Source Data'!$B$67:$J$97,MATCH(F51, 'Source Data'!$B$64:$J$64,1),TRUE))</f>
        <v/>
      </c>
      <c r="N51" s="169" t="str">
        <f t="shared" si="6"/>
        <v/>
      </c>
      <c r="O51" s="170" t="str">
        <f>IF(OR(AND(OR($J51="Retired",$J51="Permanent Low-Use"),$K51&lt;=2020),(AND($J51="New",$K51&gt;2020))),"N/A",IF($N51=0,0,IF(ISERROR(VLOOKUP($E51,'Source Data'!$B$29:$J$60, MATCH($L51, 'Source Data'!$B$26:$J$26,1),TRUE))=TRUE,"",VLOOKUP($E51,'Source Data'!$B$29:$J$60,MATCH($L51, 'Source Data'!$B$26:$J$26,1),TRUE))))</f>
        <v/>
      </c>
      <c r="P51" s="170" t="str">
        <f>IF(OR(AND(OR($J51="Retired",$J51="Permanent Low-Use"),$K51&lt;=2021),(AND($J51="New",$K51&gt;2021))),"N/A",IF($N51=0,0,IF(ISERROR(VLOOKUP($E51,'Source Data'!$B$29:$J$60, MATCH($L51, 'Source Data'!$B$26:$J$26,1),TRUE))=TRUE,"",VLOOKUP($E51,'Source Data'!$B$29:$J$60,MATCH($L51, 'Source Data'!$B$26:$J$26,1),TRUE))))</f>
        <v/>
      </c>
      <c r="Q51" s="170" t="str">
        <f>IF(OR(AND(OR($J51="Retired",$J51="Permanent Low-Use"),$K51&lt;=2022),(AND($J51="New",$K51&gt;2022))),"N/A",IF($N51=0,0,IF(ISERROR(VLOOKUP($E51,'Source Data'!$B$29:$J$60, MATCH($L51, 'Source Data'!$B$26:$J$26,1),TRUE))=TRUE,"",VLOOKUP($E51,'Source Data'!$B$29:$J$60,MATCH($L51, 'Source Data'!$B$26:$J$26,1),TRUE))))</f>
        <v/>
      </c>
      <c r="R51" s="170" t="str">
        <f>IF(OR(AND(OR($J51="Retired",$J51="Permanent Low-Use"),$K51&lt;=2023),(AND($J51="New",$K51&gt;2023))),"N/A",IF($N51=0,0,IF(ISERROR(VLOOKUP($E51,'Source Data'!$B$29:$J$60, MATCH($L51, 'Source Data'!$B$26:$J$26,1),TRUE))=TRUE,"",VLOOKUP($E51,'Source Data'!$B$29:$J$60,MATCH($L51, 'Source Data'!$B$26:$J$26,1),TRUE))))</f>
        <v/>
      </c>
      <c r="S51" s="170" t="str">
        <f>IF(OR(AND(OR($J51="Retired",$J51="Permanent Low-Use"),$K51&lt;=2024),(AND($J51="New",$K51&gt;2024))),"N/A",IF($N51=0,0,IF(ISERROR(VLOOKUP($E51,'Source Data'!$B$29:$J$60, MATCH($L51, 'Source Data'!$B$26:$J$26,1),TRUE))=TRUE,"",VLOOKUP($E51,'Source Data'!$B$29:$J$60,MATCH($L51, 'Source Data'!$B$26:$J$26,1),TRUE))))</f>
        <v/>
      </c>
      <c r="T51" s="170" t="str">
        <f>IF(OR(AND(OR($J51="Retired",$J51="Permanent Low-Use"),$K51&lt;=2025),(AND($J51="New",$K51&gt;2025))),"N/A",IF($N51=0,0,IF(ISERROR(VLOOKUP($E51,'Source Data'!$B$29:$J$60, MATCH($L51, 'Source Data'!$B$26:$J$26,1),TRUE))=TRUE,"",VLOOKUP($E51,'Source Data'!$B$29:$J$60,MATCH($L51, 'Source Data'!$B$26:$J$26,1),TRUE))))</f>
        <v/>
      </c>
      <c r="U51" s="170" t="str">
        <f>IF(OR(AND(OR($J51="Retired",$J51="Permanent Low-Use"),$K51&lt;=2026),(AND($J51="New",$K51&gt;2026))),"N/A",IF($N51=0,0,IF(ISERROR(VLOOKUP($E51,'Source Data'!$B$29:$J$60, MATCH($L51, 'Source Data'!$B$26:$J$26,1),TRUE))=TRUE,"",VLOOKUP($E51,'Source Data'!$B$29:$J$60,MATCH($L51, 'Source Data'!$B$26:$J$26,1),TRUE))))</f>
        <v/>
      </c>
      <c r="V51" s="170" t="str">
        <f>IF(OR(AND(OR($J51="Retired",$J51="Permanent Low-Use"),$K51&lt;=2027),(AND($J51="New",$K51&gt;2027))),"N/A",IF($N51=0,0,IF(ISERROR(VLOOKUP($E51,'Source Data'!$B$29:$J$60, MATCH($L51, 'Source Data'!$B$26:$J$26,1),TRUE))=TRUE,"",VLOOKUP($E51,'Source Data'!$B$29:$J$60,MATCH($L51, 'Source Data'!$B$26:$J$26,1),TRUE))))</f>
        <v/>
      </c>
      <c r="W51" s="170" t="str">
        <f>IF(OR(AND(OR($J51="Retired",$J51="Permanent Low-Use"),$K51&lt;=2028),(AND($J51="New",$K51&gt;2028))),"N/A",IF($N51=0,0,IF(ISERROR(VLOOKUP($E51,'Source Data'!$B$29:$J$60, MATCH($L51, 'Source Data'!$B$26:$J$26,1),TRUE))=TRUE,"",VLOOKUP($E51,'Source Data'!$B$29:$J$60,MATCH($L51, 'Source Data'!$B$26:$J$26,1),TRUE))))</f>
        <v/>
      </c>
      <c r="X51" s="170" t="str">
        <f>IF(OR(AND(OR($J51="Retired",$J51="Permanent Low-Use"),$K51&lt;=2029),(AND($J51="New",$K51&gt;2029))),"N/A",IF($N51=0,0,IF(ISERROR(VLOOKUP($E51,'Source Data'!$B$29:$J$60, MATCH($L51, 'Source Data'!$B$26:$J$26,1),TRUE))=TRUE,"",VLOOKUP($E51,'Source Data'!$B$29:$J$60,MATCH($L51, 'Source Data'!$B$26:$J$26,1),TRUE))))</f>
        <v/>
      </c>
      <c r="Y51" s="170" t="str">
        <f>IF(OR(AND(OR($J51="Retired",$J51="Permanent Low-Use"),$K51&lt;=2030),(AND($J51="New",$K51&gt;2030))),"N/A",IF($N51=0,0,IF(ISERROR(VLOOKUP($E51,'Source Data'!$B$29:$J$60, MATCH($L51, 'Source Data'!$B$26:$J$26,1),TRUE))=TRUE,"",VLOOKUP($E51,'Source Data'!$B$29:$J$60,MATCH($L51, 'Source Data'!$B$26:$J$26,1),TRUE))))</f>
        <v/>
      </c>
      <c r="Z51" s="171" t="str">
        <f>IF(ISNUMBER($L51),IF(OR(AND(OR($J51="Retired",$J51="Permanent Low-Use"),$K51&lt;=2020),(AND($J51="New",$K51&gt;2020))),"N/A",VLOOKUP($F51,'Source Data'!$B$15:$I$22,5)),"")</f>
        <v/>
      </c>
      <c r="AA51" s="171" t="str">
        <f>IF(ISNUMBER($F51), IF(OR(AND(OR($J51="Retired", $J51="Permanent Low-Use"), $K51&lt;=2021), (AND($J51= "New", $K51&gt;2021))), "N/A", VLOOKUP($F51, 'Source Data'!$B$15:$I$22,6)), "")</f>
        <v/>
      </c>
      <c r="AB51" s="171" t="str">
        <f>IF(ISNUMBER($F51), IF(OR(AND(OR($J51="Retired", $J51="Permanent Low-Use"), $K51&lt;=2022), (AND($J51= "New", $K51&gt;2022))), "N/A", VLOOKUP($F51, 'Source Data'!$B$15:$I$22,7)), "")</f>
        <v/>
      </c>
      <c r="AC51" s="171" t="str">
        <f>IF(ISNUMBER($F51), IF(OR(AND(OR($J51="Retired", $J51="Permanent Low-Use"), $K51&lt;=2023), (AND($J51= "New", $K51&gt;2023))), "N/A", VLOOKUP($F51, 'Source Data'!$B$15:$I$22,8)), "")</f>
        <v/>
      </c>
      <c r="AD51" s="171" t="str">
        <f>IF(ISNUMBER($F51), IF(OR(AND(OR($J51="Retired", $J51="Permanent Low-Use"), $K51&lt;=2024), (AND($J51= "New", $K51&gt;2024))), "N/A", VLOOKUP($F51, 'Source Data'!$B$15:$I$22,8)), "")</f>
        <v/>
      </c>
      <c r="AE51" s="171" t="str">
        <f>IF(ISNUMBER($F51), IF(OR(AND(OR($J51="Retired", $J51="Permanent Low-Use"), $K51&lt;=2025), (AND($J51= "New", $K51&gt;2025))), "N/A", VLOOKUP($F51, 'Source Data'!$B$15:$I$22,8)), "")</f>
        <v/>
      </c>
      <c r="AF51" s="171" t="str">
        <f>IF(ISNUMBER($F51), IF(OR(AND(OR($J51="Retired", $J51="Permanent Low-Use"), $K51&lt;=2026), (AND($J51= "New", $K51&gt;2026))), "N/A", VLOOKUP($F51, 'Source Data'!$B$15:$I$22,8)), "")</f>
        <v/>
      </c>
      <c r="AG51" s="171" t="str">
        <f>IF(ISNUMBER($F51), IF(OR(AND(OR($J51="Retired", $J51="Permanent Low-Use"), $K51&lt;=2027), (AND($J51= "New", $K51&gt;2027))), "N/A", VLOOKUP($F51, 'Source Data'!$B$15:$I$22,8)), "")</f>
        <v/>
      </c>
      <c r="AH51" s="171" t="str">
        <f>IF(ISNUMBER($F51), IF(OR(AND(OR($J51="Retired", $J51="Permanent Low-Use"), $K51&lt;=2028), (AND($J51= "New", $K51&gt;2028))), "N/A", VLOOKUP($F51, 'Source Data'!$B$15:$I$22,8)), "")</f>
        <v/>
      </c>
      <c r="AI51" s="171" t="str">
        <f>IF(ISNUMBER($F51), IF(OR(AND(OR($J51="Retired", $J51="Permanent Low-Use"), $K51&lt;=2029), (AND($J51= "New", $K51&gt;2029))), "N/A", VLOOKUP($F51, 'Source Data'!$B$15:$I$22,8)), "")</f>
        <v/>
      </c>
      <c r="AJ51" s="171" t="str">
        <f>IF(ISNUMBER($F51), IF(OR(AND(OR($J51="Retired", $J51="Permanent Low-Use"), $K51&lt;=2030), (AND($J51= "New", $K51&gt;2030))), "N/A", VLOOKUP($F51, 'Source Data'!$B$15:$I$22,8)), "")</f>
        <v/>
      </c>
      <c r="AK51" s="171" t="str">
        <f>IF($N51= 0, "N/A", IF(ISERROR(VLOOKUP($F51, 'Source Data'!$B$4:$C$11,2)), "", VLOOKUP($F51, 'Source Data'!$B$4:$C$11,2)))</f>
        <v/>
      </c>
    </row>
    <row r="52" spans="1:37" x14ac:dyDescent="0.35">
      <c r="A52" s="99"/>
      <c r="B52" s="89"/>
      <c r="C52" s="90"/>
      <c r="D52" s="90"/>
      <c r="E52" s="91"/>
      <c r="F52" s="91"/>
      <c r="G52" s="86"/>
      <c r="H52" s="87"/>
      <c r="I52" s="86"/>
      <c r="J52" s="88"/>
      <c r="K52" s="92"/>
      <c r="L52" s="168" t="str">
        <f t="shared" si="5"/>
        <v/>
      </c>
      <c r="M52" s="170" t="str">
        <f>IF(ISERROR(VLOOKUP(E52,'Source Data'!$B$67:$J$97, MATCH(F52, 'Source Data'!$B$64:$J$64,1),TRUE))=TRUE,"",VLOOKUP(E52,'Source Data'!$B$67:$J$97,MATCH(F52, 'Source Data'!$B$64:$J$64,1),TRUE))</f>
        <v/>
      </c>
      <c r="N52" s="169" t="str">
        <f t="shared" si="6"/>
        <v/>
      </c>
      <c r="O52" s="170" t="str">
        <f>IF(OR(AND(OR($J52="Retired",$J52="Permanent Low-Use"),$K52&lt;=2020),(AND($J52="New",$K52&gt;2020))),"N/A",IF($N52=0,0,IF(ISERROR(VLOOKUP($E52,'Source Data'!$B$29:$J$60, MATCH($L52, 'Source Data'!$B$26:$J$26,1),TRUE))=TRUE,"",VLOOKUP($E52,'Source Data'!$B$29:$J$60,MATCH($L52, 'Source Data'!$B$26:$J$26,1),TRUE))))</f>
        <v/>
      </c>
      <c r="P52" s="170" t="str">
        <f>IF(OR(AND(OR($J52="Retired",$J52="Permanent Low-Use"),$K52&lt;=2021),(AND($J52="New",$K52&gt;2021))),"N/A",IF($N52=0,0,IF(ISERROR(VLOOKUP($E52,'Source Data'!$B$29:$J$60, MATCH($L52, 'Source Data'!$B$26:$J$26,1),TRUE))=TRUE,"",VLOOKUP($E52,'Source Data'!$B$29:$J$60,MATCH($L52, 'Source Data'!$B$26:$J$26,1),TRUE))))</f>
        <v/>
      </c>
      <c r="Q52" s="170" t="str">
        <f>IF(OR(AND(OR($J52="Retired",$J52="Permanent Low-Use"),$K52&lt;=2022),(AND($J52="New",$K52&gt;2022))),"N/A",IF($N52=0,0,IF(ISERROR(VLOOKUP($E52,'Source Data'!$B$29:$J$60, MATCH($L52, 'Source Data'!$B$26:$J$26,1),TRUE))=TRUE,"",VLOOKUP($E52,'Source Data'!$B$29:$J$60,MATCH($L52, 'Source Data'!$B$26:$J$26,1),TRUE))))</f>
        <v/>
      </c>
      <c r="R52" s="170" t="str">
        <f>IF(OR(AND(OR($J52="Retired",$J52="Permanent Low-Use"),$K52&lt;=2023),(AND($J52="New",$K52&gt;2023))),"N/A",IF($N52=0,0,IF(ISERROR(VLOOKUP($E52,'Source Data'!$B$29:$J$60, MATCH($L52, 'Source Data'!$B$26:$J$26,1),TRUE))=TRUE,"",VLOOKUP($E52,'Source Data'!$B$29:$J$60,MATCH($L52, 'Source Data'!$B$26:$J$26,1),TRUE))))</f>
        <v/>
      </c>
      <c r="S52" s="170" t="str">
        <f>IF(OR(AND(OR($J52="Retired",$J52="Permanent Low-Use"),$K52&lt;=2024),(AND($J52="New",$K52&gt;2024))),"N/A",IF($N52=0,0,IF(ISERROR(VLOOKUP($E52,'Source Data'!$B$29:$J$60, MATCH($L52, 'Source Data'!$B$26:$J$26,1),TRUE))=TRUE,"",VLOOKUP($E52,'Source Data'!$B$29:$J$60,MATCH($L52, 'Source Data'!$B$26:$J$26,1),TRUE))))</f>
        <v/>
      </c>
      <c r="T52" s="170" t="str">
        <f>IF(OR(AND(OR($J52="Retired",$J52="Permanent Low-Use"),$K52&lt;=2025),(AND($J52="New",$K52&gt;2025))),"N/A",IF($N52=0,0,IF(ISERROR(VLOOKUP($E52,'Source Data'!$B$29:$J$60, MATCH($L52, 'Source Data'!$B$26:$J$26,1),TRUE))=TRUE,"",VLOOKUP($E52,'Source Data'!$B$29:$J$60,MATCH($L52, 'Source Data'!$B$26:$J$26,1),TRUE))))</f>
        <v/>
      </c>
      <c r="U52" s="170" t="str">
        <f>IF(OR(AND(OR($J52="Retired",$J52="Permanent Low-Use"),$K52&lt;=2026),(AND($J52="New",$K52&gt;2026))),"N/A",IF($N52=0,0,IF(ISERROR(VLOOKUP($E52,'Source Data'!$B$29:$J$60, MATCH($L52, 'Source Data'!$B$26:$J$26,1),TRUE))=TRUE,"",VLOOKUP($E52,'Source Data'!$B$29:$J$60,MATCH($L52, 'Source Data'!$B$26:$J$26,1),TRUE))))</f>
        <v/>
      </c>
      <c r="V52" s="170" t="str">
        <f>IF(OR(AND(OR($J52="Retired",$J52="Permanent Low-Use"),$K52&lt;=2027),(AND($J52="New",$K52&gt;2027))),"N/A",IF($N52=0,0,IF(ISERROR(VLOOKUP($E52,'Source Data'!$B$29:$J$60, MATCH($L52, 'Source Data'!$B$26:$J$26,1),TRUE))=TRUE,"",VLOOKUP($E52,'Source Data'!$B$29:$J$60,MATCH($L52, 'Source Data'!$B$26:$J$26,1),TRUE))))</f>
        <v/>
      </c>
      <c r="W52" s="170" t="str">
        <f>IF(OR(AND(OR($J52="Retired",$J52="Permanent Low-Use"),$K52&lt;=2028),(AND($J52="New",$K52&gt;2028))),"N/A",IF($N52=0,0,IF(ISERROR(VLOOKUP($E52,'Source Data'!$B$29:$J$60, MATCH($L52, 'Source Data'!$B$26:$J$26,1),TRUE))=TRUE,"",VLOOKUP($E52,'Source Data'!$B$29:$J$60,MATCH($L52, 'Source Data'!$B$26:$J$26,1),TRUE))))</f>
        <v/>
      </c>
      <c r="X52" s="170" t="str">
        <f>IF(OR(AND(OR($J52="Retired",$J52="Permanent Low-Use"),$K52&lt;=2029),(AND($J52="New",$K52&gt;2029))),"N/A",IF($N52=0,0,IF(ISERROR(VLOOKUP($E52,'Source Data'!$B$29:$J$60, MATCH($L52, 'Source Data'!$B$26:$J$26,1),TRUE))=TRUE,"",VLOOKUP($E52,'Source Data'!$B$29:$J$60,MATCH($L52, 'Source Data'!$B$26:$J$26,1),TRUE))))</f>
        <v/>
      </c>
      <c r="Y52" s="170" t="str">
        <f>IF(OR(AND(OR($J52="Retired",$J52="Permanent Low-Use"),$K52&lt;=2030),(AND($J52="New",$K52&gt;2030))),"N/A",IF($N52=0,0,IF(ISERROR(VLOOKUP($E52,'Source Data'!$B$29:$J$60, MATCH($L52, 'Source Data'!$B$26:$J$26,1),TRUE))=TRUE,"",VLOOKUP($E52,'Source Data'!$B$29:$J$60,MATCH($L52, 'Source Data'!$B$26:$J$26,1),TRUE))))</f>
        <v/>
      </c>
      <c r="Z52" s="171" t="str">
        <f>IF(ISNUMBER($L52),IF(OR(AND(OR($J52="Retired",$J52="Permanent Low-Use"),$K52&lt;=2020),(AND($J52="New",$K52&gt;2020))),"N/A",VLOOKUP($F52,'Source Data'!$B$15:$I$22,5)),"")</f>
        <v/>
      </c>
      <c r="AA52" s="171" t="str">
        <f>IF(ISNUMBER($F52), IF(OR(AND(OR($J52="Retired", $J52="Permanent Low-Use"), $K52&lt;=2021), (AND($J52= "New", $K52&gt;2021))), "N/A", VLOOKUP($F52, 'Source Data'!$B$15:$I$22,6)), "")</f>
        <v/>
      </c>
      <c r="AB52" s="171" t="str">
        <f>IF(ISNUMBER($F52), IF(OR(AND(OR($J52="Retired", $J52="Permanent Low-Use"), $K52&lt;=2022), (AND($J52= "New", $K52&gt;2022))), "N/A", VLOOKUP($F52, 'Source Data'!$B$15:$I$22,7)), "")</f>
        <v/>
      </c>
      <c r="AC52" s="171" t="str">
        <f>IF(ISNUMBER($F52), IF(OR(AND(OR($J52="Retired", $J52="Permanent Low-Use"), $K52&lt;=2023), (AND($J52= "New", $K52&gt;2023))), "N/A", VLOOKUP($F52, 'Source Data'!$B$15:$I$22,8)), "")</f>
        <v/>
      </c>
      <c r="AD52" s="171" t="str">
        <f>IF(ISNUMBER($F52), IF(OR(AND(OR($J52="Retired", $J52="Permanent Low-Use"), $K52&lt;=2024), (AND($J52= "New", $K52&gt;2024))), "N/A", VLOOKUP($F52, 'Source Data'!$B$15:$I$22,8)), "")</f>
        <v/>
      </c>
      <c r="AE52" s="171" t="str">
        <f>IF(ISNUMBER($F52), IF(OR(AND(OR($J52="Retired", $J52="Permanent Low-Use"), $K52&lt;=2025), (AND($J52= "New", $K52&gt;2025))), "N/A", VLOOKUP($F52, 'Source Data'!$B$15:$I$22,8)), "")</f>
        <v/>
      </c>
      <c r="AF52" s="171" t="str">
        <f>IF(ISNUMBER($F52), IF(OR(AND(OR($J52="Retired", $J52="Permanent Low-Use"), $K52&lt;=2026), (AND($J52= "New", $K52&gt;2026))), "N/A", VLOOKUP($F52, 'Source Data'!$B$15:$I$22,8)), "")</f>
        <v/>
      </c>
      <c r="AG52" s="171" t="str">
        <f>IF(ISNUMBER($F52), IF(OR(AND(OR($J52="Retired", $J52="Permanent Low-Use"), $K52&lt;=2027), (AND($J52= "New", $K52&gt;2027))), "N/A", VLOOKUP($F52, 'Source Data'!$B$15:$I$22,8)), "")</f>
        <v/>
      </c>
      <c r="AH52" s="171" t="str">
        <f>IF(ISNUMBER($F52), IF(OR(AND(OR($J52="Retired", $J52="Permanent Low-Use"), $K52&lt;=2028), (AND($J52= "New", $K52&gt;2028))), "N/A", VLOOKUP($F52, 'Source Data'!$B$15:$I$22,8)), "")</f>
        <v/>
      </c>
      <c r="AI52" s="171" t="str">
        <f>IF(ISNUMBER($F52), IF(OR(AND(OR($J52="Retired", $J52="Permanent Low-Use"), $K52&lt;=2029), (AND($J52= "New", $K52&gt;2029))), "N/A", VLOOKUP($F52, 'Source Data'!$B$15:$I$22,8)), "")</f>
        <v/>
      </c>
      <c r="AJ52" s="171" t="str">
        <f>IF(ISNUMBER($F52), IF(OR(AND(OR($J52="Retired", $J52="Permanent Low-Use"), $K52&lt;=2030), (AND($J52= "New", $K52&gt;2030))), "N/A", VLOOKUP($F52, 'Source Data'!$B$15:$I$22,8)), "")</f>
        <v/>
      </c>
      <c r="AK52" s="171" t="str">
        <f>IF($N52= 0, "N/A", IF(ISERROR(VLOOKUP($F52, 'Source Data'!$B$4:$C$11,2)), "", VLOOKUP($F52, 'Source Data'!$B$4:$C$11,2)))</f>
        <v/>
      </c>
    </row>
    <row r="53" spans="1:37" x14ac:dyDescent="0.35">
      <c r="A53" s="99"/>
      <c r="B53" s="89"/>
      <c r="C53" s="90"/>
      <c r="D53" s="90"/>
      <c r="E53" s="91"/>
      <c r="F53" s="91"/>
      <c r="G53" s="86"/>
      <c r="H53" s="87"/>
      <c r="I53" s="86"/>
      <c r="J53" s="88"/>
      <c r="K53" s="92"/>
      <c r="L53" s="168" t="str">
        <f t="shared" si="5"/>
        <v/>
      </c>
      <c r="M53" s="170" t="str">
        <f>IF(ISERROR(VLOOKUP(E53,'Source Data'!$B$67:$J$97, MATCH(F53, 'Source Data'!$B$64:$J$64,1),TRUE))=TRUE,"",VLOOKUP(E53,'Source Data'!$B$67:$J$97,MATCH(F53, 'Source Data'!$B$64:$J$64,1),TRUE))</f>
        <v/>
      </c>
      <c r="N53" s="169" t="str">
        <f t="shared" si="6"/>
        <v/>
      </c>
      <c r="O53" s="170" t="str">
        <f>IF(OR(AND(OR($J53="Retired",$J53="Permanent Low-Use"),$K53&lt;=2020),(AND($J53="New",$K53&gt;2020))),"N/A",IF($N53=0,0,IF(ISERROR(VLOOKUP($E53,'Source Data'!$B$29:$J$60, MATCH($L53, 'Source Data'!$B$26:$J$26,1),TRUE))=TRUE,"",VLOOKUP($E53,'Source Data'!$B$29:$J$60,MATCH($L53, 'Source Data'!$B$26:$J$26,1),TRUE))))</f>
        <v/>
      </c>
      <c r="P53" s="170" t="str">
        <f>IF(OR(AND(OR($J53="Retired",$J53="Permanent Low-Use"),$K53&lt;=2021),(AND($J53="New",$K53&gt;2021))),"N/A",IF($N53=0,0,IF(ISERROR(VLOOKUP($E53,'Source Data'!$B$29:$J$60, MATCH($L53, 'Source Data'!$B$26:$J$26,1),TRUE))=TRUE,"",VLOOKUP($E53,'Source Data'!$B$29:$J$60,MATCH($L53, 'Source Data'!$B$26:$J$26,1),TRUE))))</f>
        <v/>
      </c>
      <c r="Q53" s="170" t="str">
        <f>IF(OR(AND(OR($J53="Retired",$J53="Permanent Low-Use"),$K53&lt;=2022),(AND($J53="New",$K53&gt;2022))),"N/A",IF($N53=0,0,IF(ISERROR(VLOOKUP($E53,'Source Data'!$B$29:$J$60, MATCH($L53, 'Source Data'!$B$26:$J$26,1),TRUE))=TRUE,"",VLOOKUP($E53,'Source Data'!$B$29:$J$60,MATCH($L53, 'Source Data'!$B$26:$J$26,1),TRUE))))</f>
        <v/>
      </c>
      <c r="R53" s="170" t="str">
        <f>IF(OR(AND(OR($J53="Retired",$J53="Permanent Low-Use"),$K53&lt;=2023),(AND($J53="New",$K53&gt;2023))),"N/A",IF($N53=0,0,IF(ISERROR(VLOOKUP($E53,'Source Data'!$B$29:$J$60, MATCH($L53, 'Source Data'!$B$26:$J$26,1),TRUE))=TRUE,"",VLOOKUP($E53,'Source Data'!$B$29:$J$60,MATCH($L53, 'Source Data'!$B$26:$J$26,1),TRUE))))</f>
        <v/>
      </c>
      <c r="S53" s="170" t="str">
        <f>IF(OR(AND(OR($J53="Retired",$J53="Permanent Low-Use"),$K53&lt;=2024),(AND($J53="New",$K53&gt;2024))),"N/A",IF($N53=0,0,IF(ISERROR(VLOOKUP($E53,'Source Data'!$B$29:$J$60, MATCH($L53, 'Source Data'!$B$26:$J$26,1),TRUE))=TRUE,"",VLOOKUP($E53,'Source Data'!$B$29:$J$60,MATCH($L53, 'Source Data'!$B$26:$J$26,1),TRUE))))</f>
        <v/>
      </c>
      <c r="T53" s="170" t="str">
        <f>IF(OR(AND(OR($J53="Retired",$J53="Permanent Low-Use"),$K53&lt;=2025),(AND($J53="New",$K53&gt;2025))),"N/A",IF($N53=0,0,IF(ISERROR(VLOOKUP($E53,'Source Data'!$B$29:$J$60, MATCH($L53, 'Source Data'!$B$26:$J$26,1),TRUE))=TRUE,"",VLOOKUP($E53,'Source Data'!$B$29:$J$60,MATCH($L53, 'Source Data'!$B$26:$J$26,1),TRUE))))</f>
        <v/>
      </c>
      <c r="U53" s="170" t="str">
        <f>IF(OR(AND(OR($J53="Retired",$J53="Permanent Low-Use"),$K53&lt;=2026),(AND($J53="New",$K53&gt;2026))),"N/A",IF($N53=0,0,IF(ISERROR(VLOOKUP($E53,'Source Data'!$B$29:$J$60, MATCH($L53, 'Source Data'!$B$26:$J$26,1),TRUE))=TRUE,"",VLOOKUP($E53,'Source Data'!$B$29:$J$60,MATCH($L53, 'Source Data'!$B$26:$J$26,1),TRUE))))</f>
        <v/>
      </c>
      <c r="V53" s="170" t="str">
        <f>IF(OR(AND(OR($J53="Retired",$J53="Permanent Low-Use"),$K53&lt;=2027),(AND($J53="New",$K53&gt;2027))),"N/A",IF($N53=0,0,IF(ISERROR(VLOOKUP($E53,'Source Data'!$B$29:$J$60, MATCH($L53, 'Source Data'!$B$26:$J$26,1),TRUE))=TRUE,"",VLOOKUP($E53,'Source Data'!$B$29:$J$60,MATCH($L53, 'Source Data'!$B$26:$J$26,1),TRUE))))</f>
        <v/>
      </c>
      <c r="W53" s="170" t="str">
        <f>IF(OR(AND(OR($J53="Retired",$J53="Permanent Low-Use"),$K53&lt;=2028),(AND($J53="New",$K53&gt;2028))),"N/A",IF($N53=0,0,IF(ISERROR(VLOOKUP($E53,'Source Data'!$B$29:$J$60, MATCH($L53, 'Source Data'!$B$26:$J$26,1),TRUE))=TRUE,"",VLOOKUP($E53,'Source Data'!$B$29:$J$60,MATCH($L53, 'Source Data'!$B$26:$J$26,1),TRUE))))</f>
        <v/>
      </c>
      <c r="X53" s="170" t="str">
        <f>IF(OR(AND(OR($J53="Retired",$J53="Permanent Low-Use"),$K53&lt;=2029),(AND($J53="New",$K53&gt;2029))),"N/A",IF($N53=0,0,IF(ISERROR(VLOOKUP($E53,'Source Data'!$B$29:$J$60, MATCH($L53, 'Source Data'!$B$26:$J$26,1),TRUE))=TRUE,"",VLOOKUP($E53,'Source Data'!$B$29:$J$60,MATCH($L53, 'Source Data'!$B$26:$J$26,1),TRUE))))</f>
        <v/>
      </c>
      <c r="Y53" s="170" t="str">
        <f>IF(OR(AND(OR($J53="Retired",$J53="Permanent Low-Use"),$K53&lt;=2030),(AND($J53="New",$K53&gt;2030))),"N/A",IF($N53=0,0,IF(ISERROR(VLOOKUP($E53,'Source Data'!$B$29:$J$60, MATCH($L53, 'Source Data'!$B$26:$J$26,1),TRUE))=TRUE,"",VLOOKUP($E53,'Source Data'!$B$29:$J$60,MATCH($L53, 'Source Data'!$B$26:$J$26,1),TRUE))))</f>
        <v/>
      </c>
      <c r="Z53" s="171" t="str">
        <f>IF(ISNUMBER($L53),IF(OR(AND(OR($J53="Retired",$J53="Permanent Low-Use"),$K53&lt;=2020),(AND($J53="New",$K53&gt;2020))),"N/A",VLOOKUP($F53,'Source Data'!$B$15:$I$22,5)),"")</f>
        <v/>
      </c>
      <c r="AA53" s="171" t="str">
        <f>IF(ISNUMBER($F53), IF(OR(AND(OR($J53="Retired", $J53="Permanent Low-Use"), $K53&lt;=2021), (AND($J53= "New", $K53&gt;2021))), "N/A", VLOOKUP($F53, 'Source Data'!$B$15:$I$22,6)), "")</f>
        <v/>
      </c>
      <c r="AB53" s="171" t="str">
        <f>IF(ISNUMBER($F53), IF(OR(AND(OR($J53="Retired", $J53="Permanent Low-Use"), $K53&lt;=2022), (AND($J53= "New", $K53&gt;2022))), "N/A", VLOOKUP($F53, 'Source Data'!$B$15:$I$22,7)), "")</f>
        <v/>
      </c>
      <c r="AC53" s="171" t="str">
        <f>IF(ISNUMBER($F53), IF(OR(AND(OR($J53="Retired", $J53="Permanent Low-Use"), $K53&lt;=2023), (AND($J53= "New", $K53&gt;2023))), "N/A", VLOOKUP($F53, 'Source Data'!$B$15:$I$22,8)), "")</f>
        <v/>
      </c>
      <c r="AD53" s="171" t="str">
        <f>IF(ISNUMBER($F53), IF(OR(AND(OR($J53="Retired", $J53="Permanent Low-Use"), $K53&lt;=2024), (AND($J53= "New", $K53&gt;2024))), "N/A", VLOOKUP($F53, 'Source Data'!$B$15:$I$22,8)), "")</f>
        <v/>
      </c>
      <c r="AE53" s="171" t="str">
        <f>IF(ISNUMBER($F53), IF(OR(AND(OR($J53="Retired", $J53="Permanent Low-Use"), $K53&lt;=2025), (AND($J53= "New", $K53&gt;2025))), "N/A", VLOOKUP($F53, 'Source Data'!$B$15:$I$22,8)), "")</f>
        <v/>
      </c>
      <c r="AF53" s="171" t="str">
        <f>IF(ISNUMBER($F53), IF(OR(AND(OR($J53="Retired", $J53="Permanent Low-Use"), $K53&lt;=2026), (AND($J53= "New", $K53&gt;2026))), "N/A", VLOOKUP($F53, 'Source Data'!$B$15:$I$22,8)), "")</f>
        <v/>
      </c>
      <c r="AG53" s="171" t="str">
        <f>IF(ISNUMBER($F53), IF(OR(AND(OR($J53="Retired", $J53="Permanent Low-Use"), $K53&lt;=2027), (AND($J53= "New", $K53&gt;2027))), "N/A", VLOOKUP($F53, 'Source Data'!$B$15:$I$22,8)), "")</f>
        <v/>
      </c>
      <c r="AH53" s="171" t="str">
        <f>IF(ISNUMBER($F53), IF(OR(AND(OR($J53="Retired", $J53="Permanent Low-Use"), $K53&lt;=2028), (AND($J53= "New", $K53&gt;2028))), "N/A", VLOOKUP($F53, 'Source Data'!$B$15:$I$22,8)), "")</f>
        <v/>
      </c>
      <c r="AI53" s="171" t="str">
        <f>IF(ISNUMBER($F53), IF(OR(AND(OR($J53="Retired", $J53="Permanent Low-Use"), $K53&lt;=2029), (AND($J53= "New", $K53&gt;2029))), "N/A", VLOOKUP($F53, 'Source Data'!$B$15:$I$22,8)), "")</f>
        <v/>
      </c>
      <c r="AJ53" s="171" t="str">
        <f>IF(ISNUMBER($F53), IF(OR(AND(OR($J53="Retired", $J53="Permanent Low-Use"), $K53&lt;=2030), (AND($J53= "New", $K53&gt;2030))), "N/A", VLOOKUP($F53, 'Source Data'!$B$15:$I$22,8)), "")</f>
        <v/>
      </c>
      <c r="AK53" s="171" t="str">
        <f>IF($N53= 0, "N/A", IF(ISERROR(VLOOKUP($F53, 'Source Data'!$B$4:$C$11,2)), "", VLOOKUP($F53, 'Source Data'!$B$4:$C$11,2)))</f>
        <v/>
      </c>
    </row>
    <row r="54" spans="1:37" x14ac:dyDescent="0.35">
      <c r="A54" s="99"/>
      <c r="B54" s="89"/>
      <c r="C54" s="90"/>
      <c r="D54" s="90"/>
      <c r="E54" s="91"/>
      <c r="F54" s="91"/>
      <c r="G54" s="86"/>
      <c r="H54" s="87"/>
      <c r="I54" s="86"/>
      <c r="J54" s="88"/>
      <c r="K54" s="92"/>
      <c r="L54" s="168" t="str">
        <f t="shared" si="5"/>
        <v/>
      </c>
      <c r="M54" s="170" t="str">
        <f>IF(ISERROR(VLOOKUP(E54,'Source Data'!$B$67:$J$97, MATCH(F54, 'Source Data'!$B$64:$J$64,1),TRUE))=TRUE,"",VLOOKUP(E54,'Source Data'!$B$67:$J$97,MATCH(F54, 'Source Data'!$B$64:$J$64,1),TRUE))</f>
        <v/>
      </c>
      <c r="N54" s="169" t="str">
        <f t="shared" si="6"/>
        <v/>
      </c>
      <c r="O54" s="170" t="str">
        <f>IF(OR(AND(OR($J54="Retired",$J54="Permanent Low-Use"),$K54&lt;=2020),(AND($J54="New",$K54&gt;2020))),"N/A",IF($N54=0,0,IF(ISERROR(VLOOKUP($E54,'Source Data'!$B$29:$J$60, MATCH($L54, 'Source Data'!$B$26:$J$26,1),TRUE))=TRUE,"",VLOOKUP($E54,'Source Data'!$B$29:$J$60,MATCH($L54, 'Source Data'!$B$26:$J$26,1),TRUE))))</f>
        <v/>
      </c>
      <c r="P54" s="170" t="str">
        <f>IF(OR(AND(OR($J54="Retired",$J54="Permanent Low-Use"),$K54&lt;=2021),(AND($J54="New",$K54&gt;2021))),"N/A",IF($N54=0,0,IF(ISERROR(VLOOKUP($E54,'Source Data'!$B$29:$J$60, MATCH($L54, 'Source Data'!$B$26:$J$26,1),TRUE))=TRUE,"",VLOOKUP($E54,'Source Data'!$B$29:$J$60,MATCH($L54, 'Source Data'!$B$26:$J$26,1),TRUE))))</f>
        <v/>
      </c>
      <c r="Q54" s="170" t="str">
        <f>IF(OR(AND(OR($J54="Retired",$J54="Permanent Low-Use"),$K54&lt;=2022),(AND($J54="New",$K54&gt;2022))),"N/A",IF($N54=0,0,IF(ISERROR(VLOOKUP($E54,'Source Data'!$B$29:$J$60, MATCH($L54, 'Source Data'!$B$26:$J$26,1),TRUE))=TRUE,"",VLOOKUP($E54,'Source Data'!$B$29:$J$60,MATCH($L54, 'Source Data'!$B$26:$J$26,1),TRUE))))</f>
        <v/>
      </c>
      <c r="R54" s="170" t="str">
        <f>IF(OR(AND(OR($J54="Retired",$J54="Permanent Low-Use"),$K54&lt;=2023),(AND($J54="New",$K54&gt;2023))),"N/A",IF($N54=0,0,IF(ISERROR(VLOOKUP($E54,'Source Data'!$B$29:$J$60, MATCH($L54, 'Source Data'!$B$26:$J$26,1),TRUE))=TRUE,"",VLOOKUP($E54,'Source Data'!$B$29:$J$60,MATCH($L54, 'Source Data'!$B$26:$J$26,1),TRUE))))</f>
        <v/>
      </c>
      <c r="S54" s="170" t="str">
        <f>IF(OR(AND(OR($J54="Retired",$J54="Permanent Low-Use"),$K54&lt;=2024),(AND($J54="New",$K54&gt;2024))),"N/A",IF($N54=0,0,IF(ISERROR(VLOOKUP($E54,'Source Data'!$B$29:$J$60, MATCH($L54, 'Source Data'!$B$26:$J$26,1),TRUE))=TRUE,"",VLOOKUP($E54,'Source Data'!$B$29:$J$60,MATCH($L54, 'Source Data'!$B$26:$J$26,1),TRUE))))</f>
        <v/>
      </c>
      <c r="T54" s="170" t="str">
        <f>IF(OR(AND(OR($J54="Retired",$J54="Permanent Low-Use"),$K54&lt;=2025),(AND($J54="New",$K54&gt;2025))),"N/A",IF($N54=0,0,IF(ISERROR(VLOOKUP($E54,'Source Data'!$B$29:$J$60, MATCH($L54, 'Source Data'!$B$26:$J$26,1),TRUE))=TRUE,"",VLOOKUP($E54,'Source Data'!$B$29:$J$60,MATCH($L54, 'Source Data'!$B$26:$J$26,1),TRUE))))</f>
        <v/>
      </c>
      <c r="U54" s="170" t="str">
        <f>IF(OR(AND(OR($J54="Retired",$J54="Permanent Low-Use"),$K54&lt;=2026),(AND($J54="New",$K54&gt;2026))),"N/A",IF($N54=0,0,IF(ISERROR(VLOOKUP($E54,'Source Data'!$B$29:$J$60, MATCH($L54, 'Source Data'!$B$26:$J$26,1),TRUE))=TRUE,"",VLOOKUP($E54,'Source Data'!$B$29:$J$60,MATCH($L54, 'Source Data'!$B$26:$J$26,1),TRUE))))</f>
        <v/>
      </c>
      <c r="V54" s="170" t="str">
        <f>IF(OR(AND(OR($J54="Retired",$J54="Permanent Low-Use"),$K54&lt;=2027),(AND($J54="New",$K54&gt;2027))),"N/A",IF($N54=0,0,IF(ISERROR(VLOOKUP($E54,'Source Data'!$B$29:$J$60, MATCH($L54, 'Source Data'!$B$26:$J$26,1),TRUE))=TRUE,"",VLOOKUP($E54,'Source Data'!$B$29:$J$60,MATCH($L54, 'Source Data'!$B$26:$J$26,1),TRUE))))</f>
        <v/>
      </c>
      <c r="W54" s="170" t="str">
        <f>IF(OR(AND(OR($J54="Retired",$J54="Permanent Low-Use"),$K54&lt;=2028),(AND($J54="New",$K54&gt;2028))),"N/A",IF($N54=0,0,IF(ISERROR(VLOOKUP($E54,'Source Data'!$B$29:$J$60, MATCH($L54, 'Source Data'!$B$26:$J$26,1),TRUE))=TRUE,"",VLOOKUP($E54,'Source Data'!$B$29:$J$60,MATCH($L54, 'Source Data'!$B$26:$J$26,1),TRUE))))</f>
        <v/>
      </c>
      <c r="X54" s="170" t="str">
        <f>IF(OR(AND(OR($J54="Retired",$J54="Permanent Low-Use"),$K54&lt;=2029),(AND($J54="New",$K54&gt;2029))),"N/A",IF($N54=0,0,IF(ISERROR(VLOOKUP($E54,'Source Data'!$B$29:$J$60, MATCH($L54, 'Source Data'!$B$26:$J$26,1),TRUE))=TRUE,"",VLOOKUP($E54,'Source Data'!$B$29:$J$60,MATCH($L54, 'Source Data'!$B$26:$J$26,1),TRUE))))</f>
        <v/>
      </c>
      <c r="Y54" s="170" t="str">
        <f>IF(OR(AND(OR($J54="Retired",$J54="Permanent Low-Use"),$K54&lt;=2030),(AND($J54="New",$K54&gt;2030))),"N/A",IF($N54=0,0,IF(ISERROR(VLOOKUP($E54,'Source Data'!$B$29:$J$60, MATCH($L54, 'Source Data'!$B$26:$J$26,1),TRUE))=TRUE,"",VLOOKUP($E54,'Source Data'!$B$29:$J$60,MATCH($L54, 'Source Data'!$B$26:$J$26,1),TRUE))))</f>
        <v/>
      </c>
      <c r="Z54" s="171" t="str">
        <f>IF(ISNUMBER($L54),IF(OR(AND(OR($J54="Retired",$J54="Permanent Low-Use"),$K54&lt;=2020),(AND($J54="New",$K54&gt;2020))),"N/A",VLOOKUP($F54,'Source Data'!$B$15:$I$22,5)),"")</f>
        <v/>
      </c>
      <c r="AA54" s="171" t="str">
        <f>IF(ISNUMBER($F54), IF(OR(AND(OR($J54="Retired", $J54="Permanent Low-Use"), $K54&lt;=2021), (AND($J54= "New", $K54&gt;2021))), "N/A", VLOOKUP($F54, 'Source Data'!$B$15:$I$22,6)), "")</f>
        <v/>
      </c>
      <c r="AB54" s="171" t="str">
        <f>IF(ISNUMBER($F54), IF(OR(AND(OR($J54="Retired", $J54="Permanent Low-Use"), $K54&lt;=2022), (AND($J54= "New", $K54&gt;2022))), "N/A", VLOOKUP($F54, 'Source Data'!$B$15:$I$22,7)), "")</f>
        <v/>
      </c>
      <c r="AC54" s="171" t="str">
        <f>IF(ISNUMBER($F54), IF(OR(AND(OR($J54="Retired", $J54="Permanent Low-Use"), $K54&lt;=2023), (AND($J54= "New", $K54&gt;2023))), "N/A", VLOOKUP($F54, 'Source Data'!$B$15:$I$22,8)), "")</f>
        <v/>
      </c>
      <c r="AD54" s="171" t="str">
        <f>IF(ISNUMBER($F54), IF(OR(AND(OR($J54="Retired", $J54="Permanent Low-Use"), $K54&lt;=2024), (AND($J54= "New", $K54&gt;2024))), "N/A", VLOOKUP($F54, 'Source Data'!$B$15:$I$22,8)), "")</f>
        <v/>
      </c>
      <c r="AE54" s="171" t="str">
        <f>IF(ISNUMBER($F54), IF(OR(AND(OR($J54="Retired", $J54="Permanent Low-Use"), $K54&lt;=2025), (AND($J54= "New", $K54&gt;2025))), "N/A", VLOOKUP($F54, 'Source Data'!$B$15:$I$22,8)), "")</f>
        <v/>
      </c>
      <c r="AF54" s="171" t="str">
        <f>IF(ISNUMBER($F54), IF(OR(AND(OR($J54="Retired", $J54="Permanent Low-Use"), $K54&lt;=2026), (AND($J54= "New", $K54&gt;2026))), "N/A", VLOOKUP($F54, 'Source Data'!$B$15:$I$22,8)), "")</f>
        <v/>
      </c>
      <c r="AG54" s="171" t="str">
        <f>IF(ISNUMBER($F54), IF(OR(AND(OR($J54="Retired", $J54="Permanent Low-Use"), $K54&lt;=2027), (AND($J54= "New", $K54&gt;2027))), "N/A", VLOOKUP($F54, 'Source Data'!$B$15:$I$22,8)), "")</f>
        <v/>
      </c>
      <c r="AH54" s="171" t="str">
        <f>IF(ISNUMBER($F54), IF(OR(AND(OR($J54="Retired", $J54="Permanent Low-Use"), $K54&lt;=2028), (AND($J54= "New", $K54&gt;2028))), "N/A", VLOOKUP($F54, 'Source Data'!$B$15:$I$22,8)), "")</f>
        <v/>
      </c>
      <c r="AI54" s="171" t="str">
        <f>IF(ISNUMBER($F54), IF(OR(AND(OR($J54="Retired", $J54="Permanent Low-Use"), $K54&lt;=2029), (AND($J54= "New", $K54&gt;2029))), "N/A", VLOOKUP($F54, 'Source Data'!$B$15:$I$22,8)), "")</f>
        <v/>
      </c>
      <c r="AJ54" s="171" t="str">
        <f>IF(ISNUMBER($F54), IF(OR(AND(OR($J54="Retired", $J54="Permanent Low-Use"), $K54&lt;=2030), (AND($J54= "New", $K54&gt;2030))), "N/A", VLOOKUP($F54, 'Source Data'!$B$15:$I$22,8)), "")</f>
        <v/>
      </c>
      <c r="AK54" s="171" t="str">
        <f>IF($N54= 0, "N/A", IF(ISERROR(VLOOKUP($F54, 'Source Data'!$B$4:$C$11,2)), "", VLOOKUP($F54, 'Source Data'!$B$4:$C$11,2)))</f>
        <v/>
      </c>
    </row>
    <row r="55" spans="1:37" x14ac:dyDescent="0.35">
      <c r="A55" s="99"/>
      <c r="B55" s="89"/>
      <c r="C55" s="90"/>
      <c r="D55" s="90"/>
      <c r="E55" s="91"/>
      <c r="F55" s="91"/>
      <c r="G55" s="86"/>
      <c r="H55" s="87"/>
      <c r="I55" s="86"/>
      <c r="J55" s="88"/>
      <c r="K55" s="92"/>
      <c r="L55" s="168" t="str">
        <f t="shared" si="5"/>
        <v/>
      </c>
      <c r="M55" s="170" t="str">
        <f>IF(ISERROR(VLOOKUP(E55,'Source Data'!$B$67:$J$97, MATCH(F55, 'Source Data'!$B$64:$J$64,1),TRUE))=TRUE,"",VLOOKUP(E55,'Source Data'!$B$67:$J$97,MATCH(F55, 'Source Data'!$B$64:$J$64,1),TRUE))</f>
        <v/>
      </c>
      <c r="N55" s="169" t="str">
        <f t="shared" si="6"/>
        <v/>
      </c>
      <c r="O55" s="170" t="str">
        <f>IF(OR(AND(OR($J55="Retired",$J55="Permanent Low-Use"),$K55&lt;=2020),(AND($J55="New",$K55&gt;2020))),"N/A",IF($N55=0,0,IF(ISERROR(VLOOKUP($E55,'Source Data'!$B$29:$J$60, MATCH($L55, 'Source Data'!$B$26:$J$26,1),TRUE))=TRUE,"",VLOOKUP($E55,'Source Data'!$B$29:$J$60,MATCH($L55, 'Source Data'!$B$26:$J$26,1),TRUE))))</f>
        <v/>
      </c>
      <c r="P55" s="170" t="str">
        <f>IF(OR(AND(OR($J55="Retired",$J55="Permanent Low-Use"),$K55&lt;=2021),(AND($J55="New",$K55&gt;2021))),"N/A",IF($N55=0,0,IF(ISERROR(VLOOKUP($E55,'Source Data'!$B$29:$J$60, MATCH($L55, 'Source Data'!$B$26:$J$26,1),TRUE))=TRUE,"",VLOOKUP($E55,'Source Data'!$B$29:$J$60,MATCH($L55, 'Source Data'!$B$26:$J$26,1),TRUE))))</f>
        <v/>
      </c>
      <c r="Q55" s="170" t="str">
        <f>IF(OR(AND(OR($J55="Retired",$J55="Permanent Low-Use"),$K55&lt;=2022),(AND($J55="New",$K55&gt;2022))),"N/A",IF($N55=0,0,IF(ISERROR(VLOOKUP($E55,'Source Data'!$B$29:$J$60, MATCH($L55, 'Source Data'!$B$26:$J$26,1),TRUE))=TRUE,"",VLOOKUP($E55,'Source Data'!$B$29:$J$60,MATCH($L55, 'Source Data'!$B$26:$J$26,1),TRUE))))</f>
        <v/>
      </c>
      <c r="R55" s="170" t="str">
        <f>IF(OR(AND(OR($J55="Retired",$J55="Permanent Low-Use"),$K55&lt;=2023),(AND($J55="New",$K55&gt;2023))),"N/A",IF($N55=0,0,IF(ISERROR(VLOOKUP($E55,'Source Data'!$B$29:$J$60, MATCH($L55, 'Source Data'!$B$26:$J$26,1),TRUE))=TRUE,"",VLOOKUP($E55,'Source Data'!$B$29:$J$60,MATCH($L55, 'Source Data'!$B$26:$J$26,1),TRUE))))</f>
        <v/>
      </c>
      <c r="S55" s="170" t="str">
        <f>IF(OR(AND(OR($J55="Retired",$J55="Permanent Low-Use"),$K55&lt;=2024),(AND($J55="New",$K55&gt;2024))),"N/A",IF($N55=0,0,IF(ISERROR(VLOOKUP($E55,'Source Data'!$B$29:$J$60, MATCH($L55, 'Source Data'!$B$26:$J$26,1),TRUE))=TRUE,"",VLOOKUP($E55,'Source Data'!$B$29:$J$60,MATCH($L55, 'Source Data'!$B$26:$J$26,1),TRUE))))</f>
        <v/>
      </c>
      <c r="T55" s="170" t="str">
        <f>IF(OR(AND(OR($J55="Retired",$J55="Permanent Low-Use"),$K55&lt;=2025),(AND($J55="New",$K55&gt;2025))),"N/A",IF($N55=0,0,IF(ISERROR(VLOOKUP($E55,'Source Data'!$B$29:$J$60, MATCH($L55, 'Source Data'!$B$26:$J$26,1),TRUE))=TRUE,"",VLOOKUP($E55,'Source Data'!$B$29:$J$60,MATCH($L55, 'Source Data'!$B$26:$J$26,1),TRUE))))</f>
        <v/>
      </c>
      <c r="U55" s="170" t="str">
        <f>IF(OR(AND(OR($J55="Retired",$J55="Permanent Low-Use"),$K55&lt;=2026),(AND($J55="New",$K55&gt;2026))),"N/A",IF($N55=0,0,IF(ISERROR(VLOOKUP($E55,'Source Data'!$B$29:$J$60, MATCH($L55, 'Source Data'!$B$26:$J$26,1),TRUE))=TRUE,"",VLOOKUP($E55,'Source Data'!$B$29:$J$60,MATCH($L55, 'Source Data'!$B$26:$J$26,1),TRUE))))</f>
        <v/>
      </c>
      <c r="V55" s="170" t="str">
        <f>IF(OR(AND(OR($J55="Retired",$J55="Permanent Low-Use"),$K55&lt;=2027),(AND($J55="New",$K55&gt;2027))),"N/A",IF($N55=0,0,IF(ISERROR(VLOOKUP($E55,'Source Data'!$B$29:$J$60, MATCH($L55, 'Source Data'!$B$26:$J$26,1),TRUE))=TRUE,"",VLOOKUP($E55,'Source Data'!$B$29:$J$60,MATCH($L55, 'Source Data'!$B$26:$J$26,1),TRUE))))</f>
        <v/>
      </c>
      <c r="W55" s="170" t="str">
        <f>IF(OR(AND(OR($J55="Retired",$J55="Permanent Low-Use"),$K55&lt;=2028),(AND($J55="New",$K55&gt;2028))),"N/A",IF($N55=0,0,IF(ISERROR(VLOOKUP($E55,'Source Data'!$B$29:$J$60, MATCH($L55, 'Source Data'!$B$26:$J$26,1),TRUE))=TRUE,"",VLOOKUP($E55,'Source Data'!$B$29:$J$60,MATCH($L55, 'Source Data'!$B$26:$J$26,1),TRUE))))</f>
        <v/>
      </c>
      <c r="X55" s="170" t="str">
        <f>IF(OR(AND(OR($J55="Retired",$J55="Permanent Low-Use"),$K55&lt;=2029),(AND($J55="New",$K55&gt;2029))),"N/A",IF($N55=0,0,IF(ISERROR(VLOOKUP($E55,'Source Data'!$B$29:$J$60, MATCH($L55, 'Source Data'!$B$26:$J$26,1),TRUE))=TRUE,"",VLOOKUP($E55,'Source Data'!$B$29:$J$60,MATCH($L55, 'Source Data'!$B$26:$J$26,1),TRUE))))</f>
        <v/>
      </c>
      <c r="Y55" s="170" t="str">
        <f>IF(OR(AND(OR($J55="Retired",$J55="Permanent Low-Use"),$K55&lt;=2030),(AND($J55="New",$K55&gt;2030))),"N/A",IF($N55=0,0,IF(ISERROR(VLOOKUP($E55,'Source Data'!$B$29:$J$60, MATCH($L55, 'Source Data'!$B$26:$J$26,1),TRUE))=TRUE,"",VLOOKUP($E55,'Source Data'!$B$29:$J$60,MATCH($L55, 'Source Data'!$B$26:$J$26,1),TRUE))))</f>
        <v/>
      </c>
      <c r="Z55" s="171" t="str">
        <f>IF(ISNUMBER($L55),IF(OR(AND(OR($J55="Retired",$J55="Permanent Low-Use"),$K55&lt;=2020),(AND($J55="New",$K55&gt;2020))),"N/A",VLOOKUP($F55,'Source Data'!$B$15:$I$22,5)),"")</f>
        <v/>
      </c>
      <c r="AA55" s="171" t="str">
        <f>IF(ISNUMBER($F55), IF(OR(AND(OR($J55="Retired", $J55="Permanent Low-Use"), $K55&lt;=2021), (AND($J55= "New", $K55&gt;2021))), "N/A", VLOOKUP($F55, 'Source Data'!$B$15:$I$22,6)), "")</f>
        <v/>
      </c>
      <c r="AB55" s="171" t="str">
        <f>IF(ISNUMBER($F55), IF(OR(AND(OR($J55="Retired", $J55="Permanent Low-Use"), $K55&lt;=2022), (AND($J55= "New", $K55&gt;2022))), "N/A", VLOOKUP($F55, 'Source Data'!$B$15:$I$22,7)), "")</f>
        <v/>
      </c>
      <c r="AC55" s="171" t="str">
        <f>IF(ISNUMBER($F55), IF(OR(AND(OR($J55="Retired", $J55="Permanent Low-Use"), $K55&lt;=2023), (AND($J55= "New", $K55&gt;2023))), "N/A", VLOOKUP($F55, 'Source Data'!$B$15:$I$22,8)), "")</f>
        <v/>
      </c>
      <c r="AD55" s="171" t="str">
        <f>IF(ISNUMBER($F55), IF(OR(AND(OR($J55="Retired", $J55="Permanent Low-Use"), $K55&lt;=2024), (AND($J55= "New", $K55&gt;2024))), "N/A", VLOOKUP($F55, 'Source Data'!$B$15:$I$22,8)), "")</f>
        <v/>
      </c>
      <c r="AE55" s="171" t="str">
        <f>IF(ISNUMBER($F55), IF(OR(AND(OR($J55="Retired", $J55="Permanent Low-Use"), $K55&lt;=2025), (AND($J55= "New", $K55&gt;2025))), "N/A", VLOOKUP($F55, 'Source Data'!$B$15:$I$22,8)), "")</f>
        <v/>
      </c>
      <c r="AF55" s="171" t="str">
        <f>IF(ISNUMBER($F55), IF(OR(AND(OR($J55="Retired", $J55="Permanent Low-Use"), $K55&lt;=2026), (AND($J55= "New", $K55&gt;2026))), "N/A", VLOOKUP($F55, 'Source Data'!$B$15:$I$22,8)), "")</f>
        <v/>
      </c>
      <c r="AG55" s="171" t="str">
        <f>IF(ISNUMBER($F55), IF(OR(AND(OR($J55="Retired", $J55="Permanent Low-Use"), $K55&lt;=2027), (AND($J55= "New", $K55&gt;2027))), "N/A", VLOOKUP($F55, 'Source Data'!$B$15:$I$22,8)), "")</f>
        <v/>
      </c>
      <c r="AH55" s="171" t="str">
        <f>IF(ISNUMBER($F55), IF(OR(AND(OR($J55="Retired", $J55="Permanent Low-Use"), $K55&lt;=2028), (AND($J55= "New", $K55&gt;2028))), "N/A", VLOOKUP($F55, 'Source Data'!$B$15:$I$22,8)), "")</f>
        <v/>
      </c>
      <c r="AI55" s="171" t="str">
        <f>IF(ISNUMBER($F55), IF(OR(AND(OR($J55="Retired", $J55="Permanent Low-Use"), $K55&lt;=2029), (AND($J55= "New", $K55&gt;2029))), "N/A", VLOOKUP($F55, 'Source Data'!$B$15:$I$22,8)), "")</f>
        <v/>
      </c>
      <c r="AJ55" s="171" t="str">
        <f>IF(ISNUMBER($F55), IF(OR(AND(OR($J55="Retired", $J55="Permanent Low-Use"), $K55&lt;=2030), (AND($J55= "New", $K55&gt;2030))), "N/A", VLOOKUP($F55, 'Source Data'!$B$15:$I$22,8)), "")</f>
        <v/>
      </c>
      <c r="AK55" s="171" t="str">
        <f>IF($N55= 0, "N/A", IF(ISERROR(VLOOKUP($F55, 'Source Data'!$B$4:$C$11,2)), "", VLOOKUP($F55, 'Source Data'!$B$4:$C$11,2)))</f>
        <v/>
      </c>
    </row>
    <row r="56" spans="1:37" x14ac:dyDescent="0.35">
      <c r="A56" s="99"/>
      <c r="B56" s="89"/>
      <c r="C56" s="90"/>
      <c r="D56" s="90"/>
      <c r="E56" s="91"/>
      <c r="F56" s="91"/>
      <c r="G56" s="86"/>
      <c r="H56" s="87"/>
      <c r="I56" s="86"/>
      <c r="J56" s="88"/>
      <c r="K56" s="92"/>
      <c r="L56" s="168" t="str">
        <f t="shared" si="5"/>
        <v/>
      </c>
      <c r="M56" s="170" t="str">
        <f>IF(ISERROR(VLOOKUP(E56,'Source Data'!$B$67:$J$97, MATCH(F56, 'Source Data'!$B$64:$J$64,1),TRUE))=TRUE,"",VLOOKUP(E56,'Source Data'!$B$67:$J$97,MATCH(F56, 'Source Data'!$B$64:$J$64,1),TRUE))</f>
        <v/>
      </c>
      <c r="N56" s="169" t="str">
        <f t="shared" si="6"/>
        <v/>
      </c>
      <c r="O56" s="170" t="str">
        <f>IF(OR(AND(OR($J56="Retired",$J56="Permanent Low-Use"),$K56&lt;=2020),(AND($J56="New",$K56&gt;2020))),"N/A",IF($N56=0,0,IF(ISERROR(VLOOKUP($E56,'Source Data'!$B$29:$J$60, MATCH($L56, 'Source Data'!$B$26:$J$26,1),TRUE))=TRUE,"",VLOOKUP($E56,'Source Data'!$B$29:$J$60,MATCH($L56, 'Source Data'!$B$26:$J$26,1),TRUE))))</f>
        <v/>
      </c>
      <c r="P56" s="170" t="str">
        <f>IF(OR(AND(OR($J56="Retired",$J56="Permanent Low-Use"),$K56&lt;=2021),(AND($J56="New",$K56&gt;2021))),"N/A",IF($N56=0,0,IF(ISERROR(VLOOKUP($E56,'Source Data'!$B$29:$J$60, MATCH($L56, 'Source Data'!$B$26:$J$26,1),TRUE))=TRUE,"",VLOOKUP($E56,'Source Data'!$B$29:$J$60,MATCH($L56, 'Source Data'!$B$26:$J$26,1),TRUE))))</f>
        <v/>
      </c>
      <c r="Q56" s="170" t="str">
        <f>IF(OR(AND(OR($J56="Retired",$J56="Permanent Low-Use"),$K56&lt;=2022),(AND($J56="New",$K56&gt;2022))),"N/A",IF($N56=0,0,IF(ISERROR(VLOOKUP($E56,'Source Data'!$B$29:$J$60, MATCH($L56, 'Source Data'!$B$26:$J$26,1),TRUE))=TRUE,"",VLOOKUP($E56,'Source Data'!$B$29:$J$60,MATCH($L56, 'Source Data'!$B$26:$J$26,1),TRUE))))</f>
        <v/>
      </c>
      <c r="R56" s="170" t="str">
        <f>IF(OR(AND(OR($J56="Retired",$J56="Permanent Low-Use"),$K56&lt;=2023),(AND($J56="New",$K56&gt;2023))),"N/A",IF($N56=0,0,IF(ISERROR(VLOOKUP($E56,'Source Data'!$B$29:$J$60, MATCH($L56, 'Source Data'!$B$26:$J$26,1),TRUE))=TRUE,"",VLOOKUP($E56,'Source Data'!$B$29:$J$60,MATCH($L56, 'Source Data'!$B$26:$J$26,1),TRUE))))</f>
        <v/>
      </c>
      <c r="S56" s="170" t="str">
        <f>IF(OR(AND(OR($J56="Retired",$J56="Permanent Low-Use"),$K56&lt;=2024),(AND($J56="New",$K56&gt;2024))),"N/A",IF($N56=0,0,IF(ISERROR(VLOOKUP($E56,'Source Data'!$B$29:$J$60, MATCH($L56, 'Source Data'!$B$26:$J$26,1),TRUE))=TRUE,"",VLOOKUP($E56,'Source Data'!$B$29:$J$60,MATCH($L56, 'Source Data'!$B$26:$J$26,1),TRUE))))</f>
        <v/>
      </c>
      <c r="T56" s="170" t="str">
        <f>IF(OR(AND(OR($J56="Retired",$J56="Permanent Low-Use"),$K56&lt;=2025),(AND($J56="New",$K56&gt;2025))),"N/A",IF($N56=0,0,IF(ISERROR(VLOOKUP($E56,'Source Data'!$B$29:$J$60, MATCH($L56, 'Source Data'!$B$26:$J$26,1),TRUE))=TRUE,"",VLOOKUP($E56,'Source Data'!$B$29:$J$60,MATCH($L56, 'Source Data'!$B$26:$J$26,1),TRUE))))</f>
        <v/>
      </c>
      <c r="U56" s="170" t="str">
        <f>IF(OR(AND(OR($J56="Retired",$J56="Permanent Low-Use"),$K56&lt;=2026),(AND($J56="New",$K56&gt;2026))),"N/A",IF($N56=0,0,IF(ISERROR(VLOOKUP($E56,'Source Data'!$B$29:$J$60, MATCH($L56, 'Source Data'!$B$26:$J$26,1),TRUE))=TRUE,"",VLOOKUP($E56,'Source Data'!$B$29:$J$60,MATCH($L56, 'Source Data'!$B$26:$J$26,1),TRUE))))</f>
        <v/>
      </c>
      <c r="V56" s="170" t="str">
        <f>IF(OR(AND(OR($J56="Retired",$J56="Permanent Low-Use"),$K56&lt;=2027),(AND($J56="New",$K56&gt;2027))),"N/A",IF($N56=0,0,IF(ISERROR(VLOOKUP($E56,'Source Data'!$B$29:$J$60, MATCH($L56, 'Source Data'!$B$26:$J$26,1),TRUE))=TRUE,"",VLOOKUP($E56,'Source Data'!$B$29:$J$60,MATCH($L56, 'Source Data'!$B$26:$J$26,1),TRUE))))</f>
        <v/>
      </c>
      <c r="W56" s="170" t="str">
        <f>IF(OR(AND(OR($J56="Retired",$J56="Permanent Low-Use"),$K56&lt;=2028),(AND($J56="New",$K56&gt;2028))),"N/A",IF($N56=0,0,IF(ISERROR(VLOOKUP($E56,'Source Data'!$B$29:$J$60, MATCH($L56, 'Source Data'!$B$26:$J$26,1),TRUE))=TRUE,"",VLOOKUP($E56,'Source Data'!$B$29:$J$60,MATCH($L56, 'Source Data'!$B$26:$J$26,1),TRUE))))</f>
        <v/>
      </c>
      <c r="X56" s="170" t="str">
        <f>IF(OR(AND(OR($J56="Retired",$J56="Permanent Low-Use"),$K56&lt;=2029),(AND($J56="New",$K56&gt;2029))),"N/A",IF($N56=0,0,IF(ISERROR(VLOOKUP($E56,'Source Data'!$B$29:$J$60, MATCH($L56, 'Source Data'!$B$26:$J$26,1),TRUE))=TRUE,"",VLOOKUP($E56,'Source Data'!$B$29:$J$60,MATCH($L56, 'Source Data'!$B$26:$J$26,1),TRUE))))</f>
        <v/>
      </c>
      <c r="Y56" s="170" t="str">
        <f>IF(OR(AND(OR($J56="Retired",$J56="Permanent Low-Use"),$K56&lt;=2030),(AND($J56="New",$K56&gt;2030))),"N/A",IF($N56=0,0,IF(ISERROR(VLOOKUP($E56,'Source Data'!$B$29:$J$60, MATCH($L56, 'Source Data'!$B$26:$J$26,1),TRUE))=TRUE,"",VLOOKUP($E56,'Source Data'!$B$29:$J$60,MATCH($L56, 'Source Data'!$B$26:$J$26,1),TRUE))))</f>
        <v/>
      </c>
      <c r="Z56" s="171" t="str">
        <f>IF(ISNUMBER($L56),IF(OR(AND(OR($J56="Retired",$J56="Permanent Low-Use"),$K56&lt;=2020),(AND($J56="New",$K56&gt;2020))),"N/A",VLOOKUP($F56,'Source Data'!$B$15:$I$22,5)),"")</f>
        <v/>
      </c>
      <c r="AA56" s="171" t="str">
        <f>IF(ISNUMBER($F56), IF(OR(AND(OR($J56="Retired", $J56="Permanent Low-Use"), $K56&lt;=2021), (AND($J56= "New", $K56&gt;2021))), "N/A", VLOOKUP($F56, 'Source Data'!$B$15:$I$22,6)), "")</f>
        <v/>
      </c>
      <c r="AB56" s="171" t="str">
        <f>IF(ISNUMBER($F56), IF(OR(AND(OR($J56="Retired", $J56="Permanent Low-Use"), $K56&lt;=2022), (AND($J56= "New", $K56&gt;2022))), "N/A", VLOOKUP($F56, 'Source Data'!$B$15:$I$22,7)), "")</f>
        <v/>
      </c>
      <c r="AC56" s="171" t="str">
        <f>IF(ISNUMBER($F56), IF(OR(AND(OR($J56="Retired", $J56="Permanent Low-Use"), $K56&lt;=2023), (AND($J56= "New", $K56&gt;2023))), "N/A", VLOOKUP($F56, 'Source Data'!$B$15:$I$22,8)), "")</f>
        <v/>
      </c>
      <c r="AD56" s="171" t="str">
        <f>IF(ISNUMBER($F56), IF(OR(AND(OR($J56="Retired", $J56="Permanent Low-Use"), $K56&lt;=2024), (AND($J56= "New", $K56&gt;2024))), "N/A", VLOOKUP($F56, 'Source Data'!$B$15:$I$22,8)), "")</f>
        <v/>
      </c>
      <c r="AE56" s="171" t="str">
        <f>IF(ISNUMBER($F56), IF(OR(AND(OR($J56="Retired", $J56="Permanent Low-Use"), $K56&lt;=2025), (AND($J56= "New", $K56&gt;2025))), "N/A", VLOOKUP($F56, 'Source Data'!$B$15:$I$22,8)), "")</f>
        <v/>
      </c>
      <c r="AF56" s="171" t="str">
        <f>IF(ISNUMBER($F56), IF(OR(AND(OR($J56="Retired", $J56="Permanent Low-Use"), $K56&lt;=2026), (AND($J56= "New", $K56&gt;2026))), "N/A", VLOOKUP($F56, 'Source Data'!$B$15:$I$22,8)), "")</f>
        <v/>
      </c>
      <c r="AG56" s="171" t="str">
        <f>IF(ISNUMBER($F56), IF(OR(AND(OR($J56="Retired", $J56="Permanent Low-Use"), $K56&lt;=2027), (AND($J56= "New", $K56&gt;2027))), "N/A", VLOOKUP($F56, 'Source Data'!$B$15:$I$22,8)), "")</f>
        <v/>
      </c>
      <c r="AH56" s="171" t="str">
        <f>IF(ISNUMBER($F56), IF(OR(AND(OR($J56="Retired", $J56="Permanent Low-Use"), $K56&lt;=2028), (AND($J56= "New", $K56&gt;2028))), "N/A", VLOOKUP($F56, 'Source Data'!$B$15:$I$22,8)), "")</f>
        <v/>
      </c>
      <c r="AI56" s="171" t="str">
        <f>IF(ISNUMBER($F56), IF(OR(AND(OR($J56="Retired", $J56="Permanent Low-Use"), $K56&lt;=2029), (AND($J56= "New", $K56&gt;2029))), "N/A", VLOOKUP($F56, 'Source Data'!$B$15:$I$22,8)), "")</f>
        <v/>
      </c>
      <c r="AJ56" s="171" t="str">
        <f>IF(ISNUMBER($F56), IF(OR(AND(OR($J56="Retired", $J56="Permanent Low-Use"), $K56&lt;=2030), (AND($J56= "New", $K56&gt;2030))), "N/A", VLOOKUP($F56, 'Source Data'!$B$15:$I$22,8)), "")</f>
        <v/>
      </c>
      <c r="AK56" s="171" t="str">
        <f>IF($N56= 0, "N/A", IF(ISERROR(VLOOKUP($F56, 'Source Data'!$B$4:$C$11,2)), "", VLOOKUP($F56, 'Source Data'!$B$4:$C$11,2)))</f>
        <v/>
      </c>
    </row>
    <row r="57" spans="1:37" x14ac:dyDescent="0.35">
      <c r="A57" s="99"/>
      <c r="B57" s="89"/>
      <c r="C57" s="90"/>
      <c r="D57" s="90"/>
      <c r="E57" s="91"/>
      <c r="F57" s="91"/>
      <c r="G57" s="86"/>
      <c r="H57" s="87"/>
      <c r="I57" s="86"/>
      <c r="J57" s="88"/>
      <c r="K57" s="92"/>
      <c r="L57" s="168" t="str">
        <f t="shared" si="5"/>
        <v/>
      </c>
      <c r="M57" s="170" t="str">
        <f>IF(ISERROR(VLOOKUP(E57,'Source Data'!$B$67:$J$97, MATCH(F57, 'Source Data'!$B$64:$J$64,1),TRUE))=TRUE,"",VLOOKUP(E57,'Source Data'!$B$67:$J$97,MATCH(F57, 'Source Data'!$B$64:$J$64,1),TRUE))</f>
        <v/>
      </c>
      <c r="N57" s="169" t="str">
        <f t="shared" si="6"/>
        <v/>
      </c>
      <c r="O57" s="170" t="str">
        <f>IF(OR(AND(OR($J57="Retired",$J57="Permanent Low-Use"),$K57&lt;=2020),(AND($J57="New",$K57&gt;2020))),"N/A",IF($N57=0,0,IF(ISERROR(VLOOKUP($E57,'Source Data'!$B$29:$J$60, MATCH($L57, 'Source Data'!$B$26:$J$26,1),TRUE))=TRUE,"",VLOOKUP($E57,'Source Data'!$B$29:$J$60,MATCH($L57, 'Source Data'!$B$26:$J$26,1),TRUE))))</f>
        <v/>
      </c>
      <c r="P57" s="170" t="str">
        <f>IF(OR(AND(OR($J57="Retired",$J57="Permanent Low-Use"),$K57&lt;=2021),(AND($J57="New",$K57&gt;2021))),"N/A",IF($N57=0,0,IF(ISERROR(VLOOKUP($E57,'Source Data'!$B$29:$J$60, MATCH($L57, 'Source Data'!$B$26:$J$26,1),TRUE))=TRUE,"",VLOOKUP($E57,'Source Data'!$B$29:$J$60,MATCH($L57, 'Source Data'!$B$26:$J$26,1),TRUE))))</f>
        <v/>
      </c>
      <c r="Q57" s="170" t="str">
        <f>IF(OR(AND(OR($J57="Retired",$J57="Permanent Low-Use"),$K57&lt;=2022),(AND($J57="New",$K57&gt;2022))),"N/A",IF($N57=0,0,IF(ISERROR(VLOOKUP($E57,'Source Data'!$B$29:$J$60, MATCH($L57, 'Source Data'!$B$26:$J$26,1),TRUE))=TRUE,"",VLOOKUP($E57,'Source Data'!$B$29:$J$60,MATCH($L57, 'Source Data'!$B$26:$J$26,1),TRUE))))</f>
        <v/>
      </c>
      <c r="R57" s="170" t="str">
        <f>IF(OR(AND(OR($J57="Retired",$J57="Permanent Low-Use"),$K57&lt;=2023),(AND($J57="New",$K57&gt;2023))),"N/A",IF($N57=0,0,IF(ISERROR(VLOOKUP($E57,'Source Data'!$B$29:$J$60, MATCH($L57, 'Source Data'!$B$26:$J$26,1),TRUE))=TRUE,"",VLOOKUP($E57,'Source Data'!$B$29:$J$60,MATCH($L57, 'Source Data'!$B$26:$J$26,1),TRUE))))</f>
        <v/>
      </c>
      <c r="S57" s="170" t="str">
        <f>IF(OR(AND(OR($J57="Retired",$J57="Permanent Low-Use"),$K57&lt;=2024),(AND($J57="New",$K57&gt;2024))),"N/A",IF($N57=0,0,IF(ISERROR(VLOOKUP($E57,'Source Data'!$B$29:$J$60, MATCH($L57, 'Source Data'!$B$26:$J$26,1),TRUE))=TRUE,"",VLOOKUP($E57,'Source Data'!$B$29:$J$60,MATCH($L57, 'Source Data'!$B$26:$J$26,1),TRUE))))</f>
        <v/>
      </c>
      <c r="T57" s="170" t="str">
        <f>IF(OR(AND(OR($J57="Retired",$J57="Permanent Low-Use"),$K57&lt;=2025),(AND($J57="New",$K57&gt;2025))),"N/A",IF($N57=0,0,IF(ISERROR(VLOOKUP($E57,'Source Data'!$B$29:$J$60, MATCH($L57, 'Source Data'!$B$26:$J$26,1),TRUE))=TRUE,"",VLOOKUP($E57,'Source Data'!$B$29:$J$60,MATCH($L57, 'Source Data'!$B$26:$J$26,1),TRUE))))</f>
        <v/>
      </c>
      <c r="U57" s="170" t="str">
        <f>IF(OR(AND(OR($J57="Retired",$J57="Permanent Low-Use"),$K57&lt;=2026),(AND($J57="New",$K57&gt;2026))),"N/A",IF($N57=0,0,IF(ISERROR(VLOOKUP($E57,'Source Data'!$B$29:$J$60, MATCH($L57, 'Source Data'!$B$26:$J$26,1),TRUE))=TRUE,"",VLOOKUP($E57,'Source Data'!$B$29:$J$60,MATCH($L57, 'Source Data'!$B$26:$J$26,1),TRUE))))</f>
        <v/>
      </c>
      <c r="V57" s="170" t="str">
        <f>IF(OR(AND(OR($J57="Retired",$J57="Permanent Low-Use"),$K57&lt;=2027),(AND($J57="New",$K57&gt;2027))),"N/A",IF($N57=0,0,IF(ISERROR(VLOOKUP($E57,'Source Data'!$B$29:$J$60, MATCH($L57, 'Source Data'!$B$26:$J$26,1),TRUE))=TRUE,"",VLOOKUP($E57,'Source Data'!$B$29:$J$60,MATCH($L57, 'Source Data'!$B$26:$J$26,1),TRUE))))</f>
        <v/>
      </c>
      <c r="W57" s="170" t="str">
        <f>IF(OR(AND(OR($J57="Retired",$J57="Permanent Low-Use"),$K57&lt;=2028),(AND($J57="New",$K57&gt;2028))),"N/A",IF($N57=0,0,IF(ISERROR(VLOOKUP($E57,'Source Data'!$B$29:$J$60, MATCH($L57, 'Source Data'!$B$26:$J$26,1),TRUE))=TRUE,"",VLOOKUP($E57,'Source Data'!$B$29:$J$60,MATCH($L57, 'Source Data'!$B$26:$J$26,1),TRUE))))</f>
        <v/>
      </c>
      <c r="X57" s="170" t="str">
        <f>IF(OR(AND(OR($J57="Retired",$J57="Permanent Low-Use"),$K57&lt;=2029),(AND($J57="New",$K57&gt;2029))),"N/A",IF($N57=0,0,IF(ISERROR(VLOOKUP($E57,'Source Data'!$B$29:$J$60, MATCH($L57, 'Source Data'!$B$26:$J$26,1),TRUE))=TRUE,"",VLOOKUP($E57,'Source Data'!$B$29:$J$60,MATCH($L57, 'Source Data'!$B$26:$J$26,1),TRUE))))</f>
        <v/>
      </c>
      <c r="Y57" s="170" t="str">
        <f>IF(OR(AND(OR($J57="Retired",$J57="Permanent Low-Use"),$K57&lt;=2030),(AND($J57="New",$K57&gt;2030))),"N/A",IF($N57=0,0,IF(ISERROR(VLOOKUP($E57,'Source Data'!$B$29:$J$60, MATCH($L57, 'Source Data'!$B$26:$J$26,1),TRUE))=TRUE,"",VLOOKUP($E57,'Source Data'!$B$29:$J$60,MATCH($L57, 'Source Data'!$B$26:$J$26,1),TRUE))))</f>
        <v/>
      </c>
      <c r="Z57" s="171" t="str">
        <f>IF(ISNUMBER($L57),IF(OR(AND(OR($J57="Retired",$J57="Permanent Low-Use"),$K57&lt;=2020),(AND($J57="New",$K57&gt;2020))),"N/A",VLOOKUP($F57,'Source Data'!$B$15:$I$22,5)),"")</f>
        <v/>
      </c>
      <c r="AA57" s="171" t="str">
        <f>IF(ISNUMBER($F57), IF(OR(AND(OR($J57="Retired", $J57="Permanent Low-Use"), $K57&lt;=2021), (AND($J57= "New", $K57&gt;2021))), "N/A", VLOOKUP($F57, 'Source Data'!$B$15:$I$22,6)), "")</f>
        <v/>
      </c>
      <c r="AB57" s="171" t="str">
        <f>IF(ISNUMBER($F57), IF(OR(AND(OR($J57="Retired", $J57="Permanent Low-Use"), $K57&lt;=2022), (AND($J57= "New", $K57&gt;2022))), "N/A", VLOOKUP($F57, 'Source Data'!$B$15:$I$22,7)), "")</f>
        <v/>
      </c>
      <c r="AC57" s="171" t="str">
        <f>IF(ISNUMBER($F57), IF(OR(AND(OR($J57="Retired", $J57="Permanent Low-Use"), $K57&lt;=2023), (AND($J57= "New", $K57&gt;2023))), "N/A", VLOOKUP($F57, 'Source Data'!$B$15:$I$22,8)), "")</f>
        <v/>
      </c>
      <c r="AD57" s="171" t="str">
        <f>IF(ISNUMBER($F57), IF(OR(AND(OR($J57="Retired", $J57="Permanent Low-Use"), $K57&lt;=2024), (AND($J57= "New", $K57&gt;2024))), "N/A", VLOOKUP($F57, 'Source Data'!$B$15:$I$22,8)), "")</f>
        <v/>
      </c>
      <c r="AE57" s="171" t="str">
        <f>IF(ISNUMBER($F57), IF(OR(AND(OR($J57="Retired", $J57="Permanent Low-Use"), $K57&lt;=2025), (AND($J57= "New", $K57&gt;2025))), "N/A", VLOOKUP($F57, 'Source Data'!$B$15:$I$22,8)), "")</f>
        <v/>
      </c>
      <c r="AF57" s="171" t="str">
        <f>IF(ISNUMBER($F57), IF(OR(AND(OR($J57="Retired", $J57="Permanent Low-Use"), $K57&lt;=2026), (AND($J57= "New", $K57&gt;2026))), "N/A", VLOOKUP($F57, 'Source Data'!$B$15:$I$22,8)), "")</f>
        <v/>
      </c>
      <c r="AG57" s="171" t="str">
        <f>IF(ISNUMBER($F57), IF(OR(AND(OR($J57="Retired", $J57="Permanent Low-Use"), $K57&lt;=2027), (AND($J57= "New", $K57&gt;2027))), "N/A", VLOOKUP($F57, 'Source Data'!$B$15:$I$22,8)), "")</f>
        <v/>
      </c>
      <c r="AH57" s="171" t="str">
        <f>IF(ISNUMBER($F57), IF(OR(AND(OR($J57="Retired", $J57="Permanent Low-Use"), $K57&lt;=2028), (AND($J57= "New", $K57&gt;2028))), "N/A", VLOOKUP($F57, 'Source Data'!$B$15:$I$22,8)), "")</f>
        <v/>
      </c>
      <c r="AI57" s="171" t="str">
        <f>IF(ISNUMBER($F57), IF(OR(AND(OR($J57="Retired", $J57="Permanent Low-Use"), $K57&lt;=2029), (AND($J57= "New", $K57&gt;2029))), "N/A", VLOOKUP($F57, 'Source Data'!$B$15:$I$22,8)), "")</f>
        <v/>
      </c>
      <c r="AJ57" s="171" t="str">
        <f>IF(ISNUMBER($F57), IF(OR(AND(OR($J57="Retired", $J57="Permanent Low-Use"), $K57&lt;=2030), (AND($J57= "New", $K57&gt;2030))), "N/A", VLOOKUP($F57, 'Source Data'!$B$15:$I$22,8)), "")</f>
        <v/>
      </c>
      <c r="AK57" s="171" t="str">
        <f>IF($N57= 0, "N/A", IF(ISERROR(VLOOKUP($F57, 'Source Data'!$B$4:$C$11,2)), "", VLOOKUP($F57, 'Source Data'!$B$4:$C$11,2)))</f>
        <v/>
      </c>
    </row>
    <row r="58" spans="1:37" x14ac:dyDescent="0.35">
      <c r="A58" s="99"/>
      <c r="B58" s="89"/>
      <c r="C58" s="90"/>
      <c r="D58" s="90"/>
      <c r="E58" s="91"/>
      <c r="F58" s="91"/>
      <c r="G58" s="86"/>
      <c r="H58" s="87"/>
      <c r="I58" s="86"/>
      <c r="J58" s="88"/>
      <c r="K58" s="92"/>
      <c r="L58" s="168" t="str">
        <f t="shared" si="5"/>
        <v/>
      </c>
      <c r="M58" s="170" t="str">
        <f>IF(ISERROR(VLOOKUP(E58,'Source Data'!$B$67:$J$97, MATCH(F58, 'Source Data'!$B$64:$J$64,1),TRUE))=TRUE,"",VLOOKUP(E58,'Source Data'!$B$67:$J$97,MATCH(F58, 'Source Data'!$B$64:$J$64,1),TRUE))</f>
        <v/>
      </c>
      <c r="N58" s="169" t="str">
        <f t="shared" si="6"/>
        <v/>
      </c>
      <c r="O58" s="170" t="str">
        <f>IF(OR(AND(OR($J58="Retired",$J58="Permanent Low-Use"),$K58&lt;=2020),(AND($J58="New",$K58&gt;2020))),"N/A",IF($N58=0,0,IF(ISERROR(VLOOKUP($E58,'Source Data'!$B$29:$J$60, MATCH($L58, 'Source Data'!$B$26:$J$26,1),TRUE))=TRUE,"",VLOOKUP($E58,'Source Data'!$B$29:$J$60,MATCH($L58, 'Source Data'!$B$26:$J$26,1),TRUE))))</f>
        <v/>
      </c>
      <c r="P58" s="170" t="str">
        <f>IF(OR(AND(OR($J58="Retired",$J58="Permanent Low-Use"),$K58&lt;=2021),(AND($J58="New",$K58&gt;2021))),"N/A",IF($N58=0,0,IF(ISERROR(VLOOKUP($E58,'Source Data'!$B$29:$J$60, MATCH($L58, 'Source Data'!$B$26:$J$26,1),TRUE))=TRUE,"",VLOOKUP($E58,'Source Data'!$B$29:$J$60,MATCH($L58, 'Source Data'!$B$26:$J$26,1),TRUE))))</f>
        <v/>
      </c>
      <c r="Q58" s="170" t="str">
        <f>IF(OR(AND(OR($J58="Retired",$J58="Permanent Low-Use"),$K58&lt;=2022),(AND($J58="New",$K58&gt;2022))),"N/A",IF($N58=0,0,IF(ISERROR(VLOOKUP($E58,'Source Data'!$B$29:$J$60, MATCH($L58, 'Source Data'!$B$26:$J$26,1),TRUE))=TRUE,"",VLOOKUP($E58,'Source Data'!$B$29:$J$60,MATCH($L58, 'Source Data'!$B$26:$J$26,1),TRUE))))</f>
        <v/>
      </c>
      <c r="R58" s="170" t="str">
        <f>IF(OR(AND(OR($J58="Retired",$J58="Permanent Low-Use"),$K58&lt;=2023),(AND($J58="New",$K58&gt;2023))),"N/A",IF($N58=0,0,IF(ISERROR(VLOOKUP($E58,'Source Data'!$B$29:$J$60, MATCH($L58, 'Source Data'!$B$26:$J$26,1),TRUE))=TRUE,"",VLOOKUP($E58,'Source Data'!$B$29:$J$60,MATCH($L58, 'Source Data'!$B$26:$J$26,1),TRUE))))</f>
        <v/>
      </c>
      <c r="S58" s="170" t="str">
        <f>IF(OR(AND(OR($J58="Retired",$J58="Permanent Low-Use"),$K58&lt;=2024),(AND($J58="New",$K58&gt;2024))),"N/A",IF($N58=0,0,IF(ISERROR(VLOOKUP($E58,'Source Data'!$B$29:$J$60, MATCH($L58, 'Source Data'!$B$26:$J$26,1),TRUE))=TRUE,"",VLOOKUP($E58,'Source Data'!$B$29:$J$60,MATCH($L58, 'Source Data'!$B$26:$J$26,1),TRUE))))</f>
        <v/>
      </c>
      <c r="T58" s="170" t="str">
        <f>IF(OR(AND(OR($J58="Retired",$J58="Permanent Low-Use"),$K58&lt;=2025),(AND($J58="New",$K58&gt;2025))),"N/A",IF($N58=0,0,IF(ISERROR(VLOOKUP($E58,'Source Data'!$B$29:$J$60, MATCH($L58, 'Source Data'!$B$26:$J$26,1),TRUE))=TRUE,"",VLOOKUP($E58,'Source Data'!$B$29:$J$60,MATCH($L58, 'Source Data'!$B$26:$J$26,1),TRUE))))</f>
        <v/>
      </c>
      <c r="U58" s="170" t="str">
        <f>IF(OR(AND(OR($J58="Retired",$J58="Permanent Low-Use"),$K58&lt;=2026),(AND($J58="New",$K58&gt;2026))),"N/A",IF($N58=0,0,IF(ISERROR(VLOOKUP($E58,'Source Data'!$B$29:$J$60, MATCH($L58, 'Source Data'!$B$26:$J$26,1),TRUE))=TRUE,"",VLOOKUP($E58,'Source Data'!$B$29:$J$60,MATCH($L58, 'Source Data'!$B$26:$J$26,1),TRUE))))</f>
        <v/>
      </c>
      <c r="V58" s="170" t="str">
        <f>IF(OR(AND(OR($J58="Retired",$J58="Permanent Low-Use"),$K58&lt;=2027),(AND($J58="New",$K58&gt;2027))),"N/A",IF($N58=0,0,IF(ISERROR(VLOOKUP($E58,'Source Data'!$B$29:$J$60, MATCH($L58, 'Source Data'!$B$26:$J$26,1),TRUE))=TRUE,"",VLOOKUP($E58,'Source Data'!$B$29:$J$60,MATCH($L58, 'Source Data'!$B$26:$J$26,1),TRUE))))</f>
        <v/>
      </c>
      <c r="W58" s="170" t="str">
        <f>IF(OR(AND(OR($J58="Retired",$J58="Permanent Low-Use"),$K58&lt;=2028),(AND($J58="New",$K58&gt;2028))),"N/A",IF($N58=0,0,IF(ISERROR(VLOOKUP($E58,'Source Data'!$B$29:$J$60, MATCH($L58, 'Source Data'!$B$26:$J$26,1),TRUE))=TRUE,"",VLOOKUP($E58,'Source Data'!$B$29:$J$60,MATCH($L58, 'Source Data'!$B$26:$J$26,1),TRUE))))</f>
        <v/>
      </c>
      <c r="X58" s="170" t="str">
        <f>IF(OR(AND(OR($J58="Retired",$J58="Permanent Low-Use"),$K58&lt;=2029),(AND($J58="New",$K58&gt;2029))),"N/A",IF($N58=0,0,IF(ISERROR(VLOOKUP($E58,'Source Data'!$B$29:$J$60, MATCH($L58, 'Source Data'!$B$26:$J$26,1),TRUE))=TRUE,"",VLOOKUP($E58,'Source Data'!$B$29:$J$60,MATCH($L58, 'Source Data'!$B$26:$J$26,1),TRUE))))</f>
        <v/>
      </c>
      <c r="Y58" s="170" t="str">
        <f>IF(OR(AND(OR($J58="Retired",$J58="Permanent Low-Use"),$K58&lt;=2030),(AND($J58="New",$K58&gt;2030))),"N/A",IF($N58=0,0,IF(ISERROR(VLOOKUP($E58,'Source Data'!$B$29:$J$60, MATCH($L58, 'Source Data'!$B$26:$J$26,1),TRUE))=TRUE,"",VLOOKUP($E58,'Source Data'!$B$29:$J$60,MATCH($L58, 'Source Data'!$B$26:$J$26,1),TRUE))))</f>
        <v/>
      </c>
      <c r="Z58" s="171" t="str">
        <f>IF(ISNUMBER($L58),IF(OR(AND(OR($J58="Retired",$J58="Permanent Low-Use"),$K58&lt;=2020),(AND($J58="New",$K58&gt;2020))),"N/A",VLOOKUP($F58,'Source Data'!$B$15:$I$22,5)),"")</f>
        <v/>
      </c>
      <c r="AA58" s="171" t="str">
        <f>IF(ISNUMBER($F58), IF(OR(AND(OR($J58="Retired", $J58="Permanent Low-Use"), $K58&lt;=2021), (AND($J58= "New", $K58&gt;2021))), "N/A", VLOOKUP($F58, 'Source Data'!$B$15:$I$22,6)), "")</f>
        <v/>
      </c>
      <c r="AB58" s="171" t="str">
        <f>IF(ISNUMBER($F58), IF(OR(AND(OR($J58="Retired", $J58="Permanent Low-Use"), $K58&lt;=2022), (AND($J58= "New", $K58&gt;2022))), "N/A", VLOOKUP($F58, 'Source Data'!$B$15:$I$22,7)), "")</f>
        <v/>
      </c>
      <c r="AC58" s="171" t="str">
        <f>IF(ISNUMBER($F58), IF(OR(AND(OR($J58="Retired", $J58="Permanent Low-Use"), $K58&lt;=2023), (AND($J58= "New", $K58&gt;2023))), "N/A", VLOOKUP($F58, 'Source Data'!$B$15:$I$22,8)), "")</f>
        <v/>
      </c>
      <c r="AD58" s="171" t="str">
        <f>IF(ISNUMBER($F58), IF(OR(AND(OR($J58="Retired", $J58="Permanent Low-Use"), $K58&lt;=2024), (AND($J58= "New", $K58&gt;2024))), "N/A", VLOOKUP($F58, 'Source Data'!$B$15:$I$22,8)), "")</f>
        <v/>
      </c>
      <c r="AE58" s="171" t="str">
        <f>IF(ISNUMBER($F58), IF(OR(AND(OR($J58="Retired", $J58="Permanent Low-Use"), $K58&lt;=2025), (AND($J58= "New", $K58&gt;2025))), "N/A", VLOOKUP($F58, 'Source Data'!$B$15:$I$22,8)), "")</f>
        <v/>
      </c>
      <c r="AF58" s="171" t="str">
        <f>IF(ISNUMBER($F58), IF(OR(AND(OR($J58="Retired", $J58="Permanent Low-Use"), $K58&lt;=2026), (AND($J58= "New", $K58&gt;2026))), "N/A", VLOOKUP($F58, 'Source Data'!$B$15:$I$22,8)), "")</f>
        <v/>
      </c>
      <c r="AG58" s="171" t="str">
        <f>IF(ISNUMBER($F58), IF(OR(AND(OR($J58="Retired", $J58="Permanent Low-Use"), $K58&lt;=2027), (AND($J58= "New", $K58&gt;2027))), "N/A", VLOOKUP($F58, 'Source Data'!$B$15:$I$22,8)), "")</f>
        <v/>
      </c>
      <c r="AH58" s="171" t="str">
        <f>IF(ISNUMBER($F58), IF(OR(AND(OR($J58="Retired", $J58="Permanent Low-Use"), $K58&lt;=2028), (AND($J58= "New", $K58&gt;2028))), "N/A", VLOOKUP($F58, 'Source Data'!$B$15:$I$22,8)), "")</f>
        <v/>
      </c>
      <c r="AI58" s="171" t="str">
        <f>IF(ISNUMBER($F58), IF(OR(AND(OR($J58="Retired", $J58="Permanent Low-Use"), $K58&lt;=2029), (AND($J58= "New", $K58&gt;2029))), "N/A", VLOOKUP($F58, 'Source Data'!$B$15:$I$22,8)), "")</f>
        <v/>
      </c>
      <c r="AJ58" s="171" t="str">
        <f>IF(ISNUMBER($F58), IF(OR(AND(OR($J58="Retired", $J58="Permanent Low-Use"), $K58&lt;=2030), (AND($J58= "New", $K58&gt;2030))), "N/A", VLOOKUP($F58, 'Source Data'!$B$15:$I$22,8)), "")</f>
        <v/>
      </c>
      <c r="AK58" s="171" t="str">
        <f>IF($N58= 0, "N/A", IF(ISERROR(VLOOKUP($F58, 'Source Data'!$B$4:$C$11,2)), "", VLOOKUP($F58, 'Source Data'!$B$4:$C$11,2)))</f>
        <v/>
      </c>
    </row>
    <row r="59" spans="1:37" x14ac:dyDescent="0.35">
      <c r="A59" s="99"/>
      <c r="B59" s="89"/>
      <c r="C59" s="90"/>
      <c r="D59" s="90"/>
      <c r="E59" s="91"/>
      <c r="F59" s="91"/>
      <c r="G59" s="86"/>
      <c r="H59" s="87"/>
      <c r="I59" s="86"/>
      <c r="J59" s="88"/>
      <c r="K59" s="92"/>
      <c r="L59" s="168" t="str">
        <f t="shared" si="5"/>
        <v/>
      </c>
      <c r="M59" s="170" t="str">
        <f>IF(ISERROR(VLOOKUP(E59,'Source Data'!$B$67:$J$97, MATCH(F59, 'Source Data'!$B$64:$J$64,1),TRUE))=TRUE,"",VLOOKUP(E59,'Source Data'!$B$67:$J$97,MATCH(F59, 'Source Data'!$B$64:$J$64,1),TRUE))</f>
        <v/>
      </c>
      <c r="N59" s="169" t="str">
        <f t="shared" si="6"/>
        <v/>
      </c>
      <c r="O59" s="170" t="str">
        <f>IF(OR(AND(OR($J59="Retired",$J59="Permanent Low-Use"),$K59&lt;=2020),(AND($J59="New",$K59&gt;2020))),"N/A",IF($N59=0,0,IF(ISERROR(VLOOKUP($E59,'Source Data'!$B$29:$J$60, MATCH($L59, 'Source Data'!$B$26:$J$26,1),TRUE))=TRUE,"",VLOOKUP($E59,'Source Data'!$B$29:$J$60,MATCH($L59, 'Source Data'!$B$26:$J$26,1),TRUE))))</f>
        <v/>
      </c>
      <c r="P59" s="170" t="str">
        <f>IF(OR(AND(OR($J59="Retired",$J59="Permanent Low-Use"),$K59&lt;=2021),(AND($J59="New",$K59&gt;2021))),"N/A",IF($N59=0,0,IF(ISERROR(VLOOKUP($E59,'Source Data'!$B$29:$J$60, MATCH($L59, 'Source Data'!$B$26:$J$26,1),TRUE))=TRUE,"",VLOOKUP($E59,'Source Data'!$B$29:$J$60,MATCH($L59, 'Source Data'!$B$26:$J$26,1),TRUE))))</f>
        <v/>
      </c>
      <c r="Q59" s="170" t="str">
        <f>IF(OR(AND(OR($J59="Retired",$J59="Permanent Low-Use"),$K59&lt;=2022),(AND($J59="New",$K59&gt;2022))),"N/A",IF($N59=0,0,IF(ISERROR(VLOOKUP($E59,'Source Data'!$B$29:$J$60, MATCH($L59, 'Source Data'!$B$26:$J$26,1),TRUE))=TRUE,"",VLOOKUP($E59,'Source Data'!$B$29:$J$60,MATCH($L59, 'Source Data'!$B$26:$J$26,1),TRUE))))</f>
        <v/>
      </c>
      <c r="R59" s="170" t="str">
        <f>IF(OR(AND(OR($J59="Retired",$J59="Permanent Low-Use"),$K59&lt;=2023),(AND($J59="New",$K59&gt;2023))),"N/A",IF($N59=0,0,IF(ISERROR(VLOOKUP($E59,'Source Data'!$B$29:$J$60, MATCH($L59, 'Source Data'!$B$26:$J$26,1),TRUE))=TRUE,"",VLOOKUP($E59,'Source Data'!$B$29:$J$60,MATCH($L59, 'Source Data'!$B$26:$J$26,1),TRUE))))</f>
        <v/>
      </c>
      <c r="S59" s="170" t="str">
        <f>IF(OR(AND(OR($J59="Retired",$J59="Permanent Low-Use"),$K59&lt;=2024),(AND($J59="New",$K59&gt;2024))),"N/A",IF($N59=0,0,IF(ISERROR(VLOOKUP($E59,'Source Data'!$B$29:$J$60, MATCH($L59, 'Source Data'!$B$26:$J$26,1),TRUE))=TRUE,"",VLOOKUP($E59,'Source Data'!$B$29:$J$60,MATCH($L59, 'Source Data'!$B$26:$J$26,1),TRUE))))</f>
        <v/>
      </c>
      <c r="T59" s="170" t="str">
        <f>IF(OR(AND(OR($J59="Retired",$J59="Permanent Low-Use"),$K59&lt;=2025),(AND($J59="New",$K59&gt;2025))),"N/A",IF($N59=0,0,IF(ISERROR(VLOOKUP($E59,'Source Data'!$B$29:$J$60, MATCH($L59, 'Source Data'!$B$26:$J$26,1),TRUE))=TRUE,"",VLOOKUP($E59,'Source Data'!$B$29:$J$60,MATCH($L59, 'Source Data'!$B$26:$J$26,1),TRUE))))</f>
        <v/>
      </c>
      <c r="U59" s="170" t="str">
        <f>IF(OR(AND(OR($J59="Retired",$J59="Permanent Low-Use"),$K59&lt;=2026),(AND($J59="New",$K59&gt;2026))),"N/A",IF($N59=0,0,IF(ISERROR(VLOOKUP($E59,'Source Data'!$B$29:$J$60, MATCH($L59, 'Source Data'!$B$26:$J$26,1),TRUE))=TRUE,"",VLOOKUP($E59,'Source Data'!$B$29:$J$60,MATCH($L59, 'Source Data'!$B$26:$J$26,1),TRUE))))</f>
        <v/>
      </c>
      <c r="V59" s="170" t="str">
        <f>IF(OR(AND(OR($J59="Retired",$J59="Permanent Low-Use"),$K59&lt;=2027),(AND($J59="New",$K59&gt;2027))),"N/A",IF($N59=0,0,IF(ISERROR(VLOOKUP($E59,'Source Data'!$B$29:$J$60, MATCH($L59, 'Source Data'!$B$26:$J$26,1),TRUE))=TRUE,"",VLOOKUP($E59,'Source Data'!$B$29:$J$60,MATCH($L59, 'Source Data'!$B$26:$J$26,1),TRUE))))</f>
        <v/>
      </c>
      <c r="W59" s="170" t="str">
        <f>IF(OR(AND(OR($J59="Retired",$J59="Permanent Low-Use"),$K59&lt;=2028),(AND($J59="New",$K59&gt;2028))),"N/A",IF($N59=0,0,IF(ISERROR(VLOOKUP($E59,'Source Data'!$B$29:$J$60, MATCH($L59, 'Source Data'!$B$26:$J$26,1),TRUE))=TRUE,"",VLOOKUP($E59,'Source Data'!$B$29:$J$60,MATCH($L59, 'Source Data'!$B$26:$J$26,1),TRUE))))</f>
        <v/>
      </c>
      <c r="X59" s="170" t="str">
        <f>IF(OR(AND(OR($J59="Retired",$J59="Permanent Low-Use"),$K59&lt;=2029),(AND($J59="New",$K59&gt;2029))),"N/A",IF($N59=0,0,IF(ISERROR(VLOOKUP($E59,'Source Data'!$B$29:$J$60, MATCH($L59, 'Source Data'!$B$26:$J$26,1),TRUE))=TRUE,"",VLOOKUP($E59,'Source Data'!$B$29:$J$60,MATCH($L59, 'Source Data'!$B$26:$J$26,1),TRUE))))</f>
        <v/>
      </c>
      <c r="Y59" s="170" t="str">
        <f>IF(OR(AND(OR($J59="Retired",$J59="Permanent Low-Use"),$K59&lt;=2030),(AND($J59="New",$K59&gt;2030))),"N/A",IF($N59=0,0,IF(ISERROR(VLOOKUP($E59,'Source Data'!$B$29:$J$60, MATCH($L59, 'Source Data'!$B$26:$J$26,1),TRUE))=TRUE,"",VLOOKUP($E59,'Source Data'!$B$29:$J$60,MATCH($L59, 'Source Data'!$B$26:$J$26,1),TRUE))))</f>
        <v/>
      </c>
      <c r="Z59" s="171" t="str">
        <f>IF(ISNUMBER($L59),IF(OR(AND(OR($J59="Retired",$J59="Permanent Low-Use"),$K59&lt;=2020),(AND($J59="New",$K59&gt;2020))),"N/A",VLOOKUP($F59,'Source Data'!$B$15:$I$22,5)),"")</f>
        <v/>
      </c>
      <c r="AA59" s="171" t="str">
        <f>IF(ISNUMBER($F59), IF(OR(AND(OR($J59="Retired", $J59="Permanent Low-Use"), $K59&lt;=2021), (AND($J59= "New", $K59&gt;2021))), "N/A", VLOOKUP($F59, 'Source Data'!$B$15:$I$22,6)), "")</f>
        <v/>
      </c>
      <c r="AB59" s="171" t="str">
        <f>IF(ISNUMBER($F59), IF(OR(AND(OR($J59="Retired", $J59="Permanent Low-Use"), $K59&lt;=2022), (AND($J59= "New", $K59&gt;2022))), "N/A", VLOOKUP($F59, 'Source Data'!$B$15:$I$22,7)), "")</f>
        <v/>
      </c>
      <c r="AC59" s="171" t="str">
        <f>IF(ISNUMBER($F59), IF(OR(AND(OR($J59="Retired", $J59="Permanent Low-Use"), $K59&lt;=2023), (AND($J59= "New", $K59&gt;2023))), "N/A", VLOOKUP($F59, 'Source Data'!$B$15:$I$22,8)), "")</f>
        <v/>
      </c>
      <c r="AD59" s="171" t="str">
        <f>IF(ISNUMBER($F59), IF(OR(AND(OR($J59="Retired", $J59="Permanent Low-Use"), $K59&lt;=2024), (AND($J59= "New", $K59&gt;2024))), "N/A", VLOOKUP($F59, 'Source Data'!$B$15:$I$22,8)), "")</f>
        <v/>
      </c>
      <c r="AE59" s="171" t="str">
        <f>IF(ISNUMBER($F59), IF(OR(AND(OR($J59="Retired", $J59="Permanent Low-Use"), $K59&lt;=2025), (AND($J59= "New", $K59&gt;2025))), "N/A", VLOOKUP($F59, 'Source Data'!$B$15:$I$22,8)), "")</f>
        <v/>
      </c>
      <c r="AF59" s="171" t="str">
        <f>IF(ISNUMBER($F59), IF(OR(AND(OR($J59="Retired", $J59="Permanent Low-Use"), $K59&lt;=2026), (AND($J59= "New", $K59&gt;2026))), "N/A", VLOOKUP($F59, 'Source Data'!$B$15:$I$22,8)), "")</f>
        <v/>
      </c>
      <c r="AG59" s="171" t="str">
        <f>IF(ISNUMBER($F59), IF(OR(AND(OR($J59="Retired", $J59="Permanent Low-Use"), $K59&lt;=2027), (AND($J59= "New", $K59&gt;2027))), "N/A", VLOOKUP($F59, 'Source Data'!$B$15:$I$22,8)), "")</f>
        <v/>
      </c>
      <c r="AH59" s="171" t="str">
        <f>IF(ISNUMBER($F59), IF(OR(AND(OR($J59="Retired", $J59="Permanent Low-Use"), $K59&lt;=2028), (AND($J59= "New", $K59&gt;2028))), "N/A", VLOOKUP($F59, 'Source Data'!$B$15:$I$22,8)), "")</f>
        <v/>
      </c>
      <c r="AI59" s="171" t="str">
        <f>IF(ISNUMBER($F59), IF(OR(AND(OR($J59="Retired", $J59="Permanent Low-Use"), $K59&lt;=2029), (AND($J59= "New", $K59&gt;2029))), "N/A", VLOOKUP($F59, 'Source Data'!$B$15:$I$22,8)), "")</f>
        <v/>
      </c>
      <c r="AJ59" s="171" t="str">
        <f>IF(ISNUMBER($F59), IF(OR(AND(OR($J59="Retired", $J59="Permanent Low-Use"), $K59&lt;=2030), (AND($J59= "New", $K59&gt;2030))), "N/A", VLOOKUP($F59, 'Source Data'!$B$15:$I$22,8)), "")</f>
        <v/>
      </c>
      <c r="AK59" s="171" t="str">
        <f>IF($N59= 0, "N/A", IF(ISERROR(VLOOKUP($F59, 'Source Data'!$B$4:$C$11,2)), "", VLOOKUP($F59, 'Source Data'!$B$4:$C$11,2)))</f>
        <v/>
      </c>
    </row>
    <row r="60" spans="1:37" x14ac:dyDescent="0.35">
      <c r="A60" s="99"/>
      <c r="B60" s="89"/>
      <c r="C60" s="90"/>
      <c r="D60" s="90"/>
      <c r="E60" s="91"/>
      <c r="F60" s="91"/>
      <c r="G60" s="86"/>
      <c r="H60" s="87"/>
      <c r="I60" s="86"/>
      <c r="J60" s="88"/>
      <c r="K60" s="92"/>
      <c r="L60" s="168" t="str">
        <f t="shared" si="5"/>
        <v/>
      </c>
      <c r="M60" s="170" t="str">
        <f>IF(ISERROR(VLOOKUP(E60,'Source Data'!$B$67:$J$97, MATCH(F60, 'Source Data'!$B$64:$J$64,1),TRUE))=TRUE,"",VLOOKUP(E60,'Source Data'!$B$67:$J$97,MATCH(F60, 'Source Data'!$B$64:$J$64,1),TRUE))</f>
        <v/>
      </c>
      <c r="N60" s="169" t="str">
        <f t="shared" si="6"/>
        <v/>
      </c>
      <c r="O60" s="170" t="str">
        <f>IF(OR(AND(OR($J60="Retired",$J60="Permanent Low-Use"),$K60&lt;=2020),(AND($J60="New",$K60&gt;2020))),"N/A",IF($N60=0,0,IF(ISERROR(VLOOKUP($E60,'Source Data'!$B$29:$J$60, MATCH($L60, 'Source Data'!$B$26:$J$26,1),TRUE))=TRUE,"",VLOOKUP($E60,'Source Data'!$B$29:$J$60,MATCH($L60, 'Source Data'!$B$26:$J$26,1),TRUE))))</f>
        <v/>
      </c>
      <c r="P60" s="170" t="str">
        <f>IF(OR(AND(OR($J60="Retired",$J60="Permanent Low-Use"),$K60&lt;=2021),(AND($J60="New",$K60&gt;2021))),"N/A",IF($N60=0,0,IF(ISERROR(VLOOKUP($E60,'Source Data'!$B$29:$J$60, MATCH($L60, 'Source Data'!$B$26:$J$26,1),TRUE))=TRUE,"",VLOOKUP($E60,'Source Data'!$B$29:$J$60,MATCH($L60, 'Source Data'!$B$26:$J$26,1),TRUE))))</f>
        <v/>
      </c>
      <c r="Q60" s="170" t="str">
        <f>IF(OR(AND(OR($J60="Retired",$J60="Permanent Low-Use"),$K60&lt;=2022),(AND($J60="New",$K60&gt;2022))),"N/A",IF($N60=0,0,IF(ISERROR(VLOOKUP($E60,'Source Data'!$B$29:$J$60, MATCH($L60, 'Source Data'!$B$26:$J$26,1),TRUE))=TRUE,"",VLOOKUP($E60,'Source Data'!$B$29:$J$60,MATCH($L60, 'Source Data'!$B$26:$J$26,1),TRUE))))</f>
        <v/>
      </c>
      <c r="R60" s="170" t="str">
        <f>IF(OR(AND(OR($J60="Retired",$J60="Permanent Low-Use"),$K60&lt;=2023),(AND($J60="New",$K60&gt;2023))),"N/A",IF($N60=0,0,IF(ISERROR(VLOOKUP($E60,'Source Data'!$B$29:$J$60, MATCH($L60, 'Source Data'!$B$26:$J$26,1),TRUE))=TRUE,"",VLOOKUP($E60,'Source Data'!$B$29:$J$60,MATCH($L60, 'Source Data'!$B$26:$J$26,1),TRUE))))</f>
        <v/>
      </c>
      <c r="S60" s="170" t="str">
        <f>IF(OR(AND(OR($J60="Retired",$J60="Permanent Low-Use"),$K60&lt;=2024),(AND($J60="New",$K60&gt;2024))),"N/A",IF($N60=0,0,IF(ISERROR(VLOOKUP($E60,'Source Data'!$B$29:$J$60, MATCH($L60, 'Source Data'!$B$26:$J$26,1),TRUE))=TRUE,"",VLOOKUP($E60,'Source Data'!$B$29:$J$60,MATCH($L60, 'Source Data'!$B$26:$J$26,1),TRUE))))</f>
        <v/>
      </c>
      <c r="T60" s="170" t="str">
        <f>IF(OR(AND(OR($J60="Retired",$J60="Permanent Low-Use"),$K60&lt;=2025),(AND($J60="New",$K60&gt;2025))),"N/A",IF($N60=0,0,IF(ISERROR(VLOOKUP($E60,'Source Data'!$B$29:$J$60, MATCH($L60, 'Source Data'!$B$26:$J$26,1),TRUE))=TRUE,"",VLOOKUP($E60,'Source Data'!$B$29:$J$60,MATCH($L60, 'Source Data'!$B$26:$J$26,1),TRUE))))</f>
        <v/>
      </c>
      <c r="U60" s="170" t="str">
        <f>IF(OR(AND(OR($J60="Retired",$J60="Permanent Low-Use"),$K60&lt;=2026),(AND($J60="New",$K60&gt;2026))),"N/A",IF($N60=0,0,IF(ISERROR(VLOOKUP($E60,'Source Data'!$B$29:$J$60, MATCH($L60, 'Source Data'!$B$26:$J$26,1),TRUE))=TRUE,"",VLOOKUP($E60,'Source Data'!$B$29:$J$60,MATCH($L60, 'Source Data'!$B$26:$J$26,1),TRUE))))</f>
        <v/>
      </c>
      <c r="V60" s="170" t="str">
        <f>IF(OR(AND(OR($J60="Retired",$J60="Permanent Low-Use"),$K60&lt;=2027),(AND($J60="New",$K60&gt;2027))),"N/A",IF($N60=0,0,IF(ISERROR(VLOOKUP($E60,'Source Data'!$B$29:$J$60, MATCH($L60, 'Source Data'!$B$26:$J$26,1),TRUE))=TRUE,"",VLOOKUP($E60,'Source Data'!$B$29:$J$60,MATCH($L60, 'Source Data'!$B$26:$J$26,1),TRUE))))</f>
        <v/>
      </c>
      <c r="W60" s="170" t="str">
        <f>IF(OR(AND(OR($J60="Retired",$J60="Permanent Low-Use"),$K60&lt;=2028),(AND($J60="New",$K60&gt;2028))),"N/A",IF($N60=0,0,IF(ISERROR(VLOOKUP($E60,'Source Data'!$B$29:$J$60, MATCH($L60, 'Source Data'!$B$26:$J$26,1),TRUE))=TRUE,"",VLOOKUP($E60,'Source Data'!$B$29:$J$60,MATCH($L60, 'Source Data'!$B$26:$J$26,1),TRUE))))</f>
        <v/>
      </c>
      <c r="X60" s="170" t="str">
        <f>IF(OR(AND(OR($J60="Retired",$J60="Permanent Low-Use"),$K60&lt;=2029),(AND($J60="New",$K60&gt;2029))),"N/A",IF($N60=0,0,IF(ISERROR(VLOOKUP($E60,'Source Data'!$B$29:$J$60, MATCH($L60, 'Source Data'!$B$26:$J$26,1),TRUE))=TRUE,"",VLOOKUP($E60,'Source Data'!$B$29:$J$60,MATCH($L60, 'Source Data'!$B$26:$J$26,1),TRUE))))</f>
        <v/>
      </c>
      <c r="Y60" s="170" t="str">
        <f>IF(OR(AND(OR($J60="Retired",$J60="Permanent Low-Use"),$K60&lt;=2030),(AND($J60="New",$K60&gt;2030))),"N/A",IF($N60=0,0,IF(ISERROR(VLOOKUP($E60,'Source Data'!$B$29:$J$60, MATCH($L60, 'Source Data'!$B$26:$J$26,1),TRUE))=TRUE,"",VLOOKUP($E60,'Source Data'!$B$29:$J$60,MATCH($L60, 'Source Data'!$B$26:$J$26,1),TRUE))))</f>
        <v/>
      </c>
      <c r="Z60" s="171" t="str">
        <f>IF(ISNUMBER($L60),IF(OR(AND(OR($J60="Retired",$J60="Permanent Low-Use"),$K60&lt;=2020),(AND($J60="New",$K60&gt;2020))),"N/A",VLOOKUP($F60,'Source Data'!$B$15:$I$22,5)),"")</f>
        <v/>
      </c>
      <c r="AA60" s="171" t="str">
        <f>IF(ISNUMBER($F60), IF(OR(AND(OR($J60="Retired", $J60="Permanent Low-Use"), $K60&lt;=2021), (AND($J60= "New", $K60&gt;2021))), "N/A", VLOOKUP($F60, 'Source Data'!$B$15:$I$22,6)), "")</f>
        <v/>
      </c>
      <c r="AB60" s="171" t="str">
        <f>IF(ISNUMBER($F60), IF(OR(AND(OR($J60="Retired", $J60="Permanent Low-Use"), $K60&lt;=2022), (AND($J60= "New", $K60&gt;2022))), "N/A", VLOOKUP($F60, 'Source Data'!$B$15:$I$22,7)), "")</f>
        <v/>
      </c>
      <c r="AC60" s="171" t="str">
        <f>IF(ISNUMBER($F60), IF(OR(AND(OR($J60="Retired", $J60="Permanent Low-Use"), $K60&lt;=2023), (AND($J60= "New", $K60&gt;2023))), "N/A", VLOOKUP($F60, 'Source Data'!$B$15:$I$22,8)), "")</f>
        <v/>
      </c>
      <c r="AD60" s="171" t="str">
        <f>IF(ISNUMBER($F60), IF(OR(AND(OR($J60="Retired", $J60="Permanent Low-Use"), $K60&lt;=2024), (AND($J60= "New", $K60&gt;2024))), "N/A", VLOOKUP($F60, 'Source Data'!$B$15:$I$22,8)), "")</f>
        <v/>
      </c>
      <c r="AE60" s="171" t="str">
        <f>IF(ISNUMBER($F60), IF(OR(AND(OR($J60="Retired", $J60="Permanent Low-Use"), $K60&lt;=2025), (AND($J60= "New", $K60&gt;2025))), "N/A", VLOOKUP($F60, 'Source Data'!$B$15:$I$22,8)), "")</f>
        <v/>
      </c>
      <c r="AF60" s="171" t="str">
        <f>IF(ISNUMBER($F60), IF(OR(AND(OR($J60="Retired", $J60="Permanent Low-Use"), $K60&lt;=2026), (AND($J60= "New", $K60&gt;2026))), "N/A", VLOOKUP($F60, 'Source Data'!$B$15:$I$22,8)), "")</f>
        <v/>
      </c>
      <c r="AG60" s="171" t="str">
        <f>IF(ISNUMBER($F60), IF(OR(AND(OR($J60="Retired", $J60="Permanent Low-Use"), $K60&lt;=2027), (AND($J60= "New", $K60&gt;2027))), "N/A", VLOOKUP($F60, 'Source Data'!$B$15:$I$22,8)), "")</f>
        <v/>
      </c>
      <c r="AH60" s="171" t="str">
        <f>IF(ISNUMBER($F60), IF(OR(AND(OR($J60="Retired", $J60="Permanent Low-Use"), $K60&lt;=2028), (AND($J60= "New", $K60&gt;2028))), "N/A", VLOOKUP($F60, 'Source Data'!$B$15:$I$22,8)), "")</f>
        <v/>
      </c>
      <c r="AI60" s="171" t="str">
        <f>IF(ISNUMBER($F60), IF(OR(AND(OR($J60="Retired", $J60="Permanent Low-Use"), $K60&lt;=2029), (AND($J60= "New", $K60&gt;2029))), "N/A", VLOOKUP($F60, 'Source Data'!$B$15:$I$22,8)), "")</f>
        <v/>
      </c>
      <c r="AJ60" s="171" t="str">
        <f>IF(ISNUMBER($F60), IF(OR(AND(OR($J60="Retired", $J60="Permanent Low-Use"), $K60&lt;=2030), (AND($J60= "New", $K60&gt;2030))), "N/A", VLOOKUP($F60, 'Source Data'!$B$15:$I$22,8)), "")</f>
        <v/>
      </c>
      <c r="AK60" s="171" t="str">
        <f>IF($N60= 0, "N/A", IF(ISERROR(VLOOKUP($F60, 'Source Data'!$B$4:$C$11,2)), "", VLOOKUP($F60, 'Source Data'!$B$4:$C$11,2)))</f>
        <v/>
      </c>
    </row>
    <row r="61" spans="1:37" x14ac:dyDescent="0.35">
      <c r="A61" s="99"/>
      <c r="B61" s="89"/>
      <c r="C61" s="90"/>
      <c r="D61" s="90"/>
      <c r="E61" s="91"/>
      <c r="F61" s="91"/>
      <c r="G61" s="86"/>
      <c r="H61" s="87"/>
      <c r="I61" s="86"/>
      <c r="J61" s="88"/>
      <c r="K61" s="92"/>
      <c r="L61" s="168" t="str">
        <f t="shared" si="5"/>
        <v/>
      </c>
      <c r="M61" s="170" t="str">
        <f>IF(ISERROR(VLOOKUP(E61,'Source Data'!$B$67:$J$97, MATCH(F61, 'Source Data'!$B$64:$J$64,1),TRUE))=TRUE,"",VLOOKUP(E61,'Source Data'!$B$67:$J$97,MATCH(F61, 'Source Data'!$B$64:$J$64,1),TRUE))</f>
        <v/>
      </c>
      <c r="N61" s="169" t="str">
        <f t="shared" si="6"/>
        <v/>
      </c>
      <c r="O61" s="170" t="str">
        <f>IF(OR(AND(OR($J61="Retired",$J61="Permanent Low-Use"),$K61&lt;=2020),(AND($J61="New",$K61&gt;2020))),"N/A",IF($N61=0,0,IF(ISERROR(VLOOKUP($E61,'Source Data'!$B$29:$J$60, MATCH($L61, 'Source Data'!$B$26:$J$26,1),TRUE))=TRUE,"",VLOOKUP($E61,'Source Data'!$B$29:$J$60,MATCH($L61, 'Source Data'!$B$26:$J$26,1),TRUE))))</f>
        <v/>
      </c>
      <c r="P61" s="170" t="str">
        <f>IF(OR(AND(OR($J61="Retired",$J61="Permanent Low-Use"),$K61&lt;=2021),(AND($J61="New",$K61&gt;2021))),"N/A",IF($N61=0,0,IF(ISERROR(VLOOKUP($E61,'Source Data'!$B$29:$J$60, MATCH($L61, 'Source Data'!$B$26:$J$26,1),TRUE))=TRUE,"",VLOOKUP($E61,'Source Data'!$B$29:$J$60,MATCH($L61, 'Source Data'!$B$26:$J$26,1),TRUE))))</f>
        <v/>
      </c>
      <c r="Q61" s="170" t="str">
        <f>IF(OR(AND(OR($J61="Retired",$J61="Permanent Low-Use"),$K61&lt;=2022),(AND($J61="New",$K61&gt;2022))),"N/A",IF($N61=0,0,IF(ISERROR(VLOOKUP($E61,'Source Data'!$B$29:$J$60, MATCH($L61, 'Source Data'!$B$26:$J$26,1),TRUE))=TRUE,"",VLOOKUP($E61,'Source Data'!$B$29:$J$60,MATCH($L61, 'Source Data'!$B$26:$J$26,1),TRUE))))</f>
        <v/>
      </c>
      <c r="R61" s="170" t="str">
        <f>IF(OR(AND(OR($J61="Retired",$J61="Permanent Low-Use"),$K61&lt;=2023),(AND($J61="New",$K61&gt;2023))),"N/A",IF($N61=0,0,IF(ISERROR(VLOOKUP($E61,'Source Data'!$B$29:$J$60, MATCH($L61, 'Source Data'!$B$26:$J$26,1),TRUE))=TRUE,"",VLOOKUP($E61,'Source Data'!$B$29:$J$60,MATCH($L61, 'Source Data'!$B$26:$J$26,1),TRUE))))</f>
        <v/>
      </c>
      <c r="S61" s="170" t="str">
        <f>IF(OR(AND(OR($J61="Retired",$J61="Permanent Low-Use"),$K61&lt;=2024),(AND($J61="New",$K61&gt;2024))),"N/A",IF($N61=0,0,IF(ISERROR(VLOOKUP($E61,'Source Data'!$B$29:$J$60, MATCH($L61, 'Source Data'!$B$26:$J$26,1),TRUE))=TRUE,"",VLOOKUP($E61,'Source Data'!$B$29:$J$60,MATCH($L61, 'Source Data'!$B$26:$J$26,1),TRUE))))</f>
        <v/>
      </c>
      <c r="T61" s="170" t="str">
        <f>IF(OR(AND(OR($J61="Retired",$J61="Permanent Low-Use"),$K61&lt;=2025),(AND($J61="New",$K61&gt;2025))),"N/A",IF($N61=0,0,IF(ISERROR(VLOOKUP($E61,'Source Data'!$B$29:$J$60, MATCH($L61, 'Source Data'!$B$26:$J$26,1),TRUE))=TRUE,"",VLOOKUP($E61,'Source Data'!$B$29:$J$60,MATCH($L61, 'Source Data'!$B$26:$J$26,1),TRUE))))</f>
        <v/>
      </c>
      <c r="U61" s="170" t="str">
        <f>IF(OR(AND(OR($J61="Retired",$J61="Permanent Low-Use"),$K61&lt;=2026),(AND($J61="New",$K61&gt;2026))),"N/A",IF($N61=0,0,IF(ISERROR(VLOOKUP($E61,'Source Data'!$B$29:$J$60, MATCH($L61, 'Source Data'!$B$26:$J$26,1),TRUE))=TRUE,"",VLOOKUP($E61,'Source Data'!$B$29:$J$60,MATCH($L61, 'Source Data'!$B$26:$J$26,1),TRUE))))</f>
        <v/>
      </c>
      <c r="V61" s="170" t="str">
        <f>IF(OR(AND(OR($J61="Retired",$J61="Permanent Low-Use"),$K61&lt;=2027),(AND($J61="New",$K61&gt;2027))),"N/A",IF($N61=0,0,IF(ISERROR(VLOOKUP($E61,'Source Data'!$B$29:$J$60, MATCH($L61, 'Source Data'!$B$26:$J$26,1),TRUE))=TRUE,"",VLOOKUP($E61,'Source Data'!$B$29:$J$60,MATCH($L61, 'Source Data'!$B$26:$J$26,1),TRUE))))</f>
        <v/>
      </c>
      <c r="W61" s="170" t="str">
        <f>IF(OR(AND(OR($J61="Retired",$J61="Permanent Low-Use"),$K61&lt;=2028),(AND($J61="New",$K61&gt;2028))),"N/A",IF($N61=0,0,IF(ISERROR(VLOOKUP($E61,'Source Data'!$B$29:$J$60, MATCH($L61, 'Source Data'!$B$26:$J$26,1),TRUE))=TRUE,"",VLOOKUP($E61,'Source Data'!$B$29:$J$60,MATCH($L61, 'Source Data'!$B$26:$J$26,1),TRUE))))</f>
        <v/>
      </c>
      <c r="X61" s="170" t="str">
        <f>IF(OR(AND(OR($J61="Retired",$J61="Permanent Low-Use"),$K61&lt;=2029),(AND($J61="New",$K61&gt;2029))),"N/A",IF($N61=0,0,IF(ISERROR(VLOOKUP($E61,'Source Data'!$B$29:$J$60, MATCH($L61, 'Source Data'!$B$26:$J$26,1),TRUE))=TRUE,"",VLOOKUP($E61,'Source Data'!$B$29:$J$60,MATCH($L61, 'Source Data'!$B$26:$J$26,1),TRUE))))</f>
        <v/>
      </c>
      <c r="Y61" s="170" t="str">
        <f>IF(OR(AND(OR($J61="Retired",$J61="Permanent Low-Use"),$K61&lt;=2030),(AND($J61="New",$K61&gt;2030))),"N/A",IF($N61=0,0,IF(ISERROR(VLOOKUP($E61,'Source Data'!$B$29:$J$60, MATCH($L61, 'Source Data'!$B$26:$J$26,1),TRUE))=TRUE,"",VLOOKUP($E61,'Source Data'!$B$29:$J$60,MATCH($L61, 'Source Data'!$B$26:$J$26,1),TRUE))))</f>
        <v/>
      </c>
      <c r="Z61" s="171" t="str">
        <f>IF(ISNUMBER($L61),IF(OR(AND(OR($J61="Retired",$J61="Permanent Low-Use"),$K61&lt;=2020),(AND($J61="New",$K61&gt;2020))),"N/A",VLOOKUP($F61,'Source Data'!$B$15:$I$22,5)),"")</f>
        <v/>
      </c>
      <c r="AA61" s="171" t="str">
        <f>IF(ISNUMBER($F61), IF(OR(AND(OR($J61="Retired", $J61="Permanent Low-Use"), $K61&lt;=2021), (AND($J61= "New", $K61&gt;2021))), "N/A", VLOOKUP($F61, 'Source Data'!$B$15:$I$22,6)), "")</f>
        <v/>
      </c>
      <c r="AB61" s="171" t="str">
        <f>IF(ISNUMBER($F61), IF(OR(AND(OR($J61="Retired", $J61="Permanent Low-Use"), $K61&lt;=2022), (AND($J61= "New", $K61&gt;2022))), "N/A", VLOOKUP($F61, 'Source Data'!$B$15:$I$22,7)), "")</f>
        <v/>
      </c>
      <c r="AC61" s="171" t="str">
        <f>IF(ISNUMBER($F61), IF(OR(AND(OR($J61="Retired", $J61="Permanent Low-Use"), $K61&lt;=2023), (AND($J61= "New", $K61&gt;2023))), "N/A", VLOOKUP($F61, 'Source Data'!$B$15:$I$22,8)), "")</f>
        <v/>
      </c>
      <c r="AD61" s="171" t="str">
        <f>IF(ISNUMBER($F61), IF(OR(AND(OR($J61="Retired", $J61="Permanent Low-Use"), $K61&lt;=2024), (AND($J61= "New", $K61&gt;2024))), "N/A", VLOOKUP($F61, 'Source Data'!$B$15:$I$22,8)), "")</f>
        <v/>
      </c>
      <c r="AE61" s="171" t="str">
        <f>IF(ISNUMBER($F61), IF(OR(AND(OR($J61="Retired", $J61="Permanent Low-Use"), $K61&lt;=2025), (AND($J61= "New", $K61&gt;2025))), "N/A", VLOOKUP($F61, 'Source Data'!$B$15:$I$22,8)), "")</f>
        <v/>
      </c>
      <c r="AF61" s="171" t="str">
        <f>IF(ISNUMBER($F61), IF(OR(AND(OR($J61="Retired", $J61="Permanent Low-Use"), $K61&lt;=2026), (AND($J61= "New", $K61&gt;2026))), "N/A", VLOOKUP($F61, 'Source Data'!$B$15:$I$22,8)), "")</f>
        <v/>
      </c>
      <c r="AG61" s="171" t="str">
        <f>IF(ISNUMBER($F61), IF(OR(AND(OR($J61="Retired", $J61="Permanent Low-Use"), $K61&lt;=2027), (AND($J61= "New", $K61&gt;2027))), "N/A", VLOOKUP($F61, 'Source Data'!$B$15:$I$22,8)), "")</f>
        <v/>
      </c>
      <c r="AH61" s="171" t="str">
        <f>IF(ISNUMBER($F61), IF(OR(AND(OR($J61="Retired", $J61="Permanent Low-Use"), $K61&lt;=2028), (AND($J61= "New", $K61&gt;2028))), "N/A", VLOOKUP($F61, 'Source Data'!$B$15:$I$22,8)), "")</f>
        <v/>
      </c>
      <c r="AI61" s="171" t="str">
        <f>IF(ISNUMBER($F61), IF(OR(AND(OR($J61="Retired", $J61="Permanent Low-Use"), $K61&lt;=2029), (AND($J61= "New", $K61&gt;2029))), "N/A", VLOOKUP($F61, 'Source Data'!$B$15:$I$22,8)), "")</f>
        <v/>
      </c>
      <c r="AJ61" s="171" t="str">
        <f>IF(ISNUMBER($F61), IF(OR(AND(OR($J61="Retired", $J61="Permanent Low-Use"), $K61&lt;=2030), (AND($J61= "New", $K61&gt;2030))), "N/A", VLOOKUP($F61, 'Source Data'!$B$15:$I$22,8)), "")</f>
        <v/>
      </c>
      <c r="AK61" s="171" t="str">
        <f>IF($N61= 0, "N/A", IF(ISERROR(VLOOKUP($F61, 'Source Data'!$B$4:$C$11,2)), "", VLOOKUP($F61, 'Source Data'!$B$4:$C$11,2)))</f>
        <v/>
      </c>
    </row>
    <row r="62" spans="1:37" x14ac:dyDescent="0.35">
      <c r="A62" s="99"/>
      <c r="B62" s="89"/>
      <c r="C62" s="90"/>
      <c r="D62" s="90"/>
      <c r="E62" s="91"/>
      <c r="F62" s="91"/>
      <c r="G62" s="86"/>
      <c r="H62" s="87"/>
      <c r="I62" s="86"/>
      <c r="J62" s="88"/>
      <c r="K62" s="92"/>
      <c r="L62" s="168" t="str">
        <f t="shared" si="5"/>
        <v/>
      </c>
      <c r="M62" s="170" t="str">
        <f>IF(ISERROR(VLOOKUP(E62,'Source Data'!$B$67:$J$97, MATCH(F62, 'Source Data'!$B$64:$J$64,1),TRUE))=TRUE,"",VLOOKUP(E62,'Source Data'!$B$67:$J$97,MATCH(F62, 'Source Data'!$B$64:$J$64,1),TRUE))</f>
        <v/>
      </c>
      <c r="N62" s="169" t="str">
        <f t="shared" si="6"/>
        <v/>
      </c>
      <c r="O62" s="170" t="str">
        <f>IF(OR(AND(OR($J62="Retired",$J62="Permanent Low-Use"),$K62&lt;=2020),(AND($J62="New",$K62&gt;2020))),"N/A",IF($N62=0,0,IF(ISERROR(VLOOKUP($E62,'Source Data'!$B$29:$J$60, MATCH($L62, 'Source Data'!$B$26:$J$26,1),TRUE))=TRUE,"",VLOOKUP($E62,'Source Data'!$B$29:$J$60,MATCH($L62, 'Source Data'!$B$26:$J$26,1),TRUE))))</f>
        <v/>
      </c>
      <c r="P62" s="170" t="str">
        <f>IF(OR(AND(OR($J62="Retired",$J62="Permanent Low-Use"),$K62&lt;=2021),(AND($J62="New",$K62&gt;2021))),"N/A",IF($N62=0,0,IF(ISERROR(VLOOKUP($E62,'Source Data'!$B$29:$J$60, MATCH($L62, 'Source Data'!$B$26:$J$26,1),TRUE))=TRUE,"",VLOOKUP($E62,'Source Data'!$B$29:$J$60,MATCH($L62, 'Source Data'!$B$26:$J$26,1),TRUE))))</f>
        <v/>
      </c>
      <c r="Q62" s="170" t="str">
        <f>IF(OR(AND(OR($J62="Retired",$J62="Permanent Low-Use"),$K62&lt;=2022),(AND($J62="New",$K62&gt;2022))),"N/A",IF($N62=0,0,IF(ISERROR(VLOOKUP($E62,'Source Data'!$B$29:$J$60, MATCH($L62, 'Source Data'!$B$26:$J$26,1),TRUE))=TRUE,"",VLOOKUP($E62,'Source Data'!$B$29:$J$60,MATCH($L62, 'Source Data'!$B$26:$J$26,1),TRUE))))</f>
        <v/>
      </c>
      <c r="R62" s="170" t="str">
        <f>IF(OR(AND(OR($J62="Retired",$J62="Permanent Low-Use"),$K62&lt;=2023),(AND($J62="New",$K62&gt;2023))),"N/A",IF($N62=0,0,IF(ISERROR(VLOOKUP($E62,'Source Data'!$B$29:$J$60, MATCH($L62, 'Source Data'!$B$26:$J$26,1),TRUE))=TRUE,"",VLOOKUP($E62,'Source Data'!$B$29:$J$60,MATCH($L62, 'Source Data'!$B$26:$J$26,1),TRUE))))</f>
        <v/>
      </c>
      <c r="S62" s="170" t="str">
        <f>IF(OR(AND(OR($J62="Retired",$J62="Permanent Low-Use"),$K62&lt;=2024),(AND($J62="New",$K62&gt;2024))),"N/A",IF($N62=0,0,IF(ISERROR(VLOOKUP($E62,'Source Data'!$B$29:$J$60, MATCH($L62, 'Source Data'!$B$26:$J$26,1),TRUE))=TRUE,"",VLOOKUP($E62,'Source Data'!$B$29:$J$60,MATCH($L62, 'Source Data'!$B$26:$J$26,1),TRUE))))</f>
        <v/>
      </c>
      <c r="T62" s="170" t="str">
        <f>IF(OR(AND(OR($J62="Retired",$J62="Permanent Low-Use"),$K62&lt;=2025),(AND($J62="New",$K62&gt;2025))),"N/A",IF($N62=0,0,IF(ISERROR(VLOOKUP($E62,'Source Data'!$B$29:$J$60, MATCH($L62, 'Source Data'!$B$26:$J$26,1),TRUE))=TRUE,"",VLOOKUP($E62,'Source Data'!$B$29:$J$60,MATCH($L62, 'Source Data'!$B$26:$J$26,1),TRUE))))</f>
        <v/>
      </c>
      <c r="U62" s="170" t="str">
        <f>IF(OR(AND(OR($J62="Retired",$J62="Permanent Low-Use"),$K62&lt;=2026),(AND($J62="New",$K62&gt;2026))),"N/A",IF($N62=0,0,IF(ISERROR(VLOOKUP($E62,'Source Data'!$B$29:$J$60, MATCH($L62, 'Source Data'!$B$26:$J$26,1),TRUE))=TRUE,"",VLOOKUP($E62,'Source Data'!$B$29:$J$60,MATCH($L62, 'Source Data'!$B$26:$J$26,1),TRUE))))</f>
        <v/>
      </c>
      <c r="V62" s="170" t="str">
        <f>IF(OR(AND(OR($J62="Retired",$J62="Permanent Low-Use"),$K62&lt;=2027),(AND($J62="New",$K62&gt;2027))),"N/A",IF($N62=0,0,IF(ISERROR(VLOOKUP($E62,'Source Data'!$B$29:$J$60, MATCH($L62, 'Source Data'!$B$26:$J$26,1),TRUE))=TRUE,"",VLOOKUP($E62,'Source Data'!$B$29:$J$60,MATCH($L62, 'Source Data'!$B$26:$J$26,1),TRUE))))</f>
        <v/>
      </c>
      <c r="W62" s="170" t="str">
        <f>IF(OR(AND(OR($J62="Retired",$J62="Permanent Low-Use"),$K62&lt;=2028),(AND($J62="New",$K62&gt;2028))),"N/A",IF($N62=0,0,IF(ISERROR(VLOOKUP($E62,'Source Data'!$B$29:$J$60, MATCH($L62, 'Source Data'!$B$26:$J$26,1),TRUE))=TRUE,"",VLOOKUP($E62,'Source Data'!$B$29:$J$60,MATCH($L62, 'Source Data'!$B$26:$J$26,1),TRUE))))</f>
        <v/>
      </c>
      <c r="X62" s="170" t="str">
        <f>IF(OR(AND(OR($J62="Retired",$J62="Permanent Low-Use"),$K62&lt;=2029),(AND($J62="New",$K62&gt;2029))),"N/A",IF($N62=0,0,IF(ISERROR(VLOOKUP($E62,'Source Data'!$B$29:$J$60, MATCH($L62, 'Source Data'!$B$26:$J$26,1),TRUE))=TRUE,"",VLOOKUP($E62,'Source Data'!$B$29:$J$60,MATCH($L62, 'Source Data'!$B$26:$J$26,1),TRUE))))</f>
        <v/>
      </c>
      <c r="Y62" s="170" t="str">
        <f>IF(OR(AND(OR($J62="Retired",$J62="Permanent Low-Use"),$K62&lt;=2030),(AND($J62="New",$K62&gt;2030))),"N/A",IF($N62=0,0,IF(ISERROR(VLOOKUP($E62,'Source Data'!$B$29:$J$60, MATCH($L62, 'Source Data'!$B$26:$J$26,1),TRUE))=TRUE,"",VLOOKUP($E62,'Source Data'!$B$29:$J$60,MATCH($L62, 'Source Data'!$B$26:$J$26,1),TRUE))))</f>
        <v/>
      </c>
      <c r="Z62" s="171" t="str">
        <f>IF(ISNUMBER($L62),IF(OR(AND(OR($J62="Retired",$J62="Permanent Low-Use"),$K62&lt;=2020),(AND($J62="New",$K62&gt;2020))),"N/A",VLOOKUP($F62,'Source Data'!$B$15:$I$22,5)),"")</f>
        <v/>
      </c>
      <c r="AA62" s="171" t="str">
        <f>IF(ISNUMBER($F62), IF(OR(AND(OR($J62="Retired", $J62="Permanent Low-Use"), $K62&lt;=2021), (AND($J62= "New", $K62&gt;2021))), "N/A", VLOOKUP($F62, 'Source Data'!$B$15:$I$22,6)), "")</f>
        <v/>
      </c>
      <c r="AB62" s="171" t="str">
        <f>IF(ISNUMBER($F62), IF(OR(AND(OR($J62="Retired", $J62="Permanent Low-Use"), $K62&lt;=2022), (AND($J62= "New", $K62&gt;2022))), "N/A", VLOOKUP($F62, 'Source Data'!$B$15:$I$22,7)), "")</f>
        <v/>
      </c>
      <c r="AC62" s="171" t="str">
        <f>IF(ISNUMBER($F62), IF(OR(AND(OR($J62="Retired", $J62="Permanent Low-Use"), $K62&lt;=2023), (AND($J62= "New", $K62&gt;2023))), "N/A", VLOOKUP($F62, 'Source Data'!$B$15:$I$22,8)), "")</f>
        <v/>
      </c>
      <c r="AD62" s="171" t="str">
        <f>IF(ISNUMBER($F62), IF(OR(AND(OR($J62="Retired", $J62="Permanent Low-Use"), $K62&lt;=2024), (AND($J62= "New", $K62&gt;2024))), "N/A", VLOOKUP($F62, 'Source Data'!$B$15:$I$22,8)), "")</f>
        <v/>
      </c>
      <c r="AE62" s="171" t="str">
        <f>IF(ISNUMBER($F62), IF(OR(AND(OR($J62="Retired", $J62="Permanent Low-Use"), $K62&lt;=2025), (AND($J62= "New", $K62&gt;2025))), "N/A", VLOOKUP($F62, 'Source Data'!$B$15:$I$22,8)), "")</f>
        <v/>
      </c>
      <c r="AF62" s="171" t="str">
        <f>IF(ISNUMBER($F62), IF(OR(AND(OR($J62="Retired", $J62="Permanent Low-Use"), $K62&lt;=2026), (AND($J62= "New", $K62&gt;2026))), "N/A", VLOOKUP($F62, 'Source Data'!$B$15:$I$22,8)), "")</f>
        <v/>
      </c>
      <c r="AG62" s="171" t="str">
        <f>IF(ISNUMBER($F62), IF(OR(AND(OR($J62="Retired", $J62="Permanent Low-Use"), $K62&lt;=2027), (AND($J62= "New", $K62&gt;2027))), "N/A", VLOOKUP($F62, 'Source Data'!$B$15:$I$22,8)), "")</f>
        <v/>
      </c>
      <c r="AH62" s="171" t="str">
        <f>IF(ISNUMBER($F62), IF(OR(AND(OR($J62="Retired", $J62="Permanent Low-Use"), $K62&lt;=2028), (AND($J62= "New", $K62&gt;2028))), "N/A", VLOOKUP($F62, 'Source Data'!$B$15:$I$22,8)), "")</f>
        <v/>
      </c>
      <c r="AI62" s="171" t="str">
        <f>IF(ISNUMBER($F62), IF(OR(AND(OR($J62="Retired", $J62="Permanent Low-Use"), $K62&lt;=2029), (AND($J62= "New", $K62&gt;2029))), "N/A", VLOOKUP($F62, 'Source Data'!$B$15:$I$22,8)), "")</f>
        <v/>
      </c>
      <c r="AJ62" s="171" t="str">
        <f>IF(ISNUMBER($F62), IF(OR(AND(OR($J62="Retired", $J62="Permanent Low-Use"), $K62&lt;=2030), (AND($J62= "New", $K62&gt;2030))), "N/A", VLOOKUP($F62, 'Source Data'!$B$15:$I$22,8)), "")</f>
        <v/>
      </c>
      <c r="AK62" s="171" t="str">
        <f>IF($N62= 0, "N/A", IF(ISERROR(VLOOKUP($F62, 'Source Data'!$B$4:$C$11,2)), "", VLOOKUP($F62, 'Source Data'!$B$4:$C$11,2)))</f>
        <v/>
      </c>
    </row>
    <row r="63" spans="1:37" x14ac:dyDescent="0.35">
      <c r="A63" s="99"/>
      <c r="B63" s="89"/>
      <c r="C63" s="90"/>
      <c r="D63" s="90"/>
      <c r="E63" s="91"/>
      <c r="F63" s="91"/>
      <c r="G63" s="86"/>
      <c r="H63" s="87"/>
      <c r="I63" s="86"/>
      <c r="J63" s="88"/>
      <c r="K63" s="92"/>
      <c r="L63" s="168" t="str">
        <f t="shared" si="5"/>
        <v/>
      </c>
      <c r="M63" s="170" t="str">
        <f>IF(ISERROR(VLOOKUP(E63,'Source Data'!$B$67:$J$97, MATCH(F63, 'Source Data'!$B$64:$J$64,1),TRUE))=TRUE,"",VLOOKUP(E63,'Source Data'!$B$67:$J$97,MATCH(F63, 'Source Data'!$B$64:$J$64,1),TRUE))</f>
        <v/>
      </c>
      <c r="N63" s="169" t="str">
        <f t="shared" si="6"/>
        <v/>
      </c>
      <c r="O63" s="170" t="str">
        <f>IF(OR(AND(OR($J63="Retired",$J63="Permanent Low-Use"),$K63&lt;=2020),(AND($J63="New",$K63&gt;2020))),"N/A",IF($N63=0,0,IF(ISERROR(VLOOKUP($E63,'Source Data'!$B$29:$J$60, MATCH($L63, 'Source Data'!$B$26:$J$26,1),TRUE))=TRUE,"",VLOOKUP($E63,'Source Data'!$B$29:$J$60,MATCH($L63, 'Source Data'!$B$26:$J$26,1),TRUE))))</f>
        <v/>
      </c>
      <c r="P63" s="170" t="str">
        <f>IF(OR(AND(OR($J63="Retired",$J63="Permanent Low-Use"),$K63&lt;=2021),(AND($J63="New",$K63&gt;2021))),"N/A",IF($N63=0,0,IF(ISERROR(VLOOKUP($E63,'Source Data'!$B$29:$J$60, MATCH($L63, 'Source Data'!$B$26:$J$26,1),TRUE))=TRUE,"",VLOOKUP($E63,'Source Data'!$B$29:$J$60,MATCH($L63, 'Source Data'!$B$26:$J$26,1),TRUE))))</f>
        <v/>
      </c>
      <c r="Q63" s="170" t="str">
        <f>IF(OR(AND(OR($J63="Retired",$J63="Permanent Low-Use"),$K63&lt;=2022),(AND($J63="New",$K63&gt;2022))),"N/A",IF($N63=0,0,IF(ISERROR(VLOOKUP($E63,'Source Data'!$B$29:$J$60, MATCH($L63, 'Source Data'!$B$26:$J$26,1),TRUE))=TRUE,"",VLOOKUP($E63,'Source Data'!$B$29:$J$60,MATCH($L63, 'Source Data'!$B$26:$J$26,1),TRUE))))</f>
        <v/>
      </c>
      <c r="R63" s="170" t="str">
        <f>IF(OR(AND(OR($J63="Retired",$J63="Permanent Low-Use"),$K63&lt;=2023),(AND($J63="New",$K63&gt;2023))),"N/A",IF($N63=0,0,IF(ISERROR(VLOOKUP($E63,'Source Data'!$B$29:$J$60, MATCH($L63, 'Source Data'!$B$26:$J$26,1),TRUE))=TRUE,"",VLOOKUP($E63,'Source Data'!$B$29:$J$60,MATCH($L63, 'Source Data'!$B$26:$J$26,1),TRUE))))</f>
        <v/>
      </c>
      <c r="S63" s="170" t="str">
        <f>IF(OR(AND(OR($J63="Retired",$J63="Permanent Low-Use"),$K63&lt;=2024),(AND($J63="New",$K63&gt;2024))),"N/A",IF($N63=0,0,IF(ISERROR(VLOOKUP($E63,'Source Data'!$B$29:$J$60, MATCH($L63, 'Source Data'!$B$26:$J$26,1),TRUE))=TRUE,"",VLOOKUP($E63,'Source Data'!$B$29:$J$60,MATCH($L63, 'Source Data'!$B$26:$J$26,1),TRUE))))</f>
        <v/>
      </c>
      <c r="T63" s="170" t="str">
        <f>IF(OR(AND(OR($J63="Retired",$J63="Permanent Low-Use"),$K63&lt;=2025),(AND($J63="New",$K63&gt;2025))),"N/A",IF($N63=0,0,IF(ISERROR(VLOOKUP($E63,'Source Data'!$B$29:$J$60, MATCH($L63, 'Source Data'!$B$26:$J$26,1),TRUE))=TRUE,"",VLOOKUP($E63,'Source Data'!$B$29:$J$60,MATCH($L63, 'Source Data'!$B$26:$J$26,1),TRUE))))</f>
        <v/>
      </c>
      <c r="U63" s="170" t="str">
        <f>IF(OR(AND(OR($J63="Retired",$J63="Permanent Low-Use"),$K63&lt;=2026),(AND($J63="New",$K63&gt;2026))),"N/A",IF($N63=0,0,IF(ISERROR(VLOOKUP($E63,'Source Data'!$B$29:$J$60, MATCH($L63, 'Source Data'!$B$26:$J$26,1),TRUE))=TRUE,"",VLOOKUP($E63,'Source Data'!$B$29:$J$60,MATCH($L63, 'Source Data'!$B$26:$J$26,1),TRUE))))</f>
        <v/>
      </c>
      <c r="V63" s="170" t="str">
        <f>IF(OR(AND(OR($J63="Retired",$J63="Permanent Low-Use"),$K63&lt;=2027),(AND($J63="New",$K63&gt;2027))),"N/A",IF($N63=0,0,IF(ISERROR(VLOOKUP($E63,'Source Data'!$B$29:$J$60, MATCH($L63, 'Source Data'!$B$26:$J$26,1),TRUE))=TRUE,"",VLOOKUP($E63,'Source Data'!$B$29:$J$60,MATCH($L63, 'Source Data'!$B$26:$J$26,1),TRUE))))</f>
        <v/>
      </c>
      <c r="W63" s="170" t="str">
        <f>IF(OR(AND(OR($J63="Retired",$J63="Permanent Low-Use"),$K63&lt;=2028),(AND($J63="New",$K63&gt;2028))),"N/A",IF($N63=0,0,IF(ISERROR(VLOOKUP($E63,'Source Data'!$B$29:$J$60, MATCH($L63, 'Source Data'!$B$26:$J$26,1),TRUE))=TRUE,"",VLOOKUP($E63,'Source Data'!$B$29:$J$60,MATCH($L63, 'Source Data'!$B$26:$J$26,1),TRUE))))</f>
        <v/>
      </c>
      <c r="X63" s="170" t="str">
        <f>IF(OR(AND(OR($J63="Retired",$J63="Permanent Low-Use"),$K63&lt;=2029),(AND($J63="New",$K63&gt;2029))),"N/A",IF($N63=0,0,IF(ISERROR(VLOOKUP($E63,'Source Data'!$B$29:$J$60, MATCH($L63, 'Source Data'!$B$26:$J$26,1),TRUE))=TRUE,"",VLOOKUP($E63,'Source Data'!$B$29:$J$60,MATCH($L63, 'Source Data'!$B$26:$J$26,1),TRUE))))</f>
        <v/>
      </c>
      <c r="Y63" s="170" t="str">
        <f>IF(OR(AND(OR($J63="Retired",$J63="Permanent Low-Use"),$K63&lt;=2030),(AND($J63="New",$K63&gt;2030))),"N/A",IF($N63=0,0,IF(ISERROR(VLOOKUP($E63,'Source Data'!$B$29:$J$60, MATCH($L63, 'Source Data'!$B$26:$J$26,1),TRUE))=TRUE,"",VLOOKUP($E63,'Source Data'!$B$29:$J$60,MATCH($L63, 'Source Data'!$B$26:$J$26,1),TRUE))))</f>
        <v/>
      </c>
      <c r="Z63" s="171" t="str">
        <f>IF(ISNUMBER($L63),IF(OR(AND(OR($J63="Retired",$J63="Permanent Low-Use"),$K63&lt;=2020),(AND($J63="New",$K63&gt;2020))),"N/A",VLOOKUP($F63,'Source Data'!$B$15:$I$22,5)),"")</f>
        <v/>
      </c>
      <c r="AA63" s="171" t="str">
        <f>IF(ISNUMBER($F63), IF(OR(AND(OR($J63="Retired", $J63="Permanent Low-Use"), $K63&lt;=2021), (AND($J63= "New", $K63&gt;2021))), "N/A", VLOOKUP($F63, 'Source Data'!$B$15:$I$22,6)), "")</f>
        <v/>
      </c>
      <c r="AB63" s="171" t="str">
        <f>IF(ISNUMBER($F63), IF(OR(AND(OR($J63="Retired", $J63="Permanent Low-Use"), $K63&lt;=2022), (AND($J63= "New", $K63&gt;2022))), "N/A", VLOOKUP($F63, 'Source Data'!$B$15:$I$22,7)), "")</f>
        <v/>
      </c>
      <c r="AC63" s="171" t="str">
        <f>IF(ISNUMBER($F63), IF(OR(AND(OR($J63="Retired", $J63="Permanent Low-Use"), $K63&lt;=2023), (AND($J63= "New", $K63&gt;2023))), "N/A", VLOOKUP($F63, 'Source Data'!$B$15:$I$22,8)), "")</f>
        <v/>
      </c>
      <c r="AD63" s="171" t="str">
        <f>IF(ISNUMBER($F63), IF(OR(AND(OR($J63="Retired", $J63="Permanent Low-Use"), $K63&lt;=2024), (AND($J63= "New", $K63&gt;2024))), "N/A", VLOOKUP($F63, 'Source Data'!$B$15:$I$22,8)), "")</f>
        <v/>
      </c>
      <c r="AE63" s="171" t="str">
        <f>IF(ISNUMBER($F63), IF(OR(AND(OR($J63="Retired", $J63="Permanent Low-Use"), $K63&lt;=2025), (AND($J63= "New", $K63&gt;2025))), "N/A", VLOOKUP($F63, 'Source Data'!$B$15:$I$22,8)), "")</f>
        <v/>
      </c>
      <c r="AF63" s="171" t="str">
        <f>IF(ISNUMBER($F63), IF(OR(AND(OR($J63="Retired", $J63="Permanent Low-Use"), $K63&lt;=2026), (AND($J63= "New", $K63&gt;2026))), "N/A", VLOOKUP($F63, 'Source Data'!$B$15:$I$22,8)), "")</f>
        <v/>
      </c>
      <c r="AG63" s="171" t="str">
        <f>IF(ISNUMBER($F63), IF(OR(AND(OR($J63="Retired", $J63="Permanent Low-Use"), $K63&lt;=2027), (AND($J63= "New", $K63&gt;2027))), "N/A", VLOOKUP($F63, 'Source Data'!$B$15:$I$22,8)), "")</f>
        <v/>
      </c>
      <c r="AH63" s="171" t="str">
        <f>IF(ISNUMBER($F63), IF(OR(AND(OR($J63="Retired", $J63="Permanent Low-Use"), $K63&lt;=2028), (AND($J63= "New", $K63&gt;2028))), "N/A", VLOOKUP($F63, 'Source Data'!$B$15:$I$22,8)), "")</f>
        <v/>
      </c>
      <c r="AI63" s="171" t="str">
        <f>IF(ISNUMBER($F63), IF(OR(AND(OR($J63="Retired", $J63="Permanent Low-Use"), $K63&lt;=2029), (AND($J63= "New", $K63&gt;2029))), "N/A", VLOOKUP($F63, 'Source Data'!$B$15:$I$22,8)), "")</f>
        <v/>
      </c>
      <c r="AJ63" s="171" t="str">
        <f>IF(ISNUMBER($F63), IF(OR(AND(OR($J63="Retired", $J63="Permanent Low-Use"), $K63&lt;=2030), (AND($J63= "New", $K63&gt;2030))), "N/A", VLOOKUP($F63, 'Source Data'!$B$15:$I$22,8)), "")</f>
        <v/>
      </c>
      <c r="AK63" s="171" t="str">
        <f>IF($N63= 0, "N/A", IF(ISERROR(VLOOKUP($F63, 'Source Data'!$B$4:$C$11,2)), "", VLOOKUP($F63, 'Source Data'!$B$4:$C$11,2)))</f>
        <v/>
      </c>
    </row>
    <row r="64" spans="1:37" x14ac:dyDescent="0.35">
      <c r="A64" s="99"/>
      <c r="B64" s="89"/>
      <c r="C64" s="90"/>
      <c r="D64" s="90"/>
      <c r="E64" s="91"/>
      <c r="F64" s="91"/>
      <c r="G64" s="86"/>
      <c r="H64" s="87"/>
      <c r="I64" s="86"/>
      <c r="J64" s="88"/>
      <c r="K64" s="92"/>
      <c r="L64" s="168" t="str">
        <f t="shared" si="5"/>
        <v/>
      </c>
      <c r="M64" s="170" t="str">
        <f>IF(ISERROR(VLOOKUP(E64,'Source Data'!$B$67:$J$97, MATCH(F64, 'Source Data'!$B$64:$J$64,1),TRUE))=TRUE,"",VLOOKUP(E64,'Source Data'!$B$67:$J$97,MATCH(F64, 'Source Data'!$B$64:$J$64,1),TRUE))</f>
        <v/>
      </c>
      <c r="N64" s="169" t="str">
        <f t="shared" si="6"/>
        <v/>
      </c>
      <c r="O64" s="170" t="str">
        <f>IF(OR(AND(OR($J64="Retired",$J64="Permanent Low-Use"),$K64&lt;=2020),(AND($J64="New",$K64&gt;2020))),"N/A",IF($N64=0,0,IF(ISERROR(VLOOKUP($E64,'Source Data'!$B$29:$J$60, MATCH($L64, 'Source Data'!$B$26:$J$26,1),TRUE))=TRUE,"",VLOOKUP($E64,'Source Data'!$B$29:$J$60,MATCH($L64, 'Source Data'!$B$26:$J$26,1),TRUE))))</f>
        <v/>
      </c>
      <c r="P64" s="170" t="str">
        <f>IF(OR(AND(OR($J64="Retired",$J64="Permanent Low-Use"),$K64&lt;=2021),(AND($J64="New",$K64&gt;2021))),"N/A",IF($N64=0,0,IF(ISERROR(VLOOKUP($E64,'Source Data'!$B$29:$J$60, MATCH($L64, 'Source Data'!$B$26:$J$26,1),TRUE))=TRUE,"",VLOOKUP($E64,'Source Data'!$B$29:$J$60,MATCH($L64, 'Source Data'!$B$26:$J$26,1),TRUE))))</f>
        <v/>
      </c>
      <c r="Q64" s="170" t="str">
        <f>IF(OR(AND(OR($J64="Retired",$J64="Permanent Low-Use"),$K64&lt;=2022),(AND($J64="New",$K64&gt;2022))),"N/A",IF($N64=0,0,IF(ISERROR(VLOOKUP($E64,'Source Data'!$B$29:$J$60, MATCH($L64, 'Source Data'!$B$26:$J$26,1),TRUE))=TRUE,"",VLOOKUP($E64,'Source Data'!$B$29:$J$60,MATCH($L64, 'Source Data'!$B$26:$J$26,1),TRUE))))</f>
        <v/>
      </c>
      <c r="R64" s="170" t="str">
        <f>IF(OR(AND(OR($J64="Retired",$J64="Permanent Low-Use"),$K64&lt;=2023),(AND($J64="New",$K64&gt;2023))),"N/A",IF($N64=0,0,IF(ISERROR(VLOOKUP($E64,'Source Data'!$B$29:$J$60, MATCH($L64, 'Source Data'!$B$26:$J$26,1),TRUE))=TRUE,"",VLOOKUP($E64,'Source Data'!$B$29:$J$60,MATCH($L64, 'Source Data'!$B$26:$J$26,1),TRUE))))</f>
        <v/>
      </c>
      <c r="S64" s="170" t="str">
        <f>IF(OR(AND(OR($J64="Retired",$J64="Permanent Low-Use"),$K64&lt;=2024),(AND($J64="New",$K64&gt;2024))),"N/A",IF($N64=0,0,IF(ISERROR(VLOOKUP($E64,'Source Data'!$B$29:$J$60, MATCH($L64, 'Source Data'!$B$26:$J$26,1),TRUE))=TRUE,"",VLOOKUP($E64,'Source Data'!$B$29:$J$60,MATCH($L64, 'Source Data'!$B$26:$J$26,1),TRUE))))</f>
        <v/>
      </c>
      <c r="T64" s="170" t="str">
        <f>IF(OR(AND(OR($J64="Retired",$J64="Permanent Low-Use"),$K64&lt;=2025),(AND($J64="New",$K64&gt;2025))),"N/A",IF($N64=0,0,IF(ISERROR(VLOOKUP($E64,'Source Data'!$B$29:$J$60, MATCH($L64, 'Source Data'!$B$26:$J$26,1),TRUE))=TRUE,"",VLOOKUP($E64,'Source Data'!$B$29:$J$60,MATCH($L64, 'Source Data'!$B$26:$J$26,1),TRUE))))</f>
        <v/>
      </c>
      <c r="U64" s="170" t="str">
        <f>IF(OR(AND(OR($J64="Retired",$J64="Permanent Low-Use"),$K64&lt;=2026),(AND($J64="New",$K64&gt;2026))),"N/A",IF($N64=0,0,IF(ISERROR(VLOOKUP($E64,'Source Data'!$B$29:$J$60, MATCH($L64, 'Source Data'!$B$26:$J$26,1),TRUE))=TRUE,"",VLOOKUP($E64,'Source Data'!$B$29:$J$60,MATCH($L64, 'Source Data'!$B$26:$J$26,1),TRUE))))</f>
        <v/>
      </c>
      <c r="V64" s="170" t="str">
        <f>IF(OR(AND(OR($J64="Retired",$J64="Permanent Low-Use"),$K64&lt;=2027),(AND($J64="New",$K64&gt;2027))),"N/A",IF($N64=0,0,IF(ISERROR(VLOOKUP($E64,'Source Data'!$B$29:$J$60, MATCH($L64, 'Source Data'!$B$26:$J$26,1),TRUE))=TRUE,"",VLOOKUP($E64,'Source Data'!$B$29:$J$60,MATCH($L64, 'Source Data'!$B$26:$J$26,1),TRUE))))</f>
        <v/>
      </c>
      <c r="W64" s="170" t="str">
        <f>IF(OR(AND(OR($J64="Retired",$J64="Permanent Low-Use"),$K64&lt;=2028),(AND($J64="New",$K64&gt;2028))),"N/A",IF($N64=0,0,IF(ISERROR(VLOOKUP($E64,'Source Data'!$B$29:$J$60, MATCH($L64, 'Source Data'!$B$26:$J$26,1),TRUE))=TRUE,"",VLOOKUP($E64,'Source Data'!$B$29:$J$60,MATCH($L64, 'Source Data'!$B$26:$J$26,1),TRUE))))</f>
        <v/>
      </c>
      <c r="X64" s="170" t="str">
        <f>IF(OR(AND(OR($J64="Retired",$J64="Permanent Low-Use"),$K64&lt;=2029),(AND($J64="New",$K64&gt;2029))),"N/A",IF($N64=0,0,IF(ISERROR(VLOOKUP($E64,'Source Data'!$B$29:$J$60, MATCH($L64, 'Source Data'!$B$26:$J$26,1),TRUE))=TRUE,"",VLOOKUP($E64,'Source Data'!$B$29:$J$60,MATCH($L64, 'Source Data'!$B$26:$J$26,1),TRUE))))</f>
        <v/>
      </c>
      <c r="Y64" s="170" t="str">
        <f>IF(OR(AND(OR($J64="Retired",$J64="Permanent Low-Use"),$K64&lt;=2030),(AND($J64="New",$K64&gt;2030))),"N/A",IF($N64=0,0,IF(ISERROR(VLOOKUP($E64,'Source Data'!$B$29:$J$60, MATCH($L64, 'Source Data'!$B$26:$J$26,1),TRUE))=TRUE,"",VLOOKUP($E64,'Source Data'!$B$29:$J$60,MATCH($L64, 'Source Data'!$B$26:$J$26,1),TRUE))))</f>
        <v/>
      </c>
      <c r="Z64" s="171" t="str">
        <f>IF(ISNUMBER($L64),IF(OR(AND(OR($J64="Retired",$J64="Permanent Low-Use"),$K64&lt;=2020),(AND($J64="New",$K64&gt;2020))),"N/A",VLOOKUP($F64,'Source Data'!$B$15:$I$22,5)),"")</f>
        <v/>
      </c>
      <c r="AA64" s="171" t="str">
        <f>IF(ISNUMBER($F64), IF(OR(AND(OR($J64="Retired", $J64="Permanent Low-Use"), $K64&lt;=2021), (AND($J64= "New", $K64&gt;2021))), "N/A", VLOOKUP($F64, 'Source Data'!$B$15:$I$22,6)), "")</f>
        <v/>
      </c>
      <c r="AB64" s="171" t="str">
        <f>IF(ISNUMBER($F64), IF(OR(AND(OR($J64="Retired", $J64="Permanent Low-Use"), $K64&lt;=2022), (AND($J64= "New", $K64&gt;2022))), "N/A", VLOOKUP($F64, 'Source Data'!$B$15:$I$22,7)), "")</f>
        <v/>
      </c>
      <c r="AC64" s="171" t="str">
        <f>IF(ISNUMBER($F64), IF(OR(AND(OR($J64="Retired", $J64="Permanent Low-Use"), $K64&lt;=2023), (AND($J64= "New", $K64&gt;2023))), "N/A", VLOOKUP($F64, 'Source Data'!$B$15:$I$22,8)), "")</f>
        <v/>
      </c>
      <c r="AD64" s="171" t="str">
        <f>IF(ISNUMBER($F64), IF(OR(AND(OR($J64="Retired", $J64="Permanent Low-Use"), $K64&lt;=2024), (AND($J64= "New", $K64&gt;2024))), "N/A", VLOOKUP($F64, 'Source Data'!$B$15:$I$22,8)), "")</f>
        <v/>
      </c>
      <c r="AE64" s="171" t="str">
        <f>IF(ISNUMBER($F64), IF(OR(AND(OR($J64="Retired", $J64="Permanent Low-Use"), $K64&lt;=2025), (AND($J64= "New", $K64&gt;2025))), "N/A", VLOOKUP($F64, 'Source Data'!$B$15:$I$22,8)), "")</f>
        <v/>
      </c>
      <c r="AF64" s="171" t="str">
        <f>IF(ISNUMBER($F64), IF(OR(AND(OR($J64="Retired", $J64="Permanent Low-Use"), $K64&lt;=2026), (AND($J64= "New", $K64&gt;2026))), "N/A", VLOOKUP($F64, 'Source Data'!$B$15:$I$22,8)), "")</f>
        <v/>
      </c>
      <c r="AG64" s="171" t="str">
        <f>IF(ISNUMBER($F64), IF(OR(AND(OR($J64="Retired", $J64="Permanent Low-Use"), $K64&lt;=2027), (AND($J64= "New", $K64&gt;2027))), "N/A", VLOOKUP($F64, 'Source Data'!$B$15:$I$22,8)), "")</f>
        <v/>
      </c>
      <c r="AH64" s="171" t="str">
        <f>IF(ISNUMBER($F64), IF(OR(AND(OR($J64="Retired", $J64="Permanent Low-Use"), $K64&lt;=2028), (AND($J64= "New", $K64&gt;2028))), "N/A", VLOOKUP($F64, 'Source Data'!$B$15:$I$22,8)), "")</f>
        <v/>
      </c>
      <c r="AI64" s="171" t="str">
        <f>IF(ISNUMBER($F64), IF(OR(AND(OR($J64="Retired", $J64="Permanent Low-Use"), $K64&lt;=2029), (AND($J64= "New", $K64&gt;2029))), "N/A", VLOOKUP($F64, 'Source Data'!$B$15:$I$22,8)), "")</f>
        <v/>
      </c>
      <c r="AJ64" s="171" t="str">
        <f>IF(ISNUMBER($F64), IF(OR(AND(OR($J64="Retired", $J64="Permanent Low-Use"), $K64&lt;=2030), (AND($J64= "New", $K64&gt;2030))), "N/A", VLOOKUP($F64, 'Source Data'!$B$15:$I$22,8)), "")</f>
        <v/>
      </c>
      <c r="AK64" s="171" t="str">
        <f>IF($N64= 0, "N/A", IF(ISERROR(VLOOKUP($F64, 'Source Data'!$B$4:$C$11,2)), "", VLOOKUP($F64, 'Source Data'!$B$4:$C$11,2)))</f>
        <v/>
      </c>
    </row>
    <row r="65" spans="1:37" x14ac:dyDescent="0.35">
      <c r="A65" s="99"/>
      <c r="B65" s="89"/>
      <c r="C65" s="90"/>
      <c r="D65" s="90"/>
      <c r="E65" s="91"/>
      <c r="F65" s="91"/>
      <c r="G65" s="86"/>
      <c r="H65" s="87"/>
      <c r="I65" s="86"/>
      <c r="J65" s="88"/>
      <c r="K65" s="88"/>
      <c r="L65" s="168" t="str">
        <f t="shared" si="5"/>
        <v/>
      </c>
      <c r="M65" s="170" t="str">
        <f>IF(ISERROR(VLOOKUP(E65,'Source Data'!$B$67:$J$97, MATCH(F65, 'Source Data'!$B$64:$J$64,1),TRUE))=TRUE,"",VLOOKUP(E65,'Source Data'!$B$67:$J$97,MATCH(F65, 'Source Data'!$B$64:$J$64,1),TRUE))</f>
        <v/>
      </c>
      <c r="N65" s="169" t="str">
        <f t="shared" si="6"/>
        <v/>
      </c>
      <c r="O65" s="170" t="str">
        <f>IF(OR(AND(OR($J65="Retired",$J65="Permanent Low-Use"),$K65&lt;=2020),(AND($J65="New",$K65&gt;2020))),"N/A",IF($N65=0,0,IF(ISERROR(VLOOKUP($E65,'Source Data'!$B$29:$J$60, MATCH($L65, 'Source Data'!$B$26:$J$26,1),TRUE))=TRUE,"",VLOOKUP($E65,'Source Data'!$B$29:$J$60,MATCH($L65, 'Source Data'!$B$26:$J$26,1),TRUE))))</f>
        <v/>
      </c>
      <c r="P65" s="170" t="str">
        <f>IF(OR(AND(OR($J65="Retired",$J65="Permanent Low-Use"),$K65&lt;=2021),(AND($J65="New",$K65&gt;2021))),"N/A",IF($N65=0,0,IF(ISERROR(VLOOKUP($E65,'Source Data'!$B$29:$J$60, MATCH($L65, 'Source Data'!$B$26:$J$26,1),TRUE))=TRUE,"",VLOOKUP($E65,'Source Data'!$B$29:$J$60,MATCH($L65, 'Source Data'!$B$26:$J$26,1),TRUE))))</f>
        <v/>
      </c>
      <c r="Q65" s="170" t="str">
        <f>IF(OR(AND(OR($J65="Retired",$J65="Permanent Low-Use"),$K65&lt;=2022),(AND($J65="New",$K65&gt;2022))),"N/A",IF($N65=0,0,IF(ISERROR(VLOOKUP($E65,'Source Data'!$B$29:$J$60, MATCH($L65, 'Source Data'!$B$26:$J$26,1),TRUE))=TRUE,"",VLOOKUP($E65,'Source Data'!$B$29:$J$60,MATCH($L65, 'Source Data'!$B$26:$J$26,1),TRUE))))</f>
        <v/>
      </c>
      <c r="R65" s="170" t="str">
        <f>IF(OR(AND(OR($J65="Retired",$J65="Permanent Low-Use"),$K65&lt;=2023),(AND($J65="New",$K65&gt;2023))),"N/A",IF($N65=0,0,IF(ISERROR(VLOOKUP($E65,'Source Data'!$B$29:$J$60, MATCH($L65, 'Source Data'!$B$26:$J$26,1),TRUE))=TRUE,"",VLOOKUP($E65,'Source Data'!$B$29:$J$60,MATCH($L65, 'Source Data'!$B$26:$J$26,1),TRUE))))</f>
        <v/>
      </c>
      <c r="S65" s="170" t="str">
        <f>IF(OR(AND(OR($J65="Retired",$J65="Permanent Low-Use"),$K65&lt;=2024),(AND($J65="New",$K65&gt;2024))),"N/A",IF($N65=0,0,IF(ISERROR(VLOOKUP($E65,'Source Data'!$B$29:$J$60, MATCH($L65, 'Source Data'!$B$26:$J$26,1),TRUE))=TRUE,"",VLOOKUP($E65,'Source Data'!$B$29:$J$60,MATCH($L65, 'Source Data'!$B$26:$J$26,1),TRUE))))</f>
        <v/>
      </c>
      <c r="T65" s="170" t="str">
        <f>IF(OR(AND(OR($J65="Retired",$J65="Permanent Low-Use"),$K65&lt;=2025),(AND($J65="New",$K65&gt;2025))),"N/A",IF($N65=0,0,IF(ISERROR(VLOOKUP($E65,'Source Data'!$B$29:$J$60, MATCH($L65, 'Source Data'!$B$26:$J$26,1),TRUE))=TRUE,"",VLOOKUP($E65,'Source Data'!$B$29:$J$60,MATCH($L65, 'Source Data'!$B$26:$J$26,1),TRUE))))</f>
        <v/>
      </c>
      <c r="U65" s="170" t="str">
        <f>IF(OR(AND(OR($J65="Retired",$J65="Permanent Low-Use"),$K65&lt;=2026),(AND($J65="New",$K65&gt;2026))),"N/A",IF($N65=0,0,IF(ISERROR(VLOOKUP($E65,'Source Data'!$B$29:$J$60, MATCH($L65, 'Source Data'!$B$26:$J$26,1),TRUE))=TRUE,"",VLOOKUP($E65,'Source Data'!$B$29:$J$60,MATCH($L65, 'Source Data'!$B$26:$J$26,1),TRUE))))</f>
        <v/>
      </c>
      <c r="V65" s="170" t="str">
        <f>IF(OR(AND(OR($J65="Retired",$J65="Permanent Low-Use"),$K65&lt;=2027),(AND($J65="New",$K65&gt;2027))),"N/A",IF($N65=0,0,IF(ISERROR(VLOOKUP($E65,'Source Data'!$B$29:$J$60, MATCH($L65, 'Source Data'!$B$26:$J$26,1),TRUE))=TRUE,"",VLOOKUP($E65,'Source Data'!$B$29:$J$60,MATCH($L65, 'Source Data'!$B$26:$J$26,1),TRUE))))</f>
        <v/>
      </c>
      <c r="W65" s="170" t="str">
        <f>IF(OR(AND(OR($J65="Retired",$J65="Permanent Low-Use"),$K65&lt;=2028),(AND($J65="New",$K65&gt;2028))),"N/A",IF($N65=0,0,IF(ISERROR(VLOOKUP($E65,'Source Data'!$B$29:$J$60, MATCH($L65, 'Source Data'!$B$26:$J$26,1),TRUE))=TRUE,"",VLOOKUP($E65,'Source Data'!$B$29:$J$60,MATCH($L65, 'Source Data'!$B$26:$J$26,1),TRUE))))</f>
        <v/>
      </c>
      <c r="X65" s="170" t="str">
        <f>IF(OR(AND(OR($J65="Retired",$J65="Permanent Low-Use"),$K65&lt;=2029),(AND($J65="New",$K65&gt;2029))),"N/A",IF($N65=0,0,IF(ISERROR(VLOOKUP($E65,'Source Data'!$B$29:$J$60, MATCH($L65, 'Source Data'!$B$26:$J$26,1),TRUE))=TRUE,"",VLOOKUP($E65,'Source Data'!$B$29:$J$60,MATCH($L65, 'Source Data'!$B$26:$J$26,1),TRUE))))</f>
        <v/>
      </c>
      <c r="Y65" s="170" t="str">
        <f>IF(OR(AND(OR($J65="Retired",$J65="Permanent Low-Use"),$K65&lt;=2030),(AND($J65="New",$K65&gt;2030))),"N/A",IF($N65=0,0,IF(ISERROR(VLOOKUP($E65,'Source Data'!$B$29:$J$60, MATCH($L65, 'Source Data'!$B$26:$J$26,1),TRUE))=TRUE,"",VLOOKUP($E65,'Source Data'!$B$29:$J$60,MATCH($L65, 'Source Data'!$B$26:$J$26,1),TRUE))))</f>
        <v/>
      </c>
      <c r="Z65" s="171" t="str">
        <f>IF(ISNUMBER($L65),IF(OR(AND(OR($J65="Retired",$J65="Permanent Low-Use"),$K65&lt;=2020),(AND($J65="New",$K65&gt;2020))),"N/A",VLOOKUP($F65,'Source Data'!$B$15:$I$22,5)),"")</f>
        <v/>
      </c>
      <c r="AA65" s="171" t="str">
        <f>IF(ISNUMBER($F65), IF(OR(AND(OR($J65="Retired", $J65="Permanent Low-Use"), $K65&lt;=2021), (AND($J65= "New", $K65&gt;2021))), "N/A", VLOOKUP($F65, 'Source Data'!$B$15:$I$22,6)), "")</f>
        <v/>
      </c>
      <c r="AB65" s="171" t="str">
        <f>IF(ISNUMBER($F65), IF(OR(AND(OR($J65="Retired", $J65="Permanent Low-Use"), $K65&lt;=2022), (AND($J65= "New", $K65&gt;2022))), "N/A", VLOOKUP($F65, 'Source Data'!$B$15:$I$22,7)), "")</f>
        <v/>
      </c>
      <c r="AC65" s="171" t="str">
        <f>IF(ISNUMBER($F65), IF(OR(AND(OR($J65="Retired", $J65="Permanent Low-Use"), $K65&lt;=2023), (AND($J65= "New", $K65&gt;2023))), "N/A", VLOOKUP($F65, 'Source Data'!$B$15:$I$22,8)), "")</f>
        <v/>
      </c>
      <c r="AD65" s="171" t="str">
        <f>IF(ISNUMBER($F65), IF(OR(AND(OR($J65="Retired", $J65="Permanent Low-Use"), $K65&lt;=2024), (AND($J65= "New", $K65&gt;2024))), "N/A", VLOOKUP($F65, 'Source Data'!$B$15:$I$22,8)), "")</f>
        <v/>
      </c>
      <c r="AE65" s="171" t="str">
        <f>IF(ISNUMBER($F65), IF(OR(AND(OR($J65="Retired", $J65="Permanent Low-Use"), $K65&lt;=2025), (AND($J65= "New", $K65&gt;2025))), "N/A", VLOOKUP($F65, 'Source Data'!$B$15:$I$22,8)), "")</f>
        <v/>
      </c>
      <c r="AF65" s="171" t="str">
        <f>IF(ISNUMBER($F65), IF(OR(AND(OR($J65="Retired", $J65="Permanent Low-Use"), $K65&lt;=2026), (AND($J65= "New", $K65&gt;2026))), "N/A", VLOOKUP($F65, 'Source Data'!$B$15:$I$22,8)), "")</f>
        <v/>
      </c>
      <c r="AG65" s="171" t="str">
        <f>IF(ISNUMBER($F65), IF(OR(AND(OR($J65="Retired", $J65="Permanent Low-Use"), $K65&lt;=2027), (AND($J65= "New", $K65&gt;2027))), "N/A", VLOOKUP($F65, 'Source Data'!$B$15:$I$22,8)), "")</f>
        <v/>
      </c>
      <c r="AH65" s="171" t="str">
        <f>IF(ISNUMBER($F65), IF(OR(AND(OR($J65="Retired", $J65="Permanent Low-Use"), $K65&lt;=2028), (AND($J65= "New", $K65&gt;2028))), "N/A", VLOOKUP($F65, 'Source Data'!$B$15:$I$22,8)), "")</f>
        <v/>
      </c>
      <c r="AI65" s="171" t="str">
        <f>IF(ISNUMBER($F65), IF(OR(AND(OR($J65="Retired", $J65="Permanent Low-Use"), $K65&lt;=2029), (AND($J65= "New", $K65&gt;2029))), "N/A", VLOOKUP($F65, 'Source Data'!$B$15:$I$22,8)), "")</f>
        <v/>
      </c>
      <c r="AJ65" s="171" t="str">
        <f>IF(ISNUMBER($F65), IF(OR(AND(OR($J65="Retired", $J65="Permanent Low-Use"), $K65&lt;=2030), (AND($J65= "New", $K65&gt;2030))), "N/A", VLOOKUP($F65, 'Source Data'!$B$15:$I$22,8)), "")</f>
        <v/>
      </c>
      <c r="AK65" s="171" t="str">
        <f>IF($N65= 0, "N/A", IF(ISERROR(VLOOKUP($F65, 'Source Data'!$B$4:$C$11,2)), "", VLOOKUP($F65, 'Source Data'!$B$4:$C$11,2)))</f>
        <v/>
      </c>
    </row>
    <row r="66" spans="1:37" x14ac:dyDescent="0.35">
      <c r="A66" s="99"/>
      <c r="B66" s="89"/>
      <c r="C66" s="90"/>
      <c r="D66" s="90"/>
      <c r="E66" s="91"/>
      <c r="F66" s="91"/>
      <c r="G66" s="86"/>
      <c r="H66" s="87"/>
      <c r="I66" s="86"/>
      <c r="J66" s="88"/>
      <c r="K66" s="88"/>
      <c r="L66" s="168" t="str">
        <f t="shared" si="5"/>
        <v/>
      </c>
      <c r="M66" s="170" t="str">
        <f>IF(ISERROR(VLOOKUP(E66,'Source Data'!$B$67:$J$97, MATCH(F66, 'Source Data'!$B$64:$J$64,1),TRUE))=TRUE,"",VLOOKUP(E66,'Source Data'!$B$67:$J$97,MATCH(F66, 'Source Data'!$B$64:$J$64,1),TRUE))</f>
        <v/>
      </c>
      <c r="N66" s="169" t="str">
        <f t="shared" si="6"/>
        <v/>
      </c>
      <c r="O66" s="170" t="str">
        <f>IF(OR(AND(OR($J66="Retired",$J66="Permanent Low-Use"),$K66&lt;=2020),(AND($J66="New",$K66&gt;2020))),"N/A",IF($N66=0,0,IF(ISERROR(VLOOKUP($E66,'Source Data'!$B$29:$J$60, MATCH($L66, 'Source Data'!$B$26:$J$26,1),TRUE))=TRUE,"",VLOOKUP($E66,'Source Data'!$B$29:$J$60,MATCH($L66, 'Source Data'!$B$26:$J$26,1),TRUE))))</f>
        <v/>
      </c>
      <c r="P66" s="170" t="str">
        <f>IF(OR(AND(OR($J66="Retired",$J66="Permanent Low-Use"),$K66&lt;=2021),(AND($J66="New",$K66&gt;2021))),"N/A",IF($N66=0,0,IF(ISERROR(VLOOKUP($E66,'Source Data'!$B$29:$J$60, MATCH($L66, 'Source Data'!$B$26:$J$26,1),TRUE))=TRUE,"",VLOOKUP($E66,'Source Data'!$B$29:$J$60,MATCH($L66, 'Source Data'!$B$26:$J$26,1),TRUE))))</f>
        <v/>
      </c>
      <c r="Q66" s="170" t="str">
        <f>IF(OR(AND(OR($J66="Retired",$J66="Permanent Low-Use"),$K66&lt;=2022),(AND($J66="New",$K66&gt;2022))),"N/A",IF($N66=0,0,IF(ISERROR(VLOOKUP($E66,'Source Data'!$B$29:$J$60, MATCH($L66, 'Source Data'!$B$26:$J$26,1),TRUE))=TRUE,"",VLOOKUP($E66,'Source Data'!$B$29:$J$60,MATCH($L66, 'Source Data'!$B$26:$J$26,1),TRUE))))</f>
        <v/>
      </c>
      <c r="R66" s="170" t="str">
        <f>IF(OR(AND(OR($J66="Retired",$J66="Permanent Low-Use"),$K66&lt;=2023),(AND($J66="New",$K66&gt;2023))),"N/A",IF($N66=0,0,IF(ISERROR(VLOOKUP($E66,'Source Data'!$B$29:$J$60, MATCH($L66, 'Source Data'!$B$26:$J$26,1),TRUE))=TRUE,"",VLOOKUP($E66,'Source Data'!$B$29:$J$60,MATCH($L66, 'Source Data'!$B$26:$J$26,1),TRUE))))</f>
        <v/>
      </c>
      <c r="S66" s="170" t="str">
        <f>IF(OR(AND(OR($J66="Retired",$J66="Permanent Low-Use"),$K66&lt;=2024),(AND($J66="New",$K66&gt;2024))),"N/A",IF($N66=0,0,IF(ISERROR(VLOOKUP($E66,'Source Data'!$B$29:$J$60, MATCH($L66, 'Source Data'!$B$26:$J$26,1),TRUE))=TRUE,"",VLOOKUP($E66,'Source Data'!$B$29:$J$60,MATCH($L66, 'Source Data'!$B$26:$J$26,1),TRUE))))</f>
        <v/>
      </c>
      <c r="T66" s="170" t="str">
        <f>IF(OR(AND(OR($J66="Retired",$J66="Permanent Low-Use"),$K66&lt;=2025),(AND($J66="New",$K66&gt;2025))),"N/A",IF($N66=0,0,IF(ISERROR(VLOOKUP($E66,'Source Data'!$B$29:$J$60, MATCH($L66, 'Source Data'!$B$26:$J$26,1),TRUE))=TRUE,"",VLOOKUP($E66,'Source Data'!$B$29:$J$60,MATCH($L66, 'Source Data'!$B$26:$J$26,1),TRUE))))</f>
        <v/>
      </c>
      <c r="U66" s="170" t="str">
        <f>IF(OR(AND(OR($J66="Retired",$J66="Permanent Low-Use"),$K66&lt;=2026),(AND($J66="New",$K66&gt;2026))),"N/A",IF($N66=0,0,IF(ISERROR(VLOOKUP($E66,'Source Data'!$B$29:$J$60, MATCH($L66, 'Source Data'!$B$26:$J$26,1),TRUE))=TRUE,"",VLOOKUP($E66,'Source Data'!$B$29:$J$60,MATCH($L66, 'Source Data'!$B$26:$J$26,1),TRUE))))</f>
        <v/>
      </c>
      <c r="V66" s="170" t="str">
        <f>IF(OR(AND(OR($J66="Retired",$J66="Permanent Low-Use"),$K66&lt;=2027),(AND($J66="New",$K66&gt;2027))),"N/A",IF($N66=0,0,IF(ISERROR(VLOOKUP($E66,'Source Data'!$B$29:$J$60, MATCH($L66, 'Source Data'!$B$26:$J$26,1),TRUE))=TRUE,"",VLOOKUP($E66,'Source Data'!$B$29:$J$60,MATCH($L66, 'Source Data'!$B$26:$J$26,1),TRUE))))</f>
        <v/>
      </c>
      <c r="W66" s="170" t="str">
        <f>IF(OR(AND(OR($J66="Retired",$J66="Permanent Low-Use"),$K66&lt;=2028),(AND($J66="New",$K66&gt;2028))),"N/A",IF($N66=0,0,IF(ISERROR(VLOOKUP($E66,'Source Data'!$B$29:$J$60, MATCH($L66, 'Source Data'!$B$26:$J$26,1),TRUE))=TRUE,"",VLOOKUP($E66,'Source Data'!$B$29:$J$60,MATCH($L66, 'Source Data'!$B$26:$J$26,1),TRUE))))</f>
        <v/>
      </c>
      <c r="X66" s="170" t="str">
        <f>IF(OR(AND(OR($J66="Retired",$J66="Permanent Low-Use"),$K66&lt;=2029),(AND($J66="New",$K66&gt;2029))),"N/A",IF($N66=0,0,IF(ISERROR(VLOOKUP($E66,'Source Data'!$B$29:$J$60, MATCH($L66, 'Source Data'!$B$26:$J$26,1),TRUE))=TRUE,"",VLOOKUP($E66,'Source Data'!$B$29:$J$60,MATCH($L66, 'Source Data'!$B$26:$J$26,1),TRUE))))</f>
        <v/>
      </c>
      <c r="Y66" s="170" t="str">
        <f>IF(OR(AND(OR($J66="Retired",$J66="Permanent Low-Use"),$K66&lt;=2030),(AND($J66="New",$K66&gt;2030))),"N/A",IF($N66=0,0,IF(ISERROR(VLOOKUP($E66,'Source Data'!$B$29:$J$60, MATCH($L66, 'Source Data'!$B$26:$J$26,1),TRUE))=TRUE,"",VLOOKUP($E66,'Source Data'!$B$29:$J$60,MATCH($L66, 'Source Data'!$B$26:$J$26,1),TRUE))))</f>
        <v/>
      </c>
      <c r="Z66" s="171" t="str">
        <f>IF(ISNUMBER($L66),IF(OR(AND(OR($J66="Retired",$J66="Permanent Low-Use"),$K66&lt;=2020),(AND($J66="New",$K66&gt;2020))),"N/A",VLOOKUP($F66,'Source Data'!$B$15:$I$22,5)),"")</f>
        <v/>
      </c>
      <c r="AA66" s="171" t="str">
        <f>IF(ISNUMBER($F66), IF(OR(AND(OR($J66="Retired", $J66="Permanent Low-Use"), $K66&lt;=2021), (AND($J66= "New", $K66&gt;2021))), "N/A", VLOOKUP($F66, 'Source Data'!$B$15:$I$22,6)), "")</f>
        <v/>
      </c>
      <c r="AB66" s="171" t="str">
        <f>IF(ISNUMBER($F66), IF(OR(AND(OR($J66="Retired", $J66="Permanent Low-Use"), $K66&lt;=2022), (AND($J66= "New", $K66&gt;2022))), "N/A", VLOOKUP($F66, 'Source Data'!$B$15:$I$22,7)), "")</f>
        <v/>
      </c>
      <c r="AC66" s="171" t="str">
        <f>IF(ISNUMBER($F66), IF(OR(AND(OR($J66="Retired", $J66="Permanent Low-Use"), $K66&lt;=2023), (AND($J66= "New", $K66&gt;2023))), "N/A", VLOOKUP($F66, 'Source Data'!$B$15:$I$22,8)), "")</f>
        <v/>
      </c>
      <c r="AD66" s="171" t="str">
        <f>IF(ISNUMBER($F66), IF(OR(AND(OR($J66="Retired", $J66="Permanent Low-Use"), $K66&lt;=2024), (AND($J66= "New", $K66&gt;2024))), "N/A", VLOOKUP($F66, 'Source Data'!$B$15:$I$22,8)), "")</f>
        <v/>
      </c>
      <c r="AE66" s="171" t="str">
        <f>IF(ISNUMBER($F66), IF(OR(AND(OR($J66="Retired", $J66="Permanent Low-Use"), $K66&lt;=2025), (AND($J66= "New", $K66&gt;2025))), "N/A", VLOOKUP($F66, 'Source Data'!$B$15:$I$22,8)), "")</f>
        <v/>
      </c>
      <c r="AF66" s="171" t="str">
        <f>IF(ISNUMBER($F66), IF(OR(AND(OR($J66="Retired", $J66="Permanent Low-Use"), $K66&lt;=2026), (AND($J66= "New", $K66&gt;2026))), "N/A", VLOOKUP($F66, 'Source Data'!$B$15:$I$22,8)), "")</f>
        <v/>
      </c>
      <c r="AG66" s="171" t="str">
        <f>IF(ISNUMBER($F66), IF(OR(AND(OR($J66="Retired", $J66="Permanent Low-Use"), $K66&lt;=2027), (AND($J66= "New", $K66&gt;2027))), "N/A", VLOOKUP($F66, 'Source Data'!$B$15:$I$22,8)), "")</f>
        <v/>
      </c>
      <c r="AH66" s="171" t="str">
        <f>IF(ISNUMBER($F66), IF(OR(AND(OR($J66="Retired", $J66="Permanent Low-Use"), $K66&lt;=2028), (AND($J66= "New", $K66&gt;2028))), "N/A", VLOOKUP($F66, 'Source Data'!$B$15:$I$22,8)), "")</f>
        <v/>
      </c>
      <c r="AI66" s="171" t="str">
        <f>IF(ISNUMBER($F66), IF(OR(AND(OR($J66="Retired", $J66="Permanent Low-Use"), $K66&lt;=2029), (AND($J66= "New", $K66&gt;2029))), "N/A", VLOOKUP($F66, 'Source Data'!$B$15:$I$22,8)), "")</f>
        <v/>
      </c>
      <c r="AJ66" s="171" t="str">
        <f>IF(ISNUMBER($F66), IF(OR(AND(OR($J66="Retired", $J66="Permanent Low-Use"), $K66&lt;=2030), (AND($J66= "New", $K66&gt;2030))), "N/A", VLOOKUP($F66, 'Source Data'!$B$15:$I$22,8)), "")</f>
        <v/>
      </c>
      <c r="AK66" s="171" t="str">
        <f>IF($N66= 0, "N/A", IF(ISERROR(VLOOKUP($F66, 'Source Data'!$B$4:$C$11,2)), "", VLOOKUP($F66, 'Source Data'!$B$4:$C$11,2)))</f>
        <v/>
      </c>
    </row>
    <row r="67" spans="1:37" x14ac:dyDescent="0.35">
      <c r="A67" s="99"/>
      <c r="B67" s="89"/>
      <c r="C67" s="90"/>
      <c r="D67" s="90"/>
      <c r="E67" s="91"/>
      <c r="F67" s="91"/>
      <c r="G67" s="86"/>
      <c r="H67" s="87"/>
      <c r="I67" s="86"/>
      <c r="J67" s="88"/>
      <c r="K67" s="88"/>
      <c r="L67" s="168" t="str">
        <f t="shared" si="5"/>
        <v/>
      </c>
      <c r="M67" s="170" t="str">
        <f>IF(ISERROR(VLOOKUP(E67,'Source Data'!$B$67:$J$97, MATCH(F67, 'Source Data'!$B$64:$J$64,1),TRUE))=TRUE,"",VLOOKUP(E67,'Source Data'!$B$67:$J$97,MATCH(F67, 'Source Data'!$B$64:$J$64,1),TRUE))</f>
        <v/>
      </c>
      <c r="N67" s="169" t="str">
        <f t="shared" si="6"/>
        <v/>
      </c>
      <c r="O67" s="170" t="str">
        <f>IF(OR(AND(OR($J67="Retired",$J67="Permanent Low-Use"),$K67&lt;=2020),(AND($J67="New",$K67&gt;2020))),"N/A",IF($N67=0,0,IF(ISERROR(VLOOKUP($E67,'Source Data'!$B$29:$J$60, MATCH($L67, 'Source Data'!$B$26:$J$26,1),TRUE))=TRUE,"",VLOOKUP($E67,'Source Data'!$B$29:$J$60,MATCH($L67, 'Source Data'!$B$26:$J$26,1),TRUE))))</f>
        <v/>
      </c>
      <c r="P67" s="170" t="str">
        <f>IF(OR(AND(OR($J67="Retired",$J67="Permanent Low-Use"),$K67&lt;=2021),(AND($J67="New",$K67&gt;2021))),"N/A",IF($N67=0,0,IF(ISERROR(VLOOKUP($E67,'Source Data'!$B$29:$J$60, MATCH($L67, 'Source Data'!$B$26:$J$26,1),TRUE))=TRUE,"",VLOOKUP($E67,'Source Data'!$B$29:$J$60,MATCH($L67, 'Source Data'!$B$26:$J$26,1),TRUE))))</f>
        <v/>
      </c>
      <c r="Q67" s="170" t="str">
        <f>IF(OR(AND(OR($J67="Retired",$J67="Permanent Low-Use"),$K67&lt;=2022),(AND($J67="New",$K67&gt;2022))),"N/A",IF($N67=0,0,IF(ISERROR(VLOOKUP($E67,'Source Data'!$B$29:$J$60, MATCH($L67, 'Source Data'!$B$26:$J$26,1),TRUE))=TRUE,"",VLOOKUP($E67,'Source Data'!$B$29:$J$60,MATCH($L67, 'Source Data'!$B$26:$J$26,1),TRUE))))</f>
        <v/>
      </c>
      <c r="R67" s="170" t="str">
        <f>IF(OR(AND(OR($J67="Retired",$J67="Permanent Low-Use"),$K67&lt;=2023),(AND($J67="New",$K67&gt;2023))),"N/A",IF($N67=0,0,IF(ISERROR(VLOOKUP($E67,'Source Data'!$B$29:$J$60, MATCH($L67, 'Source Data'!$B$26:$J$26,1),TRUE))=TRUE,"",VLOOKUP($E67,'Source Data'!$B$29:$J$60,MATCH($L67, 'Source Data'!$B$26:$J$26,1),TRUE))))</f>
        <v/>
      </c>
      <c r="S67" s="170" t="str">
        <f>IF(OR(AND(OR($J67="Retired",$J67="Permanent Low-Use"),$K67&lt;=2024),(AND($J67="New",$K67&gt;2024))),"N/A",IF($N67=0,0,IF(ISERROR(VLOOKUP($E67,'Source Data'!$B$29:$J$60, MATCH($L67, 'Source Data'!$B$26:$J$26,1),TRUE))=TRUE,"",VLOOKUP($E67,'Source Data'!$B$29:$J$60,MATCH($L67, 'Source Data'!$B$26:$J$26,1),TRUE))))</f>
        <v/>
      </c>
      <c r="T67" s="170" t="str">
        <f>IF(OR(AND(OR($J67="Retired",$J67="Permanent Low-Use"),$K67&lt;=2025),(AND($J67="New",$K67&gt;2025))),"N/A",IF($N67=0,0,IF(ISERROR(VLOOKUP($E67,'Source Data'!$B$29:$J$60, MATCH($L67, 'Source Data'!$B$26:$J$26,1),TRUE))=TRUE,"",VLOOKUP($E67,'Source Data'!$B$29:$J$60,MATCH($L67, 'Source Data'!$B$26:$J$26,1),TRUE))))</f>
        <v/>
      </c>
      <c r="U67" s="170" t="str">
        <f>IF(OR(AND(OR($J67="Retired",$J67="Permanent Low-Use"),$K67&lt;=2026),(AND($J67="New",$K67&gt;2026))),"N/A",IF($N67=0,0,IF(ISERROR(VLOOKUP($E67,'Source Data'!$B$29:$J$60, MATCH($L67, 'Source Data'!$B$26:$J$26,1),TRUE))=TRUE,"",VLOOKUP($E67,'Source Data'!$B$29:$J$60,MATCH($L67, 'Source Data'!$B$26:$J$26,1),TRUE))))</f>
        <v/>
      </c>
      <c r="V67" s="170" t="str">
        <f>IF(OR(AND(OR($J67="Retired",$J67="Permanent Low-Use"),$K67&lt;=2027),(AND($J67="New",$K67&gt;2027))),"N/A",IF($N67=0,0,IF(ISERROR(VLOOKUP($E67,'Source Data'!$B$29:$J$60, MATCH($L67, 'Source Data'!$B$26:$J$26,1),TRUE))=TRUE,"",VLOOKUP($E67,'Source Data'!$B$29:$J$60,MATCH($L67, 'Source Data'!$B$26:$J$26,1),TRUE))))</f>
        <v/>
      </c>
      <c r="W67" s="170" t="str">
        <f>IF(OR(AND(OR($J67="Retired",$J67="Permanent Low-Use"),$K67&lt;=2028),(AND($J67="New",$K67&gt;2028))),"N/A",IF($N67=0,0,IF(ISERROR(VLOOKUP($E67,'Source Data'!$B$29:$J$60, MATCH($L67, 'Source Data'!$B$26:$J$26,1),TRUE))=TRUE,"",VLOOKUP($E67,'Source Data'!$B$29:$J$60,MATCH($L67, 'Source Data'!$B$26:$J$26,1),TRUE))))</f>
        <v/>
      </c>
      <c r="X67" s="170" t="str">
        <f>IF(OR(AND(OR($J67="Retired",$J67="Permanent Low-Use"),$K67&lt;=2029),(AND($J67="New",$K67&gt;2029))),"N/A",IF($N67=0,0,IF(ISERROR(VLOOKUP($E67,'Source Data'!$B$29:$J$60, MATCH($L67, 'Source Data'!$B$26:$J$26,1),TRUE))=TRUE,"",VLOOKUP($E67,'Source Data'!$B$29:$J$60,MATCH($L67, 'Source Data'!$B$26:$J$26,1),TRUE))))</f>
        <v/>
      </c>
      <c r="Y67" s="170" t="str">
        <f>IF(OR(AND(OR($J67="Retired",$J67="Permanent Low-Use"),$K67&lt;=2030),(AND($J67="New",$K67&gt;2030))),"N/A",IF($N67=0,0,IF(ISERROR(VLOOKUP($E67,'Source Data'!$B$29:$J$60, MATCH($L67, 'Source Data'!$B$26:$J$26,1),TRUE))=TRUE,"",VLOOKUP($E67,'Source Data'!$B$29:$J$60,MATCH($L67, 'Source Data'!$B$26:$J$26,1),TRUE))))</f>
        <v/>
      </c>
      <c r="Z67" s="171" t="str">
        <f>IF(ISNUMBER($L67),IF(OR(AND(OR($J67="Retired",$J67="Permanent Low-Use"),$K67&lt;=2020),(AND($J67="New",$K67&gt;2020))),"N/A",VLOOKUP($F67,'Source Data'!$B$15:$I$22,5)),"")</f>
        <v/>
      </c>
      <c r="AA67" s="171" t="str">
        <f>IF(ISNUMBER($F67), IF(OR(AND(OR($J67="Retired", $J67="Permanent Low-Use"), $K67&lt;=2021), (AND($J67= "New", $K67&gt;2021))), "N/A", VLOOKUP($F67, 'Source Data'!$B$15:$I$22,6)), "")</f>
        <v/>
      </c>
      <c r="AB67" s="171" t="str">
        <f>IF(ISNUMBER($F67), IF(OR(AND(OR($J67="Retired", $J67="Permanent Low-Use"), $K67&lt;=2022), (AND($J67= "New", $K67&gt;2022))), "N/A", VLOOKUP($F67, 'Source Data'!$B$15:$I$22,7)), "")</f>
        <v/>
      </c>
      <c r="AC67" s="171" t="str">
        <f>IF(ISNUMBER($F67), IF(OR(AND(OR($J67="Retired", $J67="Permanent Low-Use"), $K67&lt;=2023), (AND($J67= "New", $K67&gt;2023))), "N/A", VLOOKUP($F67, 'Source Data'!$B$15:$I$22,8)), "")</f>
        <v/>
      </c>
      <c r="AD67" s="171" t="str">
        <f>IF(ISNUMBER($F67), IF(OR(AND(OR($J67="Retired", $J67="Permanent Low-Use"), $K67&lt;=2024), (AND($J67= "New", $K67&gt;2024))), "N/A", VLOOKUP($F67, 'Source Data'!$B$15:$I$22,8)), "")</f>
        <v/>
      </c>
      <c r="AE67" s="171" t="str">
        <f>IF(ISNUMBER($F67), IF(OR(AND(OR($J67="Retired", $J67="Permanent Low-Use"), $K67&lt;=2025), (AND($J67= "New", $K67&gt;2025))), "N/A", VLOOKUP($F67, 'Source Data'!$B$15:$I$22,8)), "")</f>
        <v/>
      </c>
      <c r="AF67" s="171" t="str">
        <f>IF(ISNUMBER($F67), IF(OR(AND(OR($J67="Retired", $J67="Permanent Low-Use"), $K67&lt;=2026), (AND($J67= "New", $K67&gt;2026))), "N/A", VLOOKUP($F67, 'Source Data'!$B$15:$I$22,8)), "")</f>
        <v/>
      </c>
      <c r="AG67" s="171" t="str">
        <f>IF(ISNUMBER($F67), IF(OR(AND(OR($J67="Retired", $J67="Permanent Low-Use"), $K67&lt;=2027), (AND($J67= "New", $K67&gt;2027))), "N/A", VLOOKUP($F67, 'Source Data'!$B$15:$I$22,8)), "")</f>
        <v/>
      </c>
      <c r="AH67" s="171" t="str">
        <f>IF(ISNUMBER($F67), IF(OR(AND(OR($J67="Retired", $J67="Permanent Low-Use"), $K67&lt;=2028), (AND($J67= "New", $K67&gt;2028))), "N/A", VLOOKUP($F67, 'Source Data'!$B$15:$I$22,8)), "")</f>
        <v/>
      </c>
      <c r="AI67" s="171" t="str">
        <f>IF(ISNUMBER($F67), IF(OR(AND(OR($J67="Retired", $J67="Permanent Low-Use"), $K67&lt;=2029), (AND($J67= "New", $K67&gt;2029))), "N/A", VLOOKUP($F67, 'Source Data'!$B$15:$I$22,8)), "")</f>
        <v/>
      </c>
      <c r="AJ67" s="171" t="str">
        <f>IF(ISNUMBER($F67), IF(OR(AND(OR($J67="Retired", $J67="Permanent Low-Use"), $K67&lt;=2030), (AND($J67= "New", $K67&gt;2030))), "N/A", VLOOKUP($F67, 'Source Data'!$B$15:$I$22,8)), "")</f>
        <v/>
      </c>
      <c r="AK67" s="171" t="str">
        <f>IF($N67= 0, "N/A", IF(ISERROR(VLOOKUP($F67, 'Source Data'!$B$4:$C$11,2)), "", VLOOKUP($F67, 'Source Data'!$B$4:$C$11,2)))</f>
        <v/>
      </c>
    </row>
    <row r="68" spans="1:37" x14ac:dyDescent="0.35">
      <c r="A68" s="99"/>
      <c r="B68" s="89"/>
      <c r="C68" s="90"/>
      <c r="D68" s="90"/>
      <c r="E68" s="91"/>
      <c r="F68" s="91"/>
      <c r="G68" s="86"/>
      <c r="H68" s="87"/>
      <c r="I68" s="86"/>
      <c r="J68" s="88"/>
      <c r="K68" s="92"/>
      <c r="L68" s="168" t="str">
        <f t="shared" si="5"/>
        <v/>
      </c>
      <c r="M68" s="170" t="str">
        <f>IF(ISERROR(VLOOKUP(E68,'Source Data'!$B$67:$J$97, MATCH(F68, 'Source Data'!$B$64:$J$64,1),TRUE))=TRUE,"",VLOOKUP(E68,'Source Data'!$B$67:$J$97,MATCH(F68, 'Source Data'!$B$64:$J$64,1),TRUE))</f>
        <v/>
      </c>
      <c r="N68" s="169" t="str">
        <f t="shared" si="6"/>
        <v/>
      </c>
      <c r="O68" s="170" t="str">
        <f>IF(OR(AND(OR($J68="Retired",$J68="Permanent Low-Use"),$K68&lt;=2020),(AND($J68="New",$K68&gt;2020))),"N/A",IF($N68=0,0,IF(ISERROR(VLOOKUP($E68,'Source Data'!$B$29:$J$60, MATCH($L68, 'Source Data'!$B$26:$J$26,1),TRUE))=TRUE,"",VLOOKUP($E68,'Source Data'!$B$29:$J$60,MATCH($L68, 'Source Data'!$B$26:$J$26,1),TRUE))))</f>
        <v/>
      </c>
      <c r="P68" s="170" t="str">
        <f>IF(OR(AND(OR($J68="Retired",$J68="Permanent Low-Use"),$K68&lt;=2021),(AND($J68="New",$K68&gt;2021))),"N/A",IF($N68=0,0,IF(ISERROR(VLOOKUP($E68,'Source Data'!$B$29:$J$60, MATCH($L68, 'Source Data'!$B$26:$J$26,1),TRUE))=TRUE,"",VLOOKUP($E68,'Source Data'!$B$29:$J$60,MATCH($L68, 'Source Data'!$B$26:$J$26,1),TRUE))))</f>
        <v/>
      </c>
      <c r="Q68" s="170" t="str">
        <f>IF(OR(AND(OR($J68="Retired",$J68="Permanent Low-Use"),$K68&lt;=2022),(AND($J68="New",$K68&gt;2022))),"N/A",IF($N68=0,0,IF(ISERROR(VLOOKUP($E68,'Source Data'!$B$29:$J$60, MATCH($L68, 'Source Data'!$B$26:$J$26,1),TRUE))=TRUE,"",VLOOKUP($E68,'Source Data'!$B$29:$J$60,MATCH($L68, 'Source Data'!$B$26:$J$26,1),TRUE))))</f>
        <v/>
      </c>
      <c r="R68" s="170" t="str">
        <f>IF(OR(AND(OR($J68="Retired",$J68="Permanent Low-Use"),$K68&lt;=2023),(AND($J68="New",$K68&gt;2023))),"N/A",IF($N68=0,0,IF(ISERROR(VLOOKUP($E68,'Source Data'!$B$29:$J$60, MATCH($L68, 'Source Data'!$B$26:$J$26,1),TRUE))=TRUE,"",VLOOKUP($E68,'Source Data'!$B$29:$J$60,MATCH($L68, 'Source Data'!$B$26:$J$26,1),TRUE))))</f>
        <v/>
      </c>
      <c r="S68" s="170" t="str">
        <f>IF(OR(AND(OR($J68="Retired",$J68="Permanent Low-Use"),$K68&lt;=2024),(AND($J68="New",$K68&gt;2024))),"N/A",IF($N68=0,0,IF(ISERROR(VLOOKUP($E68,'Source Data'!$B$29:$J$60, MATCH($L68, 'Source Data'!$B$26:$J$26,1),TRUE))=TRUE,"",VLOOKUP($E68,'Source Data'!$B$29:$J$60,MATCH($L68, 'Source Data'!$B$26:$J$26,1),TRUE))))</f>
        <v/>
      </c>
      <c r="T68" s="170" t="str">
        <f>IF(OR(AND(OR($J68="Retired",$J68="Permanent Low-Use"),$K68&lt;=2025),(AND($J68="New",$K68&gt;2025))),"N/A",IF($N68=0,0,IF(ISERROR(VLOOKUP($E68,'Source Data'!$B$29:$J$60, MATCH($L68, 'Source Data'!$B$26:$J$26,1),TRUE))=TRUE,"",VLOOKUP($E68,'Source Data'!$B$29:$J$60,MATCH($L68, 'Source Data'!$B$26:$J$26,1),TRUE))))</f>
        <v/>
      </c>
      <c r="U68" s="170" t="str">
        <f>IF(OR(AND(OR($J68="Retired",$J68="Permanent Low-Use"),$K68&lt;=2026),(AND($J68="New",$K68&gt;2026))),"N/A",IF($N68=0,0,IF(ISERROR(VLOOKUP($E68,'Source Data'!$B$29:$J$60, MATCH($L68, 'Source Data'!$B$26:$J$26,1),TRUE))=TRUE,"",VLOOKUP($E68,'Source Data'!$B$29:$J$60,MATCH($L68, 'Source Data'!$B$26:$J$26,1),TRUE))))</f>
        <v/>
      </c>
      <c r="V68" s="170" t="str">
        <f>IF(OR(AND(OR($J68="Retired",$J68="Permanent Low-Use"),$K68&lt;=2027),(AND($J68="New",$K68&gt;2027))),"N/A",IF($N68=0,0,IF(ISERROR(VLOOKUP($E68,'Source Data'!$B$29:$J$60, MATCH($L68, 'Source Data'!$B$26:$J$26,1),TRUE))=TRUE,"",VLOOKUP($E68,'Source Data'!$B$29:$J$60,MATCH($L68, 'Source Data'!$B$26:$J$26,1),TRUE))))</f>
        <v/>
      </c>
      <c r="W68" s="170" t="str">
        <f>IF(OR(AND(OR($J68="Retired",$J68="Permanent Low-Use"),$K68&lt;=2028),(AND($J68="New",$K68&gt;2028))),"N/A",IF($N68=0,0,IF(ISERROR(VLOOKUP($E68,'Source Data'!$B$29:$J$60, MATCH($L68, 'Source Data'!$B$26:$J$26,1),TRUE))=TRUE,"",VLOOKUP($E68,'Source Data'!$B$29:$J$60,MATCH($L68, 'Source Data'!$B$26:$J$26,1),TRUE))))</f>
        <v/>
      </c>
      <c r="X68" s="170" t="str">
        <f>IF(OR(AND(OR($J68="Retired",$J68="Permanent Low-Use"),$K68&lt;=2029),(AND($J68="New",$K68&gt;2029))),"N/A",IF($N68=0,0,IF(ISERROR(VLOOKUP($E68,'Source Data'!$B$29:$J$60, MATCH($L68, 'Source Data'!$B$26:$J$26,1),TRUE))=TRUE,"",VLOOKUP($E68,'Source Data'!$B$29:$J$60,MATCH($L68, 'Source Data'!$B$26:$J$26,1),TRUE))))</f>
        <v/>
      </c>
      <c r="Y68" s="170" t="str">
        <f>IF(OR(AND(OR($J68="Retired",$J68="Permanent Low-Use"),$K68&lt;=2030),(AND($J68="New",$K68&gt;2030))),"N/A",IF($N68=0,0,IF(ISERROR(VLOOKUP($E68,'Source Data'!$B$29:$J$60, MATCH($L68, 'Source Data'!$B$26:$J$26,1),TRUE))=TRUE,"",VLOOKUP($E68,'Source Data'!$B$29:$J$60,MATCH($L68, 'Source Data'!$B$26:$J$26,1),TRUE))))</f>
        <v/>
      </c>
      <c r="Z68" s="171" t="str">
        <f>IF(ISNUMBER($L68),IF(OR(AND(OR($J68="Retired",$J68="Permanent Low-Use"),$K68&lt;=2020),(AND($J68="New",$K68&gt;2020))),"N/A",VLOOKUP($F68,'Source Data'!$B$15:$I$22,5)),"")</f>
        <v/>
      </c>
      <c r="AA68" s="171" t="str">
        <f>IF(ISNUMBER($F68), IF(OR(AND(OR($J68="Retired", $J68="Permanent Low-Use"), $K68&lt;=2021), (AND($J68= "New", $K68&gt;2021))), "N/A", VLOOKUP($F68, 'Source Data'!$B$15:$I$22,6)), "")</f>
        <v/>
      </c>
      <c r="AB68" s="171" t="str">
        <f>IF(ISNUMBER($F68), IF(OR(AND(OR($J68="Retired", $J68="Permanent Low-Use"), $K68&lt;=2022), (AND($J68= "New", $K68&gt;2022))), "N/A", VLOOKUP($F68, 'Source Data'!$B$15:$I$22,7)), "")</f>
        <v/>
      </c>
      <c r="AC68" s="171" t="str">
        <f>IF(ISNUMBER($F68), IF(OR(AND(OR($J68="Retired", $J68="Permanent Low-Use"), $K68&lt;=2023), (AND($J68= "New", $K68&gt;2023))), "N/A", VLOOKUP($F68, 'Source Data'!$B$15:$I$22,8)), "")</f>
        <v/>
      </c>
      <c r="AD68" s="171" t="str">
        <f>IF(ISNUMBER($F68), IF(OR(AND(OR($J68="Retired", $J68="Permanent Low-Use"), $K68&lt;=2024), (AND($J68= "New", $K68&gt;2024))), "N/A", VLOOKUP($F68, 'Source Data'!$B$15:$I$22,8)), "")</f>
        <v/>
      </c>
      <c r="AE68" s="171" t="str">
        <f>IF(ISNUMBER($F68), IF(OR(AND(OR($J68="Retired", $J68="Permanent Low-Use"), $K68&lt;=2025), (AND($J68= "New", $K68&gt;2025))), "N/A", VLOOKUP($F68, 'Source Data'!$B$15:$I$22,8)), "")</f>
        <v/>
      </c>
      <c r="AF68" s="171" t="str">
        <f>IF(ISNUMBER($F68), IF(OR(AND(OR($J68="Retired", $J68="Permanent Low-Use"), $K68&lt;=2026), (AND($J68= "New", $K68&gt;2026))), "N/A", VLOOKUP($F68, 'Source Data'!$B$15:$I$22,8)), "")</f>
        <v/>
      </c>
      <c r="AG68" s="171" t="str">
        <f>IF(ISNUMBER($F68), IF(OR(AND(OR($J68="Retired", $J68="Permanent Low-Use"), $K68&lt;=2027), (AND($J68= "New", $K68&gt;2027))), "N/A", VLOOKUP($F68, 'Source Data'!$B$15:$I$22,8)), "")</f>
        <v/>
      </c>
      <c r="AH68" s="171" t="str">
        <f>IF(ISNUMBER($F68), IF(OR(AND(OR($J68="Retired", $J68="Permanent Low-Use"), $K68&lt;=2028), (AND($J68= "New", $K68&gt;2028))), "N/A", VLOOKUP($F68, 'Source Data'!$B$15:$I$22,8)), "")</f>
        <v/>
      </c>
      <c r="AI68" s="171" t="str">
        <f>IF(ISNUMBER($F68), IF(OR(AND(OR($J68="Retired", $J68="Permanent Low-Use"), $K68&lt;=2029), (AND($J68= "New", $K68&gt;2029))), "N/A", VLOOKUP($F68, 'Source Data'!$B$15:$I$22,8)), "")</f>
        <v/>
      </c>
      <c r="AJ68" s="171" t="str">
        <f>IF(ISNUMBER($F68), IF(OR(AND(OR($J68="Retired", $J68="Permanent Low-Use"), $K68&lt;=2030), (AND($J68= "New", $K68&gt;2030))), "N/A", VLOOKUP($F68, 'Source Data'!$B$15:$I$22,8)), "")</f>
        <v/>
      </c>
      <c r="AK68" s="171" t="str">
        <f>IF($N68= 0, "N/A", IF(ISERROR(VLOOKUP($F68, 'Source Data'!$B$4:$C$11,2)), "", VLOOKUP($F68, 'Source Data'!$B$4:$C$11,2)))</f>
        <v/>
      </c>
    </row>
    <row r="69" spans="1:37" x14ac:dyDescent="0.35">
      <c r="A69" s="99"/>
      <c r="B69" s="89"/>
      <c r="C69" s="90"/>
      <c r="D69" s="90"/>
      <c r="E69" s="91"/>
      <c r="F69" s="91"/>
      <c r="G69" s="86"/>
      <c r="H69" s="87"/>
      <c r="I69" s="86"/>
      <c r="J69" s="88"/>
      <c r="K69" s="92"/>
      <c r="L69" s="168" t="str">
        <f t="shared" si="5"/>
        <v/>
      </c>
      <c r="M69" s="170" t="str">
        <f>IF(ISERROR(VLOOKUP(E69,'Source Data'!$B$67:$J$97, MATCH(F69, 'Source Data'!$B$64:$J$64,1),TRUE))=TRUE,"",VLOOKUP(E69,'Source Data'!$B$67:$J$97,MATCH(F69, 'Source Data'!$B$64:$J$64,1),TRUE))</f>
        <v/>
      </c>
      <c r="N69" s="169" t="str">
        <f t="shared" si="6"/>
        <v/>
      </c>
      <c r="O69" s="170" t="str">
        <f>IF(OR(AND(OR($J69="Retired",$J69="Permanent Low-Use"),$K69&lt;=2020),(AND($J69="New",$K69&gt;2020))),"N/A",IF($N69=0,0,IF(ISERROR(VLOOKUP($E69,'Source Data'!$B$29:$J$60, MATCH($L69, 'Source Data'!$B$26:$J$26,1),TRUE))=TRUE,"",VLOOKUP($E69,'Source Data'!$B$29:$J$60,MATCH($L69, 'Source Data'!$B$26:$J$26,1),TRUE))))</f>
        <v/>
      </c>
      <c r="P69" s="170" t="str">
        <f>IF(OR(AND(OR($J69="Retired",$J69="Permanent Low-Use"),$K69&lt;=2021),(AND($J69="New",$K69&gt;2021))),"N/A",IF($N69=0,0,IF(ISERROR(VLOOKUP($E69,'Source Data'!$B$29:$J$60, MATCH($L69, 'Source Data'!$B$26:$J$26,1),TRUE))=TRUE,"",VLOOKUP($E69,'Source Data'!$B$29:$J$60,MATCH($L69, 'Source Data'!$B$26:$J$26,1),TRUE))))</f>
        <v/>
      </c>
      <c r="Q69" s="170" t="str">
        <f>IF(OR(AND(OR($J69="Retired",$J69="Permanent Low-Use"),$K69&lt;=2022),(AND($J69="New",$K69&gt;2022))),"N/A",IF($N69=0,0,IF(ISERROR(VLOOKUP($E69,'Source Data'!$B$29:$J$60, MATCH($L69, 'Source Data'!$B$26:$J$26,1),TRUE))=TRUE,"",VLOOKUP($E69,'Source Data'!$B$29:$J$60,MATCH($L69, 'Source Data'!$B$26:$J$26,1),TRUE))))</f>
        <v/>
      </c>
      <c r="R69" s="170" t="str">
        <f>IF(OR(AND(OR($J69="Retired",$J69="Permanent Low-Use"),$K69&lt;=2023),(AND($J69="New",$K69&gt;2023))),"N/A",IF($N69=0,0,IF(ISERROR(VLOOKUP($E69,'Source Data'!$B$29:$J$60, MATCH($L69, 'Source Data'!$B$26:$J$26,1),TRUE))=TRUE,"",VLOOKUP($E69,'Source Data'!$B$29:$J$60,MATCH($L69, 'Source Data'!$B$26:$J$26,1),TRUE))))</f>
        <v/>
      </c>
      <c r="S69" s="170" t="str">
        <f>IF(OR(AND(OR($J69="Retired",$J69="Permanent Low-Use"),$K69&lt;=2024),(AND($J69="New",$K69&gt;2024))),"N/A",IF($N69=0,0,IF(ISERROR(VLOOKUP($E69,'Source Data'!$B$29:$J$60, MATCH($L69, 'Source Data'!$B$26:$J$26,1),TRUE))=TRUE,"",VLOOKUP($E69,'Source Data'!$B$29:$J$60,MATCH($L69, 'Source Data'!$B$26:$J$26,1),TRUE))))</f>
        <v/>
      </c>
      <c r="T69" s="170" t="str">
        <f>IF(OR(AND(OR($J69="Retired",$J69="Permanent Low-Use"),$K69&lt;=2025),(AND($J69="New",$K69&gt;2025))),"N/A",IF($N69=0,0,IF(ISERROR(VLOOKUP($E69,'Source Data'!$B$29:$J$60, MATCH($L69, 'Source Data'!$B$26:$J$26,1),TRUE))=TRUE,"",VLOOKUP($E69,'Source Data'!$B$29:$J$60,MATCH($L69, 'Source Data'!$B$26:$J$26,1),TRUE))))</f>
        <v/>
      </c>
      <c r="U69" s="170" t="str">
        <f>IF(OR(AND(OR($J69="Retired",$J69="Permanent Low-Use"),$K69&lt;=2026),(AND($J69="New",$K69&gt;2026))),"N/A",IF($N69=0,0,IF(ISERROR(VLOOKUP($E69,'Source Data'!$B$29:$J$60, MATCH($L69, 'Source Data'!$B$26:$J$26,1),TRUE))=TRUE,"",VLOOKUP($E69,'Source Data'!$B$29:$J$60,MATCH($L69, 'Source Data'!$B$26:$J$26,1),TRUE))))</f>
        <v/>
      </c>
      <c r="V69" s="170" t="str">
        <f>IF(OR(AND(OR($J69="Retired",$J69="Permanent Low-Use"),$K69&lt;=2027),(AND($J69="New",$K69&gt;2027))),"N/A",IF($N69=0,0,IF(ISERROR(VLOOKUP($E69,'Source Data'!$B$29:$J$60, MATCH($L69, 'Source Data'!$B$26:$J$26,1),TRUE))=TRUE,"",VLOOKUP($E69,'Source Data'!$B$29:$J$60,MATCH($L69, 'Source Data'!$B$26:$J$26,1),TRUE))))</f>
        <v/>
      </c>
      <c r="W69" s="170" t="str">
        <f>IF(OR(AND(OR($J69="Retired",$J69="Permanent Low-Use"),$K69&lt;=2028),(AND($J69="New",$K69&gt;2028))),"N/A",IF($N69=0,0,IF(ISERROR(VLOOKUP($E69,'Source Data'!$B$29:$J$60, MATCH($L69, 'Source Data'!$B$26:$J$26,1),TRUE))=TRUE,"",VLOOKUP($E69,'Source Data'!$B$29:$J$60,MATCH($L69, 'Source Data'!$B$26:$J$26,1),TRUE))))</f>
        <v/>
      </c>
      <c r="X69" s="170" t="str">
        <f>IF(OR(AND(OR($J69="Retired",$J69="Permanent Low-Use"),$K69&lt;=2029),(AND($J69="New",$K69&gt;2029))),"N/A",IF($N69=0,0,IF(ISERROR(VLOOKUP($E69,'Source Data'!$B$29:$J$60, MATCH($L69, 'Source Data'!$B$26:$J$26,1),TRUE))=TRUE,"",VLOOKUP($E69,'Source Data'!$B$29:$J$60,MATCH($L69, 'Source Data'!$B$26:$J$26,1),TRUE))))</f>
        <v/>
      </c>
      <c r="Y69" s="170" t="str">
        <f>IF(OR(AND(OR($J69="Retired",$J69="Permanent Low-Use"),$K69&lt;=2030),(AND($J69="New",$K69&gt;2030))),"N/A",IF($N69=0,0,IF(ISERROR(VLOOKUP($E69,'Source Data'!$B$29:$J$60, MATCH($L69, 'Source Data'!$B$26:$J$26,1),TRUE))=TRUE,"",VLOOKUP($E69,'Source Data'!$B$29:$J$60,MATCH($L69, 'Source Data'!$B$26:$J$26,1),TRUE))))</f>
        <v/>
      </c>
      <c r="Z69" s="171" t="str">
        <f>IF(ISNUMBER($L69),IF(OR(AND(OR($J69="Retired",$J69="Permanent Low-Use"),$K69&lt;=2020),(AND($J69="New",$K69&gt;2020))),"N/A",VLOOKUP($F69,'Source Data'!$B$15:$I$22,5)),"")</f>
        <v/>
      </c>
      <c r="AA69" s="171" t="str">
        <f>IF(ISNUMBER($F69), IF(OR(AND(OR($J69="Retired", $J69="Permanent Low-Use"), $K69&lt;=2021), (AND($J69= "New", $K69&gt;2021))), "N/A", VLOOKUP($F69, 'Source Data'!$B$15:$I$22,6)), "")</f>
        <v/>
      </c>
      <c r="AB69" s="171" t="str">
        <f>IF(ISNUMBER($F69), IF(OR(AND(OR($J69="Retired", $J69="Permanent Low-Use"), $K69&lt;=2022), (AND($J69= "New", $K69&gt;2022))), "N/A", VLOOKUP($F69, 'Source Data'!$B$15:$I$22,7)), "")</f>
        <v/>
      </c>
      <c r="AC69" s="171" t="str">
        <f>IF(ISNUMBER($F69), IF(OR(AND(OR($J69="Retired", $J69="Permanent Low-Use"), $K69&lt;=2023), (AND($J69= "New", $K69&gt;2023))), "N/A", VLOOKUP($F69, 'Source Data'!$B$15:$I$22,8)), "")</f>
        <v/>
      </c>
      <c r="AD69" s="171" t="str">
        <f>IF(ISNUMBER($F69), IF(OR(AND(OR($J69="Retired", $J69="Permanent Low-Use"), $K69&lt;=2024), (AND($J69= "New", $K69&gt;2024))), "N/A", VLOOKUP($F69, 'Source Data'!$B$15:$I$22,8)), "")</f>
        <v/>
      </c>
      <c r="AE69" s="171" t="str">
        <f>IF(ISNUMBER($F69), IF(OR(AND(OR($J69="Retired", $J69="Permanent Low-Use"), $K69&lt;=2025), (AND($J69= "New", $K69&gt;2025))), "N/A", VLOOKUP($F69, 'Source Data'!$B$15:$I$22,8)), "")</f>
        <v/>
      </c>
      <c r="AF69" s="171" t="str">
        <f>IF(ISNUMBER($F69), IF(OR(AND(OR($J69="Retired", $J69="Permanent Low-Use"), $K69&lt;=2026), (AND($J69= "New", $K69&gt;2026))), "N/A", VLOOKUP($F69, 'Source Data'!$B$15:$I$22,8)), "")</f>
        <v/>
      </c>
      <c r="AG69" s="171" t="str">
        <f>IF(ISNUMBER($F69), IF(OR(AND(OR($J69="Retired", $J69="Permanent Low-Use"), $K69&lt;=2027), (AND($J69= "New", $K69&gt;2027))), "N/A", VLOOKUP($F69, 'Source Data'!$B$15:$I$22,8)), "")</f>
        <v/>
      </c>
      <c r="AH69" s="171" t="str">
        <f>IF(ISNUMBER($F69), IF(OR(AND(OR($J69="Retired", $J69="Permanent Low-Use"), $K69&lt;=2028), (AND($J69= "New", $K69&gt;2028))), "N/A", VLOOKUP($F69, 'Source Data'!$B$15:$I$22,8)), "")</f>
        <v/>
      </c>
      <c r="AI69" s="171" t="str">
        <f>IF(ISNUMBER($F69), IF(OR(AND(OR($J69="Retired", $J69="Permanent Low-Use"), $K69&lt;=2029), (AND($J69= "New", $K69&gt;2029))), "N/A", VLOOKUP($F69, 'Source Data'!$B$15:$I$22,8)), "")</f>
        <v/>
      </c>
      <c r="AJ69" s="171" t="str">
        <f>IF(ISNUMBER($F69), IF(OR(AND(OR($J69="Retired", $J69="Permanent Low-Use"), $K69&lt;=2030), (AND($J69= "New", $K69&gt;2030))), "N/A", VLOOKUP($F69, 'Source Data'!$B$15:$I$22,8)), "")</f>
        <v/>
      </c>
      <c r="AK69" s="171" t="str">
        <f>IF($N69= 0, "N/A", IF(ISERROR(VLOOKUP($F69, 'Source Data'!$B$4:$C$11,2)), "", VLOOKUP($F69, 'Source Data'!$B$4:$C$11,2)))</f>
        <v/>
      </c>
    </row>
    <row r="70" spans="1:37" x14ac:dyDescent="0.35">
      <c r="A70" s="99"/>
      <c r="B70" s="89"/>
      <c r="C70" s="90"/>
      <c r="D70" s="90"/>
      <c r="E70" s="91"/>
      <c r="F70" s="91"/>
      <c r="G70" s="86"/>
      <c r="H70" s="87"/>
      <c r="I70" s="86"/>
      <c r="J70" s="88"/>
      <c r="K70" s="92"/>
      <c r="L70" s="168" t="str">
        <f t="shared" si="5"/>
        <v/>
      </c>
      <c r="M70" s="170" t="str">
        <f>IF(ISERROR(VLOOKUP(E70,'Source Data'!$B$67:$J$97, MATCH(F70, 'Source Data'!$B$64:$J$64,1),TRUE))=TRUE,"",VLOOKUP(E70,'Source Data'!$B$67:$J$97,MATCH(F70, 'Source Data'!$B$64:$J$64,1),TRUE))</f>
        <v/>
      </c>
      <c r="N70" s="169" t="str">
        <f t="shared" si="6"/>
        <v/>
      </c>
      <c r="O70" s="170" t="str">
        <f>IF(OR(AND(OR($J70="Retired",$J70="Permanent Low-Use"),$K70&lt;=2020),(AND($J70="New",$K70&gt;2020))),"N/A",IF($N70=0,0,IF(ISERROR(VLOOKUP($E70,'Source Data'!$B$29:$J$60, MATCH($L70, 'Source Data'!$B$26:$J$26,1),TRUE))=TRUE,"",VLOOKUP($E70,'Source Data'!$B$29:$J$60,MATCH($L70, 'Source Data'!$B$26:$J$26,1),TRUE))))</f>
        <v/>
      </c>
      <c r="P70" s="170" t="str">
        <f>IF(OR(AND(OR($J70="Retired",$J70="Permanent Low-Use"),$K70&lt;=2021),(AND($J70="New",$K70&gt;2021))),"N/A",IF($N70=0,0,IF(ISERROR(VLOOKUP($E70,'Source Data'!$B$29:$J$60, MATCH($L70, 'Source Data'!$B$26:$J$26,1),TRUE))=TRUE,"",VLOOKUP($E70,'Source Data'!$B$29:$J$60,MATCH($L70, 'Source Data'!$B$26:$J$26,1),TRUE))))</f>
        <v/>
      </c>
      <c r="Q70" s="170" t="str">
        <f>IF(OR(AND(OR($J70="Retired",$J70="Permanent Low-Use"),$K70&lt;=2022),(AND($J70="New",$K70&gt;2022))),"N/A",IF($N70=0,0,IF(ISERROR(VLOOKUP($E70,'Source Data'!$B$29:$J$60, MATCH($L70, 'Source Data'!$B$26:$J$26,1),TRUE))=TRUE,"",VLOOKUP($E70,'Source Data'!$B$29:$J$60,MATCH($L70, 'Source Data'!$B$26:$J$26,1),TRUE))))</f>
        <v/>
      </c>
      <c r="R70" s="170" t="str">
        <f>IF(OR(AND(OR($J70="Retired",$J70="Permanent Low-Use"),$K70&lt;=2023),(AND($J70="New",$K70&gt;2023))),"N/A",IF($N70=0,0,IF(ISERROR(VLOOKUP($E70,'Source Data'!$B$29:$J$60, MATCH($L70, 'Source Data'!$B$26:$J$26,1),TRUE))=TRUE,"",VLOOKUP($E70,'Source Data'!$B$29:$J$60,MATCH($L70, 'Source Data'!$B$26:$J$26,1),TRUE))))</f>
        <v/>
      </c>
      <c r="S70" s="170" t="str">
        <f>IF(OR(AND(OR($J70="Retired",$J70="Permanent Low-Use"),$K70&lt;=2024),(AND($J70="New",$K70&gt;2024))),"N/A",IF($N70=0,0,IF(ISERROR(VLOOKUP($E70,'Source Data'!$B$29:$J$60, MATCH($L70, 'Source Data'!$B$26:$J$26,1),TRUE))=TRUE,"",VLOOKUP($E70,'Source Data'!$B$29:$J$60,MATCH($L70, 'Source Data'!$B$26:$J$26,1),TRUE))))</f>
        <v/>
      </c>
      <c r="T70" s="170" t="str">
        <f>IF(OR(AND(OR($J70="Retired",$J70="Permanent Low-Use"),$K70&lt;=2025),(AND($J70="New",$K70&gt;2025))),"N/A",IF($N70=0,0,IF(ISERROR(VLOOKUP($E70,'Source Data'!$B$29:$J$60, MATCH($L70, 'Source Data'!$B$26:$J$26,1),TRUE))=TRUE,"",VLOOKUP($E70,'Source Data'!$B$29:$J$60,MATCH($L70, 'Source Data'!$B$26:$J$26,1),TRUE))))</f>
        <v/>
      </c>
      <c r="U70" s="170" t="str">
        <f>IF(OR(AND(OR($J70="Retired",$J70="Permanent Low-Use"),$K70&lt;=2026),(AND($J70="New",$K70&gt;2026))),"N/A",IF($N70=0,0,IF(ISERROR(VLOOKUP($E70,'Source Data'!$B$29:$J$60, MATCH($L70, 'Source Data'!$B$26:$J$26,1),TRUE))=TRUE,"",VLOOKUP($E70,'Source Data'!$B$29:$J$60,MATCH($L70, 'Source Data'!$B$26:$J$26,1),TRUE))))</f>
        <v/>
      </c>
      <c r="V70" s="170" t="str">
        <f>IF(OR(AND(OR($J70="Retired",$J70="Permanent Low-Use"),$K70&lt;=2027),(AND($J70="New",$K70&gt;2027))),"N/A",IF($N70=0,0,IF(ISERROR(VLOOKUP($E70,'Source Data'!$B$29:$J$60, MATCH($L70, 'Source Data'!$B$26:$J$26,1),TRUE))=TRUE,"",VLOOKUP($E70,'Source Data'!$B$29:$J$60,MATCH($L70, 'Source Data'!$B$26:$J$26,1),TRUE))))</f>
        <v/>
      </c>
      <c r="W70" s="170" t="str">
        <f>IF(OR(AND(OR($J70="Retired",$J70="Permanent Low-Use"),$K70&lt;=2028),(AND($J70="New",$K70&gt;2028))),"N/A",IF($N70=0,0,IF(ISERROR(VLOOKUP($E70,'Source Data'!$B$29:$J$60, MATCH($L70, 'Source Data'!$B$26:$J$26,1),TRUE))=TRUE,"",VLOOKUP($E70,'Source Data'!$B$29:$J$60,MATCH($L70, 'Source Data'!$B$26:$J$26,1),TRUE))))</f>
        <v/>
      </c>
      <c r="X70" s="170" t="str">
        <f>IF(OR(AND(OR($J70="Retired",$J70="Permanent Low-Use"),$K70&lt;=2029),(AND($J70="New",$K70&gt;2029))),"N/A",IF($N70=0,0,IF(ISERROR(VLOOKUP($E70,'Source Data'!$B$29:$J$60, MATCH($L70, 'Source Data'!$B$26:$J$26,1),TRUE))=TRUE,"",VLOOKUP($E70,'Source Data'!$B$29:$J$60,MATCH($L70, 'Source Data'!$B$26:$J$26,1),TRUE))))</f>
        <v/>
      </c>
      <c r="Y70" s="170" t="str">
        <f>IF(OR(AND(OR($J70="Retired",$J70="Permanent Low-Use"),$K70&lt;=2030),(AND($J70="New",$K70&gt;2030))),"N/A",IF($N70=0,0,IF(ISERROR(VLOOKUP($E70,'Source Data'!$B$29:$J$60, MATCH($L70, 'Source Data'!$B$26:$J$26,1),TRUE))=TRUE,"",VLOOKUP($E70,'Source Data'!$B$29:$J$60,MATCH($L70, 'Source Data'!$B$26:$J$26,1),TRUE))))</f>
        <v/>
      </c>
      <c r="Z70" s="171" t="str">
        <f>IF(ISNUMBER($L70),IF(OR(AND(OR($J70="Retired",$J70="Permanent Low-Use"),$K70&lt;=2020),(AND($J70="New",$K70&gt;2020))),"N/A",VLOOKUP($F70,'Source Data'!$B$15:$I$22,5)),"")</f>
        <v/>
      </c>
      <c r="AA70" s="171" t="str">
        <f>IF(ISNUMBER($F70), IF(OR(AND(OR($J70="Retired", $J70="Permanent Low-Use"), $K70&lt;=2021), (AND($J70= "New", $K70&gt;2021))), "N/A", VLOOKUP($F70, 'Source Data'!$B$15:$I$22,6)), "")</f>
        <v/>
      </c>
      <c r="AB70" s="171" t="str">
        <f>IF(ISNUMBER($F70), IF(OR(AND(OR($J70="Retired", $J70="Permanent Low-Use"), $K70&lt;=2022), (AND($J70= "New", $K70&gt;2022))), "N/A", VLOOKUP($F70, 'Source Data'!$B$15:$I$22,7)), "")</f>
        <v/>
      </c>
      <c r="AC70" s="171" t="str">
        <f>IF(ISNUMBER($F70), IF(OR(AND(OR($J70="Retired", $J70="Permanent Low-Use"), $K70&lt;=2023), (AND($J70= "New", $K70&gt;2023))), "N/A", VLOOKUP($F70, 'Source Data'!$B$15:$I$22,8)), "")</f>
        <v/>
      </c>
      <c r="AD70" s="171" t="str">
        <f>IF(ISNUMBER($F70), IF(OR(AND(OR($J70="Retired", $J70="Permanent Low-Use"), $K70&lt;=2024), (AND($J70= "New", $K70&gt;2024))), "N/A", VLOOKUP($F70, 'Source Data'!$B$15:$I$22,8)), "")</f>
        <v/>
      </c>
      <c r="AE70" s="171" t="str">
        <f>IF(ISNUMBER($F70), IF(OR(AND(OR($J70="Retired", $J70="Permanent Low-Use"), $K70&lt;=2025), (AND($J70= "New", $K70&gt;2025))), "N/A", VLOOKUP($F70, 'Source Data'!$B$15:$I$22,8)), "")</f>
        <v/>
      </c>
      <c r="AF70" s="171" t="str">
        <f>IF(ISNUMBER($F70), IF(OR(AND(OR($J70="Retired", $J70="Permanent Low-Use"), $K70&lt;=2026), (AND($J70= "New", $K70&gt;2026))), "N/A", VLOOKUP($F70, 'Source Data'!$B$15:$I$22,8)), "")</f>
        <v/>
      </c>
      <c r="AG70" s="171" t="str">
        <f>IF(ISNUMBER($F70), IF(OR(AND(OR($J70="Retired", $J70="Permanent Low-Use"), $K70&lt;=2027), (AND($J70= "New", $K70&gt;2027))), "N/A", VLOOKUP($F70, 'Source Data'!$B$15:$I$22,8)), "")</f>
        <v/>
      </c>
      <c r="AH70" s="171" t="str">
        <f>IF(ISNUMBER($F70), IF(OR(AND(OR($J70="Retired", $J70="Permanent Low-Use"), $K70&lt;=2028), (AND($J70= "New", $K70&gt;2028))), "N/A", VLOOKUP($F70, 'Source Data'!$B$15:$I$22,8)), "")</f>
        <v/>
      </c>
      <c r="AI70" s="171" t="str">
        <f>IF(ISNUMBER($F70), IF(OR(AND(OR($J70="Retired", $J70="Permanent Low-Use"), $K70&lt;=2029), (AND($J70= "New", $K70&gt;2029))), "N/A", VLOOKUP($F70, 'Source Data'!$B$15:$I$22,8)), "")</f>
        <v/>
      </c>
      <c r="AJ70" s="171" t="str">
        <f>IF(ISNUMBER($F70), IF(OR(AND(OR($J70="Retired", $J70="Permanent Low-Use"), $K70&lt;=2030), (AND($J70= "New", $K70&gt;2030))), "N/A", VLOOKUP($F70, 'Source Data'!$B$15:$I$22,8)), "")</f>
        <v/>
      </c>
      <c r="AK70" s="171" t="str">
        <f>IF($N70= 0, "N/A", IF(ISERROR(VLOOKUP($F70, 'Source Data'!$B$4:$C$11,2)), "", VLOOKUP($F70, 'Source Data'!$B$4:$C$11,2)))</f>
        <v/>
      </c>
    </row>
    <row r="71" spans="1:37" x14ac:dyDescent="0.35">
      <c r="A71" s="99"/>
      <c r="B71" s="89"/>
      <c r="C71" s="90"/>
      <c r="D71" s="90"/>
      <c r="E71" s="91"/>
      <c r="F71" s="91"/>
      <c r="G71" s="86"/>
      <c r="H71" s="87"/>
      <c r="I71" s="86"/>
      <c r="J71" s="88"/>
      <c r="K71" s="92"/>
      <c r="L71" s="168" t="str">
        <f t="shared" si="5"/>
        <v/>
      </c>
      <c r="M71" s="170" t="str">
        <f>IF(ISERROR(VLOOKUP(E71,'Source Data'!$B$67:$J$97, MATCH(F71, 'Source Data'!$B$64:$J$64,1),TRUE))=TRUE,"",VLOOKUP(E71,'Source Data'!$B$67:$J$97,MATCH(F71, 'Source Data'!$B$64:$J$64,1),TRUE))</f>
        <v/>
      </c>
      <c r="N71" s="169" t="str">
        <f t="shared" si="6"/>
        <v/>
      </c>
      <c r="O71" s="170" t="str">
        <f>IF(OR(AND(OR($J71="Retired",$J71="Permanent Low-Use"),$K71&lt;=2020),(AND($J71="New",$K71&gt;2020))),"N/A",IF($N71=0,0,IF(ISERROR(VLOOKUP($E71,'Source Data'!$B$29:$J$60, MATCH($L71, 'Source Data'!$B$26:$J$26,1),TRUE))=TRUE,"",VLOOKUP($E71,'Source Data'!$B$29:$J$60,MATCH($L71, 'Source Data'!$B$26:$J$26,1),TRUE))))</f>
        <v/>
      </c>
      <c r="P71" s="170" t="str">
        <f>IF(OR(AND(OR($J71="Retired",$J71="Permanent Low-Use"),$K71&lt;=2021),(AND($J71="New",$K71&gt;2021))),"N/A",IF($N71=0,0,IF(ISERROR(VLOOKUP($E71,'Source Data'!$B$29:$J$60, MATCH($L71, 'Source Data'!$B$26:$J$26,1),TRUE))=TRUE,"",VLOOKUP($E71,'Source Data'!$B$29:$J$60,MATCH($L71, 'Source Data'!$B$26:$J$26,1),TRUE))))</f>
        <v/>
      </c>
      <c r="Q71" s="170" t="str">
        <f>IF(OR(AND(OR($J71="Retired",$J71="Permanent Low-Use"),$K71&lt;=2022),(AND($J71="New",$K71&gt;2022))),"N/A",IF($N71=0,0,IF(ISERROR(VLOOKUP($E71,'Source Data'!$B$29:$J$60, MATCH($L71, 'Source Data'!$B$26:$J$26,1),TRUE))=TRUE,"",VLOOKUP($E71,'Source Data'!$B$29:$J$60,MATCH($L71, 'Source Data'!$B$26:$J$26,1),TRUE))))</f>
        <v/>
      </c>
      <c r="R71" s="170" t="str">
        <f>IF(OR(AND(OR($J71="Retired",$J71="Permanent Low-Use"),$K71&lt;=2023),(AND($J71="New",$K71&gt;2023))),"N/A",IF($N71=0,0,IF(ISERROR(VLOOKUP($E71,'Source Data'!$B$29:$J$60, MATCH($L71, 'Source Data'!$B$26:$J$26,1),TRUE))=TRUE,"",VLOOKUP($E71,'Source Data'!$B$29:$J$60,MATCH($L71, 'Source Data'!$B$26:$J$26,1),TRUE))))</f>
        <v/>
      </c>
      <c r="S71" s="170" t="str">
        <f>IF(OR(AND(OR($J71="Retired",$J71="Permanent Low-Use"),$K71&lt;=2024),(AND($J71="New",$K71&gt;2024))),"N/A",IF($N71=0,0,IF(ISERROR(VLOOKUP($E71,'Source Data'!$B$29:$J$60, MATCH($L71, 'Source Data'!$B$26:$J$26,1),TRUE))=TRUE,"",VLOOKUP($E71,'Source Data'!$B$29:$J$60,MATCH($L71, 'Source Data'!$B$26:$J$26,1),TRUE))))</f>
        <v/>
      </c>
      <c r="T71" s="170" t="str">
        <f>IF(OR(AND(OR($J71="Retired",$J71="Permanent Low-Use"),$K71&lt;=2025),(AND($J71="New",$K71&gt;2025))),"N/A",IF($N71=0,0,IF(ISERROR(VLOOKUP($E71,'Source Data'!$B$29:$J$60, MATCH($L71, 'Source Data'!$B$26:$J$26,1),TRUE))=TRUE,"",VLOOKUP($E71,'Source Data'!$B$29:$J$60,MATCH($L71, 'Source Data'!$B$26:$J$26,1),TRUE))))</f>
        <v/>
      </c>
      <c r="U71" s="170" t="str">
        <f>IF(OR(AND(OR($J71="Retired",$J71="Permanent Low-Use"),$K71&lt;=2026),(AND($J71="New",$K71&gt;2026))),"N/A",IF($N71=0,0,IF(ISERROR(VLOOKUP($E71,'Source Data'!$B$29:$J$60, MATCH($L71, 'Source Data'!$B$26:$J$26,1),TRUE))=TRUE,"",VLOOKUP($E71,'Source Data'!$B$29:$J$60,MATCH($L71, 'Source Data'!$B$26:$J$26,1),TRUE))))</f>
        <v/>
      </c>
      <c r="V71" s="170" t="str">
        <f>IF(OR(AND(OR($J71="Retired",$J71="Permanent Low-Use"),$K71&lt;=2027),(AND($J71="New",$K71&gt;2027))),"N/A",IF($N71=0,0,IF(ISERROR(VLOOKUP($E71,'Source Data'!$B$29:$J$60, MATCH($L71, 'Source Data'!$B$26:$J$26,1),TRUE))=TRUE,"",VLOOKUP($E71,'Source Data'!$B$29:$J$60,MATCH($L71, 'Source Data'!$B$26:$J$26,1),TRUE))))</f>
        <v/>
      </c>
      <c r="W71" s="170" t="str">
        <f>IF(OR(AND(OR($J71="Retired",$J71="Permanent Low-Use"),$K71&lt;=2028),(AND($J71="New",$K71&gt;2028))),"N/A",IF($N71=0,0,IF(ISERROR(VLOOKUP($E71,'Source Data'!$B$29:$J$60, MATCH($L71, 'Source Data'!$B$26:$J$26,1),TRUE))=TRUE,"",VLOOKUP($E71,'Source Data'!$B$29:$J$60,MATCH($L71, 'Source Data'!$B$26:$J$26,1),TRUE))))</f>
        <v/>
      </c>
      <c r="X71" s="170" t="str">
        <f>IF(OR(AND(OR($J71="Retired",$J71="Permanent Low-Use"),$K71&lt;=2029),(AND($J71="New",$K71&gt;2029))),"N/A",IF($N71=0,0,IF(ISERROR(VLOOKUP($E71,'Source Data'!$B$29:$J$60, MATCH($L71, 'Source Data'!$B$26:$J$26,1),TRUE))=TRUE,"",VLOOKUP($E71,'Source Data'!$B$29:$J$60,MATCH($L71, 'Source Data'!$B$26:$J$26,1),TRUE))))</f>
        <v/>
      </c>
      <c r="Y71" s="170" t="str">
        <f>IF(OR(AND(OR($J71="Retired",$J71="Permanent Low-Use"),$K71&lt;=2030),(AND($J71="New",$K71&gt;2030))),"N/A",IF($N71=0,0,IF(ISERROR(VLOOKUP($E71,'Source Data'!$B$29:$J$60, MATCH($L71, 'Source Data'!$B$26:$J$26,1),TRUE))=TRUE,"",VLOOKUP($E71,'Source Data'!$B$29:$J$60,MATCH($L71, 'Source Data'!$B$26:$J$26,1),TRUE))))</f>
        <v/>
      </c>
      <c r="Z71" s="171" t="str">
        <f>IF(ISNUMBER($L71),IF(OR(AND(OR($J71="Retired",$J71="Permanent Low-Use"),$K71&lt;=2020),(AND($J71="New",$K71&gt;2020))),"N/A",VLOOKUP($F71,'Source Data'!$B$15:$I$22,5)),"")</f>
        <v/>
      </c>
      <c r="AA71" s="171" t="str">
        <f>IF(ISNUMBER($F71), IF(OR(AND(OR($J71="Retired", $J71="Permanent Low-Use"), $K71&lt;=2021), (AND($J71= "New", $K71&gt;2021))), "N/A", VLOOKUP($F71, 'Source Data'!$B$15:$I$22,6)), "")</f>
        <v/>
      </c>
      <c r="AB71" s="171" t="str">
        <f>IF(ISNUMBER($F71), IF(OR(AND(OR($J71="Retired", $J71="Permanent Low-Use"), $K71&lt;=2022), (AND($J71= "New", $K71&gt;2022))), "N/A", VLOOKUP($F71, 'Source Data'!$B$15:$I$22,7)), "")</f>
        <v/>
      </c>
      <c r="AC71" s="171" t="str">
        <f>IF(ISNUMBER($F71), IF(OR(AND(OR($J71="Retired", $J71="Permanent Low-Use"), $K71&lt;=2023), (AND($J71= "New", $K71&gt;2023))), "N/A", VLOOKUP($F71, 'Source Data'!$B$15:$I$22,8)), "")</f>
        <v/>
      </c>
      <c r="AD71" s="171" t="str">
        <f>IF(ISNUMBER($F71), IF(OR(AND(OR($J71="Retired", $J71="Permanent Low-Use"), $K71&lt;=2024), (AND($J71= "New", $K71&gt;2024))), "N/A", VLOOKUP($F71, 'Source Data'!$B$15:$I$22,8)), "")</f>
        <v/>
      </c>
      <c r="AE71" s="171" t="str">
        <f>IF(ISNUMBER($F71), IF(OR(AND(OR($J71="Retired", $J71="Permanent Low-Use"), $K71&lt;=2025), (AND($J71= "New", $K71&gt;2025))), "N/A", VLOOKUP($F71, 'Source Data'!$B$15:$I$22,8)), "")</f>
        <v/>
      </c>
      <c r="AF71" s="171" t="str">
        <f>IF(ISNUMBER($F71), IF(OR(AND(OR($J71="Retired", $J71="Permanent Low-Use"), $K71&lt;=2026), (AND($J71= "New", $K71&gt;2026))), "N/A", VLOOKUP($F71, 'Source Data'!$B$15:$I$22,8)), "")</f>
        <v/>
      </c>
      <c r="AG71" s="171" t="str">
        <f>IF(ISNUMBER($F71), IF(OR(AND(OR($J71="Retired", $J71="Permanent Low-Use"), $K71&lt;=2027), (AND($J71= "New", $K71&gt;2027))), "N/A", VLOOKUP($F71, 'Source Data'!$B$15:$I$22,8)), "")</f>
        <v/>
      </c>
      <c r="AH71" s="171" t="str">
        <f>IF(ISNUMBER($F71), IF(OR(AND(OR($J71="Retired", $J71="Permanent Low-Use"), $K71&lt;=2028), (AND($J71= "New", $K71&gt;2028))), "N/A", VLOOKUP($F71, 'Source Data'!$B$15:$I$22,8)), "")</f>
        <v/>
      </c>
      <c r="AI71" s="171" t="str">
        <f>IF(ISNUMBER($F71), IF(OR(AND(OR($J71="Retired", $J71="Permanent Low-Use"), $K71&lt;=2029), (AND($J71= "New", $K71&gt;2029))), "N/A", VLOOKUP($F71, 'Source Data'!$B$15:$I$22,8)), "")</f>
        <v/>
      </c>
      <c r="AJ71" s="171" t="str">
        <f>IF(ISNUMBER($F71), IF(OR(AND(OR($J71="Retired", $J71="Permanent Low-Use"), $K71&lt;=2030), (AND($J71= "New", $K71&gt;2030))), "N/A", VLOOKUP($F71, 'Source Data'!$B$15:$I$22,8)), "")</f>
        <v/>
      </c>
      <c r="AK71" s="171" t="str">
        <f>IF($N71= 0, "N/A", IF(ISERROR(VLOOKUP($F71, 'Source Data'!$B$4:$C$11,2)), "", VLOOKUP($F71, 'Source Data'!$B$4:$C$11,2)))</f>
        <v/>
      </c>
    </row>
    <row r="72" spans="1:37" x14ac:dyDescent="0.35">
      <c r="A72" s="99"/>
      <c r="B72" s="89"/>
      <c r="C72" s="90"/>
      <c r="D72" s="90"/>
      <c r="E72" s="91"/>
      <c r="F72" s="91"/>
      <c r="G72" s="86"/>
      <c r="H72" s="87"/>
      <c r="I72" s="86"/>
      <c r="J72" s="88"/>
      <c r="K72" s="92"/>
      <c r="L72" s="168" t="str">
        <f t="shared" si="5"/>
        <v/>
      </c>
      <c r="M72" s="170" t="str">
        <f>IF(ISERROR(VLOOKUP(E72,'Source Data'!$B$67:$J$97, MATCH(F72, 'Source Data'!$B$64:$J$64,1),TRUE))=TRUE,"",VLOOKUP(E72,'Source Data'!$B$67:$J$97,MATCH(F72, 'Source Data'!$B$64:$J$64,1),TRUE))</f>
        <v/>
      </c>
      <c r="N72" s="169" t="str">
        <f t="shared" si="6"/>
        <v/>
      </c>
      <c r="O72" s="170" t="str">
        <f>IF(OR(AND(OR($J72="Retired",$J72="Permanent Low-Use"),$K72&lt;=2020),(AND($J72="New",$K72&gt;2020))),"N/A",IF($N72=0,0,IF(ISERROR(VLOOKUP($E72,'Source Data'!$B$29:$J$60, MATCH($L72, 'Source Data'!$B$26:$J$26,1),TRUE))=TRUE,"",VLOOKUP($E72,'Source Data'!$B$29:$J$60,MATCH($L72, 'Source Data'!$B$26:$J$26,1),TRUE))))</f>
        <v/>
      </c>
      <c r="P72" s="170" t="str">
        <f>IF(OR(AND(OR($J72="Retired",$J72="Permanent Low-Use"),$K72&lt;=2021),(AND($J72="New",$K72&gt;2021))),"N/A",IF($N72=0,0,IF(ISERROR(VLOOKUP($E72,'Source Data'!$B$29:$J$60, MATCH($L72, 'Source Data'!$B$26:$J$26,1),TRUE))=TRUE,"",VLOOKUP($E72,'Source Data'!$B$29:$J$60,MATCH($L72, 'Source Data'!$B$26:$J$26,1),TRUE))))</f>
        <v/>
      </c>
      <c r="Q72" s="170" t="str">
        <f>IF(OR(AND(OR($J72="Retired",$J72="Permanent Low-Use"),$K72&lt;=2022),(AND($J72="New",$K72&gt;2022))),"N/A",IF($N72=0,0,IF(ISERROR(VLOOKUP($E72,'Source Data'!$B$29:$J$60, MATCH($L72, 'Source Data'!$B$26:$J$26,1),TRUE))=TRUE,"",VLOOKUP($E72,'Source Data'!$B$29:$J$60,MATCH($L72, 'Source Data'!$B$26:$J$26,1),TRUE))))</f>
        <v/>
      </c>
      <c r="R72" s="170" t="str">
        <f>IF(OR(AND(OR($J72="Retired",$J72="Permanent Low-Use"),$K72&lt;=2023),(AND($J72="New",$K72&gt;2023))),"N/A",IF($N72=0,0,IF(ISERROR(VLOOKUP($E72,'Source Data'!$B$29:$J$60, MATCH($L72, 'Source Data'!$B$26:$J$26,1),TRUE))=TRUE,"",VLOOKUP($E72,'Source Data'!$B$29:$J$60,MATCH($L72, 'Source Data'!$B$26:$J$26,1),TRUE))))</f>
        <v/>
      </c>
      <c r="S72" s="170" t="str">
        <f>IF(OR(AND(OR($J72="Retired",$J72="Permanent Low-Use"),$K72&lt;=2024),(AND($J72="New",$K72&gt;2024))),"N/A",IF($N72=0,0,IF(ISERROR(VLOOKUP($E72,'Source Data'!$B$29:$J$60, MATCH($L72, 'Source Data'!$B$26:$J$26,1),TRUE))=TRUE,"",VLOOKUP($E72,'Source Data'!$B$29:$J$60,MATCH($L72, 'Source Data'!$B$26:$J$26,1),TRUE))))</f>
        <v/>
      </c>
      <c r="T72" s="170" t="str">
        <f>IF(OR(AND(OR($J72="Retired",$J72="Permanent Low-Use"),$K72&lt;=2025),(AND($J72="New",$K72&gt;2025))),"N/A",IF($N72=0,0,IF(ISERROR(VLOOKUP($E72,'Source Data'!$B$29:$J$60, MATCH($L72, 'Source Data'!$B$26:$J$26,1),TRUE))=TRUE,"",VLOOKUP($E72,'Source Data'!$B$29:$J$60,MATCH($L72, 'Source Data'!$B$26:$J$26,1),TRUE))))</f>
        <v/>
      </c>
      <c r="U72" s="170" t="str">
        <f>IF(OR(AND(OR($J72="Retired",$J72="Permanent Low-Use"),$K72&lt;=2026),(AND($J72="New",$K72&gt;2026))),"N/A",IF($N72=0,0,IF(ISERROR(VLOOKUP($E72,'Source Data'!$B$29:$J$60, MATCH($L72, 'Source Data'!$B$26:$J$26,1),TRUE))=TRUE,"",VLOOKUP($E72,'Source Data'!$B$29:$J$60,MATCH($L72, 'Source Data'!$B$26:$J$26,1),TRUE))))</f>
        <v/>
      </c>
      <c r="V72" s="170" t="str">
        <f>IF(OR(AND(OR($J72="Retired",$J72="Permanent Low-Use"),$K72&lt;=2027),(AND($J72="New",$K72&gt;2027))),"N/A",IF($N72=0,0,IF(ISERROR(VLOOKUP($E72,'Source Data'!$B$29:$J$60, MATCH($L72, 'Source Data'!$B$26:$J$26,1),TRUE))=TRUE,"",VLOOKUP($E72,'Source Data'!$B$29:$J$60,MATCH($L72, 'Source Data'!$B$26:$J$26,1),TRUE))))</f>
        <v/>
      </c>
      <c r="W72" s="170" t="str">
        <f>IF(OR(AND(OR($J72="Retired",$J72="Permanent Low-Use"),$K72&lt;=2028),(AND($J72="New",$K72&gt;2028))),"N/A",IF($N72=0,0,IF(ISERROR(VLOOKUP($E72,'Source Data'!$B$29:$J$60, MATCH($L72, 'Source Data'!$B$26:$J$26,1),TRUE))=TRUE,"",VLOOKUP($E72,'Source Data'!$B$29:$J$60,MATCH($L72, 'Source Data'!$B$26:$J$26,1),TRUE))))</f>
        <v/>
      </c>
      <c r="X72" s="170" t="str">
        <f>IF(OR(AND(OR($J72="Retired",$J72="Permanent Low-Use"),$K72&lt;=2029),(AND($J72="New",$K72&gt;2029))),"N/A",IF($N72=0,0,IF(ISERROR(VLOOKUP($E72,'Source Data'!$B$29:$J$60, MATCH($L72, 'Source Data'!$B$26:$J$26,1),TRUE))=TRUE,"",VLOOKUP($E72,'Source Data'!$B$29:$J$60,MATCH($L72, 'Source Data'!$B$26:$J$26,1),TRUE))))</f>
        <v/>
      </c>
      <c r="Y72" s="170" t="str">
        <f>IF(OR(AND(OR($J72="Retired",$J72="Permanent Low-Use"),$K72&lt;=2030),(AND($J72="New",$K72&gt;2030))),"N/A",IF($N72=0,0,IF(ISERROR(VLOOKUP($E72,'Source Data'!$B$29:$J$60, MATCH($L72, 'Source Data'!$B$26:$J$26,1),TRUE))=TRUE,"",VLOOKUP($E72,'Source Data'!$B$29:$J$60,MATCH($L72, 'Source Data'!$B$26:$J$26,1),TRUE))))</f>
        <v/>
      </c>
      <c r="Z72" s="171" t="str">
        <f>IF(ISNUMBER($L72),IF(OR(AND(OR($J72="Retired",$J72="Permanent Low-Use"),$K72&lt;=2020),(AND($J72="New",$K72&gt;2020))),"N/A",VLOOKUP($F72,'Source Data'!$B$15:$I$22,5)),"")</f>
        <v/>
      </c>
      <c r="AA72" s="171" t="str">
        <f>IF(ISNUMBER($F72), IF(OR(AND(OR($J72="Retired", $J72="Permanent Low-Use"), $K72&lt;=2021), (AND($J72= "New", $K72&gt;2021))), "N/A", VLOOKUP($F72, 'Source Data'!$B$15:$I$22,6)), "")</f>
        <v/>
      </c>
      <c r="AB72" s="171" t="str">
        <f>IF(ISNUMBER($F72), IF(OR(AND(OR($J72="Retired", $J72="Permanent Low-Use"), $K72&lt;=2022), (AND($J72= "New", $K72&gt;2022))), "N/A", VLOOKUP($F72, 'Source Data'!$B$15:$I$22,7)), "")</f>
        <v/>
      </c>
      <c r="AC72" s="171" t="str">
        <f>IF(ISNUMBER($F72), IF(OR(AND(OR($J72="Retired", $J72="Permanent Low-Use"), $K72&lt;=2023), (AND($J72= "New", $K72&gt;2023))), "N/A", VLOOKUP($F72, 'Source Data'!$B$15:$I$22,8)), "")</f>
        <v/>
      </c>
      <c r="AD72" s="171" t="str">
        <f>IF(ISNUMBER($F72), IF(OR(AND(OR($J72="Retired", $J72="Permanent Low-Use"), $K72&lt;=2024), (AND($J72= "New", $K72&gt;2024))), "N/A", VLOOKUP($F72, 'Source Data'!$B$15:$I$22,8)), "")</f>
        <v/>
      </c>
      <c r="AE72" s="171" t="str">
        <f>IF(ISNUMBER($F72), IF(OR(AND(OR($J72="Retired", $J72="Permanent Low-Use"), $K72&lt;=2025), (AND($J72= "New", $K72&gt;2025))), "N/A", VLOOKUP($F72, 'Source Data'!$B$15:$I$22,8)), "")</f>
        <v/>
      </c>
      <c r="AF72" s="171" t="str">
        <f>IF(ISNUMBER($F72), IF(OR(AND(OR($J72="Retired", $J72="Permanent Low-Use"), $K72&lt;=2026), (AND($J72= "New", $K72&gt;2026))), "N/A", VLOOKUP($F72, 'Source Data'!$B$15:$I$22,8)), "")</f>
        <v/>
      </c>
      <c r="AG72" s="171" t="str">
        <f>IF(ISNUMBER($F72), IF(OR(AND(OR($J72="Retired", $J72="Permanent Low-Use"), $K72&lt;=2027), (AND($J72= "New", $K72&gt;2027))), "N/A", VLOOKUP($F72, 'Source Data'!$B$15:$I$22,8)), "")</f>
        <v/>
      </c>
      <c r="AH72" s="171" t="str">
        <f>IF(ISNUMBER($F72), IF(OR(AND(OR($J72="Retired", $J72="Permanent Low-Use"), $K72&lt;=2028), (AND($J72= "New", $K72&gt;2028))), "N/A", VLOOKUP($F72, 'Source Data'!$B$15:$I$22,8)), "")</f>
        <v/>
      </c>
      <c r="AI72" s="171" t="str">
        <f>IF(ISNUMBER($F72), IF(OR(AND(OR($J72="Retired", $J72="Permanent Low-Use"), $K72&lt;=2029), (AND($J72= "New", $K72&gt;2029))), "N/A", VLOOKUP($F72, 'Source Data'!$B$15:$I$22,8)), "")</f>
        <v/>
      </c>
      <c r="AJ72" s="171" t="str">
        <f>IF(ISNUMBER($F72), IF(OR(AND(OR($J72="Retired", $J72="Permanent Low-Use"), $K72&lt;=2030), (AND($J72= "New", $K72&gt;2030))), "N/A", VLOOKUP($F72, 'Source Data'!$B$15:$I$22,8)), "")</f>
        <v/>
      </c>
      <c r="AK72" s="171" t="str">
        <f>IF($N72= 0, "N/A", IF(ISERROR(VLOOKUP($F72, 'Source Data'!$B$4:$C$11,2)), "", VLOOKUP($F72, 'Source Data'!$B$4:$C$11,2)))</f>
        <v/>
      </c>
    </row>
    <row r="73" spans="1:37" x14ac:dyDescent="0.35">
      <c r="A73" s="99"/>
      <c r="B73" s="89"/>
      <c r="C73" s="90"/>
      <c r="D73" s="90"/>
      <c r="E73" s="91"/>
      <c r="F73" s="91"/>
      <c r="G73" s="86"/>
      <c r="H73" s="87"/>
      <c r="I73" s="86"/>
      <c r="J73" s="88"/>
      <c r="K73" s="92"/>
      <c r="L73" s="168" t="str">
        <f t="shared" si="5"/>
        <v/>
      </c>
      <c r="M73" s="170" t="str">
        <f>IF(ISERROR(VLOOKUP(E73,'Source Data'!$B$67:$J$97, MATCH(F73, 'Source Data'!$B$64:$J$64,1),TRUE))=TRUE,"",VLOOKUP(E73,'Source Data'!$B$67:$J$97,MATCH(F73, 'Source Data'!$B$64:$J$64,1),TRUE))</f>
        <v/>
      </c>
      <c r="N73" s="169" t="str">
        <f t="shared" si="6"/>
        <v/>
      </c>
      <c r="O73" s="170" t="str">
        <f>IF(OR(AND(OR($J73="Retired",$J73="Permanent Low-Use"),$K73&lt;=2020),(AND($J73="New",$K73&gt;2020))),"N/A",IF($N73=0,0,IF(ISERROR(VLOOKUP($E73,'Source Data'!$B$29:$J$60, MATCH($L73, 'Source Data'!$B$26:$J$26,1),TRUE))=TRUE,"",VLOOKUP($E73,'Source Data'!$B$29:$J$60,MATCH($L73, 'Source Data'!$B$26:$J$26,1),TRUE))))</f>
        <v/>
      </c>
      <c r="P73" s="170" t="str">
        <f>IF(OR(AND(OR($J73="Retired",$J73="Permanent Low-Use"),$K73&lt;=2021),(AND($J73="New",$K73&gt;2021))),"N/A",IF($N73=0,0,IF(ISERROR(VLOOKUP($E73,'Source Data'!$B$29:$J$60, MATCH($L73, 'Source Data'!$B$26:$J$26,1),TRUE))=TRUE,"",VLOOKUP($E73,'Source Data'!$B$29:$J$60,MATCH($L73, 'Source Data'!$B$26:$J$26,1),TRUE))))</f>
        <v/>
      </c>
      <c r="Q73" s="170" t="str">
        <f>IF(OR(AND(OR($J73="Retired",$J73="Permanent Low-Use"),$K73&lt;=2022),(AND($J73="New",$K73&gt;2022))),"N/A",IF($N73=0,0,IF(ISERROR(VLOOKUP($E73,'Source Data'!$B$29:$J$60, MATCH($L73, 'Source Data'!$B$26:$J$26,1),TRUE))=TRUE,"",VLOOKUP($E73,'Source Data'!$B$29:$J$60,MATCH($L73, 'Source Data'!$B$26:$J$26,1),TRUE))))</f>
        <v/>
      </c>
      <c r="R73" s="170" t="str">
        <f>IF(OR(AND(OR($J73="Retired",$J73="Permanent Low-Use"),$K73&lt;=2023),(AND($J73="New",$K73&gt;2023))),"N/A",IF($N73=0,0,IF(ISERROR(VLOOKUP($E73,'Source Data'!$B$29:$J$60, MATCH($L73, 'Source Data'!$B$26:$J$26,1),TRUE))=TRUE,"",VLOOKUP($E73,'Source Data'!$B$29:$J$60,MATCH($L73, 'Source Data'!$B$26:$J$26,1),TRUE))))</f>
        <v/>
      </c>
      <c r="S73" s="170" t="str">
        <f>IF(OR(AND(OR($J73="Retired",$J73="Permanent Low-Use"),$K73&lt;=2024),(AND($J73="New",$K73&gt;2024))),"N/A",IF($N73=0,0,IF(ISERROR(VLOOKUP($E73,'Source Data'!$B$29:$J$60, MATCH($L73, 'Source Data'!$B$26:$J$26,1),TRUE))=TRUE,"",VLOOKUP($E73,'Source Data'!$B$29:$J$60,MATCH($L73, 'Source Data'!$B$26:$J$26,1),TRUE))))</f>
        <v/>
      </c>
      <c r="T73" s="170" t="str">
        <f>IF(OR(AND(OR($J73="Retired",$J73="Permanent Low-Use"),$K73&lt;=2025),(AND($J73="New",$K73&gt;2025))),"N/A",IF($N73=0,0,IF(ISERROR(VLOOKUP($E73,'Source Data'!$B$29:$J$60, MATCH($L73, 'Source Data'!$B$26:$J$26,1),TRUE))=TRUE,"",VLOOKUP($E73,'Source Data'!$B$29:$J$60,MATCH($L73, 'Source Data'!$B$26:$J$26,1),TRUE))))</f>
        <v/>
      </c>
      <c r="U73" s="170" t="str">
        <f>IF(OR(AND(OR($J73="Retired",$J73="Permanent Low-Use"),$K73&lt;=2026),(AND($J73="New",$K73&gt;2026))),"N/A",IF($N73=0,0,IF(ISERROR(VLOOKUP($E73,'Source Data'!$B$29:$J$60, MATCH($L73, 'Source Data'!$B$26:$J$26,1),TRUE))=TRUE,"",VLOOKUP($E73,'Source Data'!$B$29:$J$60,MATCH($L73, 'Source Data'!$B$26:$J$26,1),TRUE))))</f>
        <v/>
      </c>
      <c r="V73" s="170" t="str">
        <f>IF(OR(AND(OR($J73="Retired",$J73="Permanent Low-Use"),$K73&lt;=2027),(AND($J73="New",$K73&gt;2027))),"N/A",IF($N73=0,0,IF(ISERROR(VLOOKUP($E73,'Source Data'!$B$29:$J$60, MATCH($L73, 'Source Data'!$B$26:$J$26,1),TRUE))=TRUE,"",VLOOKUP($E73,'Source Data'!$B$29:$J$60,MATCH($L73, 'Source Data'!$B$26:$J$26,1),TRUE))))</f>
        <v/>
      </c>
      <c r="W73" s="170" t="str">
        <f>IF(OR(AND(OR($J73="Retired",$J73="Permanent Low-Use"),$K73&lt;=2028),(AND($J73="New",$K73&gt;2028))),"N/A",IF($N73=0,0,IF(ISERROR(VLOOKUP($E73,'Source Data'!$B$29:$J$60, MATCH($L73, 'Source Data'!$B$26:$J$26,1),TRUE))=TRUE,"",VLOOKUP($E73,'Source Data'!$B$29:$J$60,MATCH($L73, 'Source Data'!$B$26:$J$26,1),TRUE))))</f>
        <v/>
      </c>
      <c r="X73" s="170" t="str">
        <f>IF(OR(AND(OR($J73="Retired",$J73="Permanent Low-Use"),$K73&lt;=2029),(AND($J73="New",$K73&gt;2029))),"N/A",IF($N73=0,0,IF(ISERROR(VLOOKUP($E73,'Source Data'!$B$29:$J$60, MATCH($L73, 'Source Data'!$B$26:$J$26,1),TRUE))=TRUE,"",VLOOKUP($E73,'Source Data'!$B$29:$J$60,MATCH($L73, 'Source Data'!$B$26:$J$26,1),TRUE))))</f>
        <v/>
      </c>
      <c r="Y73" s="170" t="str">
        <f>IF(OR(AND(OR($J73="Retired",$J73="Permanent Low-Use"),$K73&lt;=2030),(AND($J73="New",$K73&gt;2030))),"N/A",IF($N73=0,0,IF(ISERROR(VLOOKUP($E73,'Source Data'!$B$29:$J$60, MATCH($L73, 'Source Data'!$B$26:$J$26,1),TRUE))=TRUE,"",VLOOKUP($E73,'Source Data'!$B$29:$J$60,MATCH($L73, 'Source Data'!$B$26:$J$26,1),TRUE))))</f>
        <v/>
      </c>
      <c r="Z73" s="171" t="str">
        <f>IF(ISNUMBER($L73),IF(OR(AND(OR($J73="Retired",$J73="Permanent Low-Use"),$K73&lt;=2020),(AND($J73="New",$K73&gt;2020))),"N/A",VLOOKUP($F73,'Source Data'!$B$15:$I$22,5)),"")</f>
        <v/>
      </c>
      <c r="AA73" s="171" t="str">
        <f>IF(ISNUMBER($F73), IF(OR(AND(OR($J73="Retired", $J73="Permanent Low-Use"), $K73&lt;=2021), (AND($J73= "New", $K73&gt;2021))), "N/A", VLOOKUP($F73, 'Source Data'!$B$15:$I$22,6)), "")</f>
        <v/>
      </c>
      <c r="AB73" s="171" t="str">
        <f>IF(ISNUMBER($F73), IF(OR(AND(OR($J73="Retired", $J73="Permanent Low-Use"), $K73&lt;=2022), (AND($J73= "New", $K73&gt;2022))), "N/A", VLOOKUP($F73, 'Source Data'!$B$15:$I$22,7)), "")</f>
        <v/>
      </c>
      <c r="AC73" s="171" t="str">
        <f>IF(ISNUMBER($F73), IF(OR(AND(OR($J73="Retired", $J73="Permanent Low-Use"), $K73&lt;=2023), (AND($J73= "New", $K73&gt;2023))), "N/A", VLOOKUP($F73, 'Source Data'!$B$15:$I$22,8)), "")</f>
        <v/>
      </c>
      <c r="AD73" s="171" t="str">
        <f>IF(ISNUMBER($F73), IF(OR(AND(OR($J73="Retired", $J73="Permanent Low-Use"), $K73&lt;=2024), (AND($J73= "New", $K73&gt;2024))), "N/A", VLOOKUP($F73, 'Source Data'!$B$15:$I$22,8)), "")</f>
        <v/>
      </c>
      <c r="AE73" s="171" t="str">
        <f>IF(ISNUMBER($F73), IF(OR(AND(OR($J73="Retired", $J73="Permanent Low-Use"), $K73&lt;=2025), (AND($J73= "New", $K73&gt;2025))), "N/A", VLOOKUP($F73, 'Source Data'!$B$15:$I$22,8)), "")</f>
        <v/>
      </c>
      <c r="AF73" s="171" t="str">
        <f>IF(ISNUMBER($F73), IF(OR(AND(OR($J73="Retired", $J73="Permanent Low-Use"), $K73&lt;=2026), (AND($J73= "New", $K73&gt;2026))), "N/A", VLOOKUP($F73, 'Source Data'!$B$15:$I$22,8)), "")</f>
        <v/>
      </c>
      <c r="AG73" s="171" t="str">
        <f>IF(ISNUMBER($F73), IF(OR(AND(OR($J73="Retired", $J73="Permanent Low-Use"), $K73&lt;=2027), (AND($J73= "New", $K73&gt;2027))), "N/A", VLOOKUP($F73, 'Source Data'!$B$15:$I$22,8)), "")</f>
        <v/>
      </c>
      <c r="AH73" s="171" t="str">
        <f>IF(ISNUMBER($F73), IF(OR(AND(OR($J73="Retired", $J73="Permanent Low-Use"), $K73&lt;=2028), (AND($J73= "New", $K73&gt;2028))), "N/A", VLOOKUP($F73, 'Source Data'!$B$15:$I$22,8)), "")</f>
        <v/>
      </c>
      <c r="AI73" s="171" t="str">
        <f>IF(ISNUMBER($F73), IF(OR(AND(OR($J73="Retired", $J73="Permanent Low-Use"), $K73&lt;=2029), (AND($J73= "New", $K73&gt;2029))), "N/A", VLOOKUP($F73, 'Source Data'!$B$15:$I$22,8)), "")</f>
        <v/>
      </c>
      <c r="AJ73" s="171" t="str">
        <f>IF(ISNUMBER($F73), IF(OR(AND(OR($J73="Retired", $J73="Permanent Low-Use"), $K73&lt;=2030), (AND($J73= "New", $K73&gt;2030))), "N/A", VLOOKUP($F73, 'Source Data'!$B$15:$I$22,8)), "")</f>
        <v/>
      </c>
      <c r="AK73" s="171" t="str">
        <f>IF($N73= 0, "N/A", IF(ISERROR(VLOOKUP($F73, 'Source Data'!$B$4:$C$11,2)), "", VLOOKUP($F73, 'Source Data'!$B$4:$C$11,2)))</f>
        <v/>
      </c>
    </row>
    <row r="74" spans="1:37" x14ac:dyDescent="0.35">
      <c r="A74" s="99"/>
      <c r="B74" s="89"/>
      <c r="C74" s="90"/>
      <c r="D74" s="90"/>
      <c r="E74" s="91"/>
      <c r="F74" s="91"/>
      <c r="G74" s="86"/>
      <c r="H74" s="87"/>
      <c r="I74" s="86"/>
      <c r="J74" s="88"/>
      <c r="K74" s="92"/>
      <c r="L74" s="168" t="str">
        <f t="shared" si="5"/>
        <v/>
      </c>
      <c r="M74" s="170" t="str">
        <f>IF(ISERROR(VLOOKUP(E74,'Source Data'!$B$67:$J$97, MATCH(F74, 'Source Data'!$B$64:$J$64,1),TRUE))=TRUE,"",VLOOKUP(E74,'Source Data'!$B$67:$J$97,MATCH(F74, 'Source Data'!$B$64:$J$64,1),TRUE))</f>
        <v/>
      </c>
      <c r="N74" s="169" t="str">
        <f t="shared" si="6"/>
        <v/>
      </c>
      <c r="O74" s="170" t="str">
        <f>IF(OR(AND(OR($J74="Retired",$J74="Permanent Low-Use"),$K74&lt;=2020),(AND($J74="New",$K74&gt;2020))),"N/A",IF($N74=0,0,IF(ISERROR(VLOOKUP($E74,'Source Data'!$B$29:$J$60, MATCH($L74, 'Source Data'!$B$26:$J$26,1),TRUE))=TRUE,"",VLOOKUP($E74,'Source Data'!$B$29:$J$60,MATCH($L74, 'Source Data'!$B$26:$J$26,1),TRUE))))</f>
        <v/>
      </c>
      <c r="P74" s="170" t="str">
        <f>IF(OR(AND(OR($J74="Retired",$J74="Permanent Low-Use"),$K74&lt;=2021),(AND($J74="New",$K74&gt;2021))),"N/A",IF($N74=0,0,IF(ISERROR(VLOOKUP($E74,'Source Data'!$B$29:$J$60, MATCH($L74, 'Source Data'!$B$26:$J$26,1),TRUE))=TRUE,"",VLOOKUP($E74,'Source Data'!$B$29:$J$60,MATCH($L74, 'Source Data'!$B$26:$J$26,1),TRUE))))</f>
        <v/>
      </c>
      <c r="Q74" s="170" t="str">
        <f>IF(OR(AND(OR($J74="Retired",$J74="Permanent Low-Use"),$K74&lt;=2022),(AND($J74="New",$K74&gt;2022))),"N/A",IF($N74=0,0,IF(ISERROR(VLOOKUP($E74,'Source Data'!$B$29:$J$60, MATCH($L74, 'Source Data'!$B$26:$J$26,1),TRUE))=TRUE,"",VLOOKUP($E74,'Source Data'!$B$29:$J$60,MATCH($L74, 'Source Data'!$B$26:$J$26,1),TRUE))))</f>
        <v/>
      </c>
      <c r="R74" s="170" t="str">
        <f>IF(OR(AND(OR($J74="Retired",$J74="Permanent Low-Use"),$K74&lt;=2023),(AND($J74="New",$K74&gt;2023))),"N/A",IF($N74=0,0,IF(ISERROR(VLOOKUP($E74,'Source Data'!$B$29:$J$60, MATCH($L74, 'Source Data'!$B$26:$J$26,1),TRUE))=TRUE,"",VLOOKUP($E74,'Source Data'!$B$29:$J$60,MATCH($L74, 'Source Data'!$B$26:$J$26,1),TRUE))))</f>
        <v/>
      </c>
      <c r="S74" s="170" t="str">
        <f>IF(OR(AND(OR($J74="Retired",$J74="Permanent Low-Use"),$K74&lt;=2024),(AND($J74="New",$K74&gt;2024))),"N/A",IF($N74=0,0,IF(ISERROR(VLOOKUP($E74,'Source Data'!$B$29:$J$60, MATCH($L74, 'Source Data'!$B$26:$J$26,1),TRUE))=TRUE,"",VLOOKUP($E74,'Source Data'!$B$29:$J$60,MATCH($L74, 'Source Data'!$B$26:$J$26,1),TRUE))))</f>
        <v/>
      </c>
      <c r="T74" s="170" t="str">
        <f>IF(OR(AND(OR($J74="Retired",$J74="Permanent Low-Use"),$K74&lt;=2025),(AND($J74="New",$K74&gt;2025))),"N/A",IF($N74=0,0,IF(ISERROR(VLOOKUP($E74,'Source Data'!$B$29:$J$60, MATCH($L74, 'Source Data'!$B$26:$J$26,1),TRUE))=TRUE,"",VLOOKUP($E74,'Source Data'!$B$29:$J$60,MATCH($L74, 'Source Data'!$B$26:$J$26,1),TRUE))))</f>
        <v/>
      </c>
      <c r="U74" s="170" t="str">
        <f>IF(OR(AND(OR($J74="Retired",$J74="Permanent Low-Use"),$K74&lt;=2026),(AND($J74="New",$K74&gt;2026))),"N/A",IF($N74=0,0,IF(ISERROR(VLOOKUP($E74,'Source Data'!$B$29:$J$60, MATCH($L74, 'Source Data'!$B$26:$J$26,1),TRUE))=TRUE,"",VLOOKUP($E74,'Source Data'!$B$29:$J$60,MATCH($L74, 'Source Data'!$B$26:$J$26,1),TRUE))))</f>
        <v/>
      </c>
      <c r="V74" s="170" t="str">
        <f>IF(OR(AND(OR($J74="Retired",$J74="Permanent Low-Use"),$K74&lt;=2027),(AND($J74="New",$K74&gt;2027))),"N/A",IF($N74=0,0,IF(ISERROR(VLOOKUP($E74,'Source Data'!$B$29:$J$60, MATCH($L74, 'Source Data'!$B$26:$J$26,1),TRUE))=TRUE,"",VLOOKUP($E74,'Source Data'!$B$29:$J$60,MATCH($L74, 'Source Data'!$B$26:$J$26,1),TRUE))))</f>
        <v/>
      </c>
      <c r="W74" s="170" t="str">
        <f>IF(OR(AND(OR($J74="Retired",$J74="Permanent Low-Use"),$K74&lt;=2028),(AND($J74="New",$K74&gt;2028))),"N/A",IF($N74=0,0,IF(ISERROR(VLOOKUP($E74,'Source Data'!$B$29:$J$60, MATCH($L74, 'Source Data'!$B$26:$J$26,1),TRUE))=TRUE,"",VLOOKUP($E74,'Source Data'!$B$29:$J$60,MATCH($L74, 'Source Data'!$B$26:$J$26,1),TRUE))))</f>
        <v/>
      </c>
      <c r="X74" s="170" t="str">
        <f>IF(OR(AND(OR($J74="Retired",$J74="Permanent Low-Use"),$K74&lt;=2029),(AND($J74="New",$K74&gt;2029))),"N/A",IF($N74=0,0,IF(ISERROR(VLOOKUP($E74,'Source Data'!$B$29:$J$60, MATCH($L74, 'Source Data'!$B$26:$J$26,1),TRUE))=TRUE,"",VLOOKUP($E74,'Source Data'!$B$29:$J$60,MATCH($L74, 'Source Data'!$B$26:$J$26,1),TRUE))))</f>
        <v/>
      </c>
      <c r="Y74" s="170" t="str">
        <f>IF(OR(AND(OR($J74="Retired",$J74="Permanent Low-Use"),$K74&lt;=2030),(AND($J74="New",$K74&gt;2030))),"N/A",IF($N74=0,0,IF(ISERROR(VLOOKUP($E74,'Source Data'!$B$29:$J$60, MATCH($L74, 'Source Data'!$B$26:$J$26,1),TRUE))=TRUE,"",VLOOKUP($E74,'Source Data'!$B$29:$J$60,MATCH($L74, 'Source Data'!$B$26:$J$26,1),TRUE))))</f>
        <v/>
      </c>
      <c r="Z74" s="171" t="str">
        <f>IF(ISNUMBER($L74),IF(OR(AND(OR($J74="Retired",$J74="Permanent Low-Use"),$K74&lt;=2020),(AND($J74="New",$K74&gt;2020))),"N/A",VLOOKUP($F74,'Source Data'!$B$15:$I$22,5)),"")</f>
        <v/>
      </c>
      <c r="AA74" s="171" t="str">
        <f>IF(ISNUMBER($F74), IF(OR(AND(OR($J74="Retired", $J74="Permanent Low-Use"), $K74&lt;=2021), (AND($J74= "New", $K74&gt;2021))), "N/A", VLOOKUP($F74, 'Source Data'!$B$15:$I$22,6)), "")</f>
        <v/>
      </c>
      <c r="AB74" s="171" t="str">
        <f>IF(ISNUMBER($F74), IF(OR(AND(OR($J74="Retired", $J74="Permanent Low-Use"), $K74&lt;=2022), (AND($J74= "New", $K74&gt;2022))), "N/A", VLOOKUP($F74, 'Source Data'!$B$15:$I$22,7)), "")</f>
        <v/>
      </c>
      <c r="AC74" s="171" t="str">
        <f>IF(ISNUMBER($F74), IF(OR(AND(OR($J74="Retired", $J74="Permanent Low-Use"), $K74&lt;=2023), (AND($J74= "New", $K74&gt;2023))), "N/A", VLOOKUP($F74, 'Source Data'!$B$15:$I$22,8)), "")</f>
        <v/>
      </c>
      <c r="AD74" s="171" t="str">
        <f>IF(ISNUMBER($F74), IF(OR(AND(OR($J74="Retired", $J74="Permanent Low-Use"), $K74&lt;=2024), (AND($J74= "New", $K74&gt;2024))), "N/A", VLOOKUP($F74, 'Source Data'!$B$15:$I$22,8)), "")</f>
        <v/>
      </c>
      <c r="AE74" s="171" t="str">
        <f>IF(ISNUMBER($F74), IF(OR(AND(OR($J74="Retired", $J74="Permanent Low-Use"), $K74&lt;=2025), (AND($J74= "New", $K74&gt;2025))), "N/A", VLOOKUP($F74, 'Source Data'!$B$15:$I$22,8)), "")</f>
        <v/>
      </c>
      <c r="AF74" s="171" t="str">
        <f>IF(ISNUMBER($F74), IF(OR(AND(OR($J74="Retired", $J74="Permanent Low-Use"), $K74&lt;=2026), (AND($J74= "New", $K74&gt;2026))), "N/A", VLOOKUP($F74, 'Source Data'!$B$15:$I$22,8)), "")</f>
        <v/>
      </c>
      <c r="AG74" s="171" t="str">
        <f>IF(ISNUMBER($F74), IF(OR(AND(OR($J74="Retired", $J74="Permanent Low-Use"), $K74&lt;=2027), (AND($J74= "New", $K74&gt;2027))), "N/A", VLOOKUP($F74, 'Source Data'!$B$15:$I$22,8)), "")</f>
        <v/>
      </c>
      <c r="AH74" s="171" t="str">
        <f>IF(ISNUMBER($F74), IF(OR(AND(OR($J74="Retired", $J74="Permanent Low-Use"), $K74&lt;=2028), (AND($J74= "New", $K74&gt;2028))), "N/A", VLOOKUP($F74, 'Source Data'!$B$15:$I$22,8)), "")</f>
        <v/>
      </c>
      <c r="AI74" s="171" t="str">
        <f>IF(ISNUMBER($F74), IF(OR(AND(OR($J74="Retired", $J74="Permanent Low-Use"), $K74&lt;=2029), (AND($J74= "New", $K74&gt;2029))), "N/A", VLOOKUP($F74, 'Source Data'!$B$15:$I$22,8)), "")</f>
        <v/>
      </c>
      <c r="AJ74" s="171" t="str">
        <f>IF(ISNUMBER($F74), IF(OR(AND(OR($J74="Retired", $J74="Permanent Low-Use"), $K74&lt;=2030), (AND($J74= "New", $K74&gt;2030))), "N/A", VLOOKUP($F74, 'Source Data'!$B$15:$I$22,8)), "")</f>
        <v/>
      </c>
      <c r="AK74" s="171" t="str">
        <f>IF($N74= 0, "N/A", IF(ISERROR(VLOOKUP($F74, 'Source Data'!$B$4:$C$11,2)), "", VLOOKUP($F74, 'Source Data'!$B$4:$C$11,2)))</f>
        <v/>
      </c>
    </row>
    <row r="75" spans="1:37" x14ac:dyDescent="0.35">
      <c r="A75" s="99"/>
      <c r="B75" s="89"/>
      <c r="C75" s="90"/>
      <c r="D75" s="90"/>
      <c r="E75" s="91"/>
      <c r="F75" s="91"/>
      <c r="G75" s="86"/>
      <c r="H75" s="87"/>
      <c r="I75" s="86"/>
      <c r="J75" s="88"/>
      <c r="K75" s="92"/>
      <c r="L75" s="168" t="str">
        <f t="shared" si="5"/>
        <v/>
      </c>
      <c r="M75" s="170" t="str">
        <f>IF(ISERROR(VLOOKUP(E75,'Source Data'!$B$67:$J$97, MATCH(F75, 'Source Data'!$B$64:$J$64,1),TRUE))=TRUE,"",VLOOKUP(E75,'Source Data'!$B$67:$J$97,MATCH(F75, 'Source Data'!$B$64:$J$64,1),TRUE))</f>
        <v/>
      </c>
      <c r="N75" s="169" t="str">
        <f t="shared" si="6"/>
        <v/>
      </c>
      <c r="O75" s="170" t="str">
        <f>IF(OR(AND(OR($J75="Retired",$J75="Permanent Low-Use"),$K75&lt;=2020),(AND($J75="New",$K75&gt;2020))),"N/A",IF($N75=0,0,IF(ISERROR(VLOOKUP($E75,'Source Data'!$B$29:$J$60, MATCH($L75, 'Source Data'!$B$26:$J$26,1),TRUE))=TRUE,"",VLOOKUP($E75,'Source Data'!$B$29:$J$60,MATCH($L75, 'Source Data'!$B$26:$J$26,1),TRUE))))</f>
        <v/>
      </c>
      <c r="P75" s="170" t="str">
        <f>IF(OR(AND(OR($J75="Retired",$J75="Permanent Low-Use"),$K75&lt;=2021),(AND($J75="New",$K75&gt;2021))),"N/A",IF($N75=0,0,IF(ISERROR(VLOOKUP($E75,'Source Data'!$B$29:$J$60, MATCH($L75, 'Source Data'!$B$26:$J$26,1),TRUE))=TRUE,"",VLOOKUP($E75,'Source Data'!$B$29:$J$60,MATCH($L75, 'Source Data'!$B$26:$J$26,1),TRUE))))</f>
        <v/>
      </c>
      <c r="Q75" s="170" t="str">
        <f>IF(OR(AND(OR($J75="Retired",$J75="Permanent Low-Use"),$K75&lt;=2022),(AND($J75="New",$K75&gt;2022))),"N/A",IF($N75=0,0,IF(ISERROR(VLOOKUP($E75,'Source Data'!$B$29:$J$60, MATCH($L75, 'Source Data'!$B$26:$J$26,1),TRUE))=TRUE,"",VLOOKUP($E75,'Source Data'!$B$29:$J$60,MATCH($L75, 'Source Data'!$B$26:$J$26,1),TRUE))))</f>
        <v/>
      </c>
      <c r="R75" s="170" t="str">
        <f>IF(OR(AND(OR($J75="Retired",$J75="Permanent Low-Use"),$K75&lt;=2023),(AND($J75="New",$K75&gt;2023))),"N/A",IF($N75=0,0,IF(ISERROR(VLOOKUP($E75,'Source Data'!$B$29:$J$60, MATCH($L75, 'Source Data'!$B$26:$J$26,1),TRUE))=TRUE,"",VLOOKUP($E75,'Source Data'!$B$29:$J$60,MATCH($L75, 'Source Data'!$B$26:$J$26,1),TRUE))))</f>
        <v/>
      </c>
      <c r="S75" s="170" t="str">
        <f>IF(OR(AND(OR($J75="Retired",$J75="Permanent Low-Use"),$K75&lt;=2024),(AND($J75="New",$K75&gt;2024))),"N/A",IF($N75=0,0,IF(ISERROR(VLOOKUP($E75,'Source Data'!$B$29:$J$60, MATCH($L75, 'Source Data'!$B$26:$J$26,1),TRUE))=TRUE,"",VLOOKUP($E75,'Source Data'!$B$29:$J$60,MATCH($L75, 'Source Data'!$B$26:$J$26,1),TRUE))))</f>
        <v/>
      </c>
      <c r="T75" s="170" t="str">
        <f>IF(OR(AND(OR($J75="Retired",$J75="Permanent Low-Use"),$K75&lt;=2025),(AND($J75="New",$K75&gt;2025))),"N/A",IF($N75=0,0,IF(ISERROR(VLOOKUP($E75,'Source Data'!$B$29:$J$60, MATCH($L75, 'Source Data'!$B$26:$J$26,1),TRUE))=TRUE,"",VLOOKUP($E75,'Source Data'!$B$29:$J$60,MATCH($L75, 'Source Data'!$B$26:$J$26,1),TRUE))))</f>
        <v/>
      </c>
      <c r="U75" s="170" t="str">
        <f>IF(OR(AND(OR($J75="Retired",$J75="Permanent Low-Use"),$K75&lt;=2026),(AND($J75="New",$K75&gt;2026))),"N/A",IF($N75=0,0,IF(ISERROR(VLOOKUP($E75,'Source Data'!$B$29:$J$60, MATCH($L75, 'Source Data'!$B$26:$J$26,1),TRUE))=TRUE,"",VLOOKUP($E75,'Source Data'!$B$29:$J$60,MATCH($L75, 'Source Data'!$B$26:$J$26,1),TRUE))))</f>
        <v/>
      </c>
      <c r="V75" s="170" t="str">
        <f>IF(OR(AND(OR($J75="Retired",$J75="Permanent Low-Use"),$K75&lt;=2027),(AND($J75="New",$K75&gt;2027))),"N/A",IF($N75=0,0,IF(ISERROR(VLOOKUP($E75,'Source Data'!$B$29:$J$60, MATCH($L75, 'Source Data'!$B$26:$J$26,1),TRUE))=TRUE,"",VLOOKUP($E75,'Source Data'!$B$29:$J$60,MATCH($L75, 'Source Data'!$B$26:$J$26,1),TRUE))))</f>
        <v/>
      </c>
      <c r="W75" s="170" t="str">
        <f>IF(OR(AND(OR($J75="Retired",$J75="Permanent Low-Use"),$K75&lt;=2028),(AND($J75="New",$K75&gt;2028))),"N/A",IF($N75=0,0,IF(ISERROR(VLOOKUP($E75,'Source Data'!$B$29:$J$60, MATCH($L75, 'Source Data'!$B$26:$J$26,1),TRUE))=TRUE,"",VLOOKUP($E75,'Source Data'!$B$29:$J$60,MATCH($L75, 'Source Data'!$B$26:$J$26,1),TRUE))))</f>
        <v/>
      </c>
      <c r="X75" s="170" t="str">
        <f>IF(OR(AND(OR($J75="Retired",$J75="Permanent Low-Use"),$K75&lt;=2029),(AND($J75="New",$K75&gt;2029))),"N/A",IF($N75=0,0,IF(ISERROR(VLOOKUP($E75,'Source Data'!$B$29:$J$60, MATCH($L75, 'Source Data'!$B$26:$J$26,1),TRUE))=TRUE,"",VLOOKUP($E75,'Source Data'!$B$29:$J$60,MATCH($L75, 'Source Data'!$B$26:$J$26,1),TRUE))))</f>
        <v/>
      </c>
      <c r="Y75" s="170" t="str">
        <f>IF(OR(AND(OR($J75="Retired",$J75="Permanent Low-Use"),$K75&lt;=2030),(AND($J75="New",$K75&gt;2030))),"N/A",IF($N75=0,0,IF(ISERROR(VLOOKUP($E75,'Source Data'!$B$29:$J$60, MATCH($L75, 'Source Data'!$B$26:$J$26,1),TRUE))=TRUE,"",VLOOKUP($E75,'Source Data'!$B$29:$J$60,MATCH($L75, 'Source Data'!$B$26:$J$26,1),TRUE))))</f>
        <v/>
      </c>
      <c r="Z75" s="171" t="str">
        <f>IF(ISNUMBER($L75),IF(OR(AND(OR($J75="Retired",$J75="Permanent Low-Use"),$K75&lt;=2020),(AND($J75="New",$K75&gt;2020))),"N/A",VLOOKUP($F75,'Source Data'!$B$15:$I$22,5)),"")</f>
        <v/>
      </c>
      <c r="AA75" s="171" t="str">
        <f>IF(ISNUMBER($F75), IF(OR(AND(OR($J75="Retired", $J75="Permanent Low-Use"), $K75&lt;=2021), (AND($J75= "New", $K75&gt;2021))), "N/A", VLOOKUP($F75, 'Source Data'!$B$15:$I$22,6)), "")</f>
        <v/>
      </c>
      <c r="AB75" s="171" t="str">
        <f>IF(ISNUMBER($F75), IF(OR(AND(OR($J75="Retired", $J75="Permanent Low-Use"), $K75&lt;=2022), (AND($J75= "New", $K75&gt;2022))), "N/A", VLOOKUP($F75, 'Source Data'!$B$15:$I$22,7)), "")</f>
        <v/>
      </c>
      <c r="AC75" s="171" t="str">
        <f>IF(ISNUMBER($F75), IF(OR(AND(OR($J75="Retired", $J75="Permanent Low-Use"), $K75&lt;=2023), (AND($J75= "New", $K75&gt;2023))), "N/A", VLOOKUP($F75, 'Source Data'!$B$15:$I$22,8)), "")</f>
        <v/>
      </c>
      <c r="AD75" s="171" t="str">
        <f>IF(ISNUMBER($F75), IF(OR(AND(OR($J75="Retired", $J75="Permanent Low-Use"), $K75&lt;=2024), (AND($J75= "New", $K75&gt;2024))), "N/A", VLOOKUP($F75, 'Source Data'!$B$15:$I$22,8)), "")</f>
        <v/>
      </c>
      <c r="AE75" s="171" t="str">
        <f>IF(ISNUMBER($F75), IF(OR(AND(OR($J75="Retired", $J75="Permanent Low-Use"), $K75&lt;=2025), (AND($J75= "New", $K75&gt;2025))), "N/A", VLOOKUP($F75, 'Source Data'!$B$15:$I$22,8)), "")</f>
        <v/>
      </c>
      <c r="AF75" s="171" t="str">
        <f>IF(ISNUMBER($F75), IF(OR(AND(OR($J75="Retired", $J75="Permanent Low-Use"), $K75&lt;=2026), (AND($J75= "New", $K75&gt;2026))), "N/A", VLOOKUP($F75, 'Source Data'!$B$15:$I$22,8)), "")</f>
        <v/>
      </c>
      <c r="AG75" s="171" t="str">
        <f>IF(ISNUMBER($F75), IF(OR(AND(OR($J75="Retired", $J75="Permanent Low-Use"), $K75&lt;=2027), (AND($J75= "New", $K75&gt;2027))), "N/A", VLOOKUP($F75, 'Source Data'!$B$15:$I$22,8)), "")</f>
        <v/>
      </c>
      <c r="AH75" s="171" t="str">
        <f>IF(ISNUMBER($F75), IF(OR(AND(OR($J75="Retired", $J75="Permanent Low-Use"), $K75&lt;=2028), (AND($J75= "New", $K75&gt;2028))), "N/A", VLOOKUP($F75, 'Source Data'!$B$15:$I$22,8)), "")</f>
        <v/>
      </c>
      <c r="AI75" s="171" t="str">
        <f>IF(ISNUMBER($F75), IF(OR(AND(OR($J75="Retired", $J75="Permanent Low-Use"), $K75&lt;=2029), (AND($J75= "New", $K75&gt;2029))), "N/A", VLOOKUP($F75, 'Source Data'!$B$15:$I$22,8)), "")</f>
        <v/>
      </c>
      <c r="AJ75" s="171" t="str">
        <f>IF(ISNUMBER($F75), IF(OR(AND(OR($J75="Retired", $J75="Permanent Low-Use"), $K75&lt;=2030), (AND($J75= "New", $K75&gt;2030))), "N/A", VLOOKUP($F75, 'Source Data'!$B$15:$I$22,8)), "")</f>
        <v/>
      </c>
      <c r="AK75" s="171" t="str">
        <f>IF($N75= 0, "N/A", IF(ISERROR(VLOOKUP($F75, 'Source Data'!$B$4:$C$11,2)), "", VLOOKUP($F75, 'Source Data'!$B$4:$C$11,2)))</f>
        <v/>
      </c>
    </row>
    <row r="76" spans="1:37" x14ac:dyDescent="0.35">
      <c r="A76" s="99"/>
      <c r="B76" s="89"/>
      <c r="C76" s="90"/>
      <c r="D76" s="90"/>
      <c r="E76" s="91"/>
      <c r="F76" s="91"/>
      <c r="G76" s="86"/>
      <c r="H76" s="87"/>
      <c r="I76" s="86"/>
      <c r="J76" s="88"/>
      <c r="K76" s="92"/>
      <c r="L76" s="168" t="str">
        <f t="shared" si="5"/>
        <v/>
      </c>
      <c r="M76" s="170" t="str">
        <f>IF(ISERROR(VLOOKUP(E76,'Source Data'!$B$67:$J$97, MATCH(F76, 'Source Data'!$B$64:$J$64,1),TRUE))=TRUE,"",VLOOKUP(E76,'Source Data'!$B$67:$J$97,MATCH(F76, 'Source Data'!$B$64:$J$64,1),TRUE))</f>
        <v/>
      </c>
      <c r="N76" s="169" t="str">
        <f t="shared" si="6"/>
        <v/>
      </c>
      <c r="O76" s="170" t="str">
        <f>IF(OR(AND(OR($J76="Retired",$J76="Permanent Low-Use"),$K76&lt;=2020),(AND($J76="New",$K76&gt;2020))),"N/A",IF($N76=0,0,IF(ISERROR(VLOOKUP($E76,'Source Data'!$B$29:$J$60, MATCH($L76, 'Source Data'!$B$26:$J$26,1),TRUE))=TRUE,"",VLOOKUP($E76,'Source Data'!$B$29:$J$60,MATCH($L76, 'Source Data'!$B$26:$J$26,1),TRUE))))</f>
        <v/>
      </c>
      <c r="P76" s="170" t="str">
        <f>IF(OR(AND(OR($J76="Retired",$J76="Permanent Low-Use"),$K76&lt;=2021),(AND($J76="New",$K76&gt;2021))),"N/A",IF($N76=0,0,IF(ISERROR(VLOOKUP($E76,'Source Data'!$B$29:$J$60, MATCH($L76, 'Source Data'!$B$26:$J$26,1),TRUE))=TRUE,"",VLOOKUP($E76,'Source Data'!$B$29:$J$60,MATCH($L76, 'Source Data'!$B$26:$J$26,1),TRUE))))</f>
        <v/>
      </c>
      <c r="Q76" s="170" t="str">
        <f>IF(OR(AND(OR($J76="Retired",$J76="Permanent Low-Use"),$K76&lt;=2022),(AND($J76="New",$K76&gt;2022))),"N/A",IF($N76=0,0,IF(ISERROR(VLOOKUP($E76,'Source Data'!$B$29:$J$60, MATCH($L76, 'Source Data'!$B$26:$J$26,1),TRUE))=TRUE,"",VLOOKUP($E76,'Source Data'!$B$29:$J$60,MATCH($L76, 'Source Data'!$B$26:$J$26,1),TRUE))))</f>
        <v/>
      </c>
      <c r="R76" s="170" t="str">
        <f>IF(OR(AND(OR($J76="Retired",$J76="Permanent Low-Use"),$K76&lt;=2023),(AND($J76="New",$K76&gt;2023))),"N/A",IF($N76=0,0,IF(ISERROR(VLOOKUP($E76,'Source Data'!$B$29:$J$60, MATCH($L76, 'Source Data'!$B$26:$J$26,1),TRUE))=TRUE,"",VLOOKUP($E76,'Source Data'!$B$29:$J$60,MATCH($L76, 'Source Data'!$B$26:$J$26,1),TRUE))))</f>
        <v/>
      </c>
      <c r="S76" s="170" t="str">
        <f>IF(OR(AND(OR($J76="Retired",$J76="Permanent Low-Use"),$K76&lt;=2024),(AND($J76="New",$K76&gt;2024))),"N/A",IF($N76=0,0,IF(ISERROR(VLOOKUP($E76,'Source Data'!$B$29:$J$60, MATCH($L76, 'Source Data'!$B$26:$J$26,1),TRUE))=TRUE,"",VLOOKUP($E76,'Source Data'!$B$29:$J$60,MATCH($L76, 'Source Data'!$B$26:$J$26,1),TRUE))))</f>
        <v/>
      </c>
      <c r="T76" s="170" t="str">
        <f>IF(OR(AND(OR($J76="Retired",$J76="Permanent Low-Use"),$K76&lt;=2025),(AND($J76="New",$K76&gt;2025))),"N/A",IF($N76=0,0,IF(ISERROR(VLOOKUP($E76,'Source Data'!$B$29:$J$60, MATCH($L76, 'Source Data'!$B$26:$J$26,1),TRUE))=TRUE,"",VLOOKUP($E76,'Source Data'!$B$29:$J$60,MATCH($L76, 'Source Data'!$B$26:$J$26,1),TRUE))))</f>
        <v/>
      </c>
      <c r="U76" s="170" t="str">
        <f>IF(OR(AND(OR($J76="Retired",$J76="Permanent Low-Use"),$K76&lt;=2026),(AND($J76="New",$K76&gt;2026))),"N/A",IF($N76=0,0,IF(ISERROR(VLOOKUP($E76,'Source Data'!$B$29:$J$60, MATCH($L76, 'Source Data'!$B$26:$J$26,1),TRUE))=TRUE,"",VLOOKUP($E76,'Source Data'!$B$29:$J$60,MATCH($L76, 'Source Data'!$B$26:$J$26,1),TRUE))))</f>
        <v/>
      </c>
      <c r="V76" s="170" t="str">
        <f>IF(OR(AND(OR($J76="Retired",$J76="Permanent Low-Use"),$K76&lt;=2027),(AND($J76="New",$K76&gt;2027))),"N/A",IF($N76=0,0,IF(ISERROR(VLOOKUP($E76,'Source Data'!$B$29:$J$60, MATCH($L76, 'Source Data'!$B$26:$J$26,1),TRUE))=TRUE,"",VLOOKUP($E76,'Source Data'!$B$29:$J$60,MATCH($L76, 'Source Data'!$B$26:$J$26,1),TRUE))))</f>
        <v/>
      </c>
      <c r="W76" s="170" t="str">
        <f>IF(OR(AND(OR($J76="Retired",$J76="Permanent Low-Use"),$K76&lt;=2028),(AND($J76="New",$K76&gt;2028))),"N/A",IF($N76=0,0,IF(ISERROR(VLOOKUP($E76,'Source Data'!$B$29:$J$60, MATCH($L76, 'Source Data'!$B$26:$J$26,1),TRUE))=TRUE,"",VLOOKUP($E76,'Source Data'!$B$29:$J$60,MATCH($L76, 'Source Data'!$B$26:$J$26,1),TRUE))))</f>
        <v/>
      </c>
      <c r="X76" s="170" t="str">
        <f>IF(OR(AND(OR($J76="Retired",$J76="Permanent Low-Use"),$K76&lt;=2029),(AND($J76="New",$K76&gt;2029))),"N/A",IF($N76=0,0,IF(ISERROR(VLOOKUP($E76,'Source Data'!$B$29:$J$60, MATCH($L76, 'Source Data'!$B$26:$J$26,1),TRUE))=TRUE,"",VLOOKUP($E76,'Source Data'!$B$29:$J$60,MATCH($L76, 'Source Data'!$B$26:$J$26,1),TRUE))))</f>
        <v/>
      </c>
      <c r="Y76" s="170" t="str">
        <f>IF(OR(AND(OR($J76="Retired",$J76="Permanent Low-Use"),$K76&lt;=2030),(AND($J76="New",$K76&gt;2030))),"N/A",IF($N76=0,0,IF(ISERROR(VLOOKUP($E76,'Source Data'!$B$29:$J$60, MATCH($L76, 'Source Data'!$B$26:$J$26,1),TRUE))=TRUE,"",VLOOKUP($E76,'Source Data'!$B$29:$J$60,MATCH($L76, 'Source Data'!$B$26:$J$26,1),TRUE))))</f>
        <v/>
      </c>
      <c r="Z76" s="171" t="str">
        <f>IF(ISNUMBER($L76),IF(OR(AND(OR($J76="Retired",$J76="Permanent Low-Use"),$K76&lt;=2020),(AND($J76="New",$K76&gt;2020))),"N/A",VLOOKUP($F76,'Source Data'!$B$15:$I$22,5)),"")</f>
        <v/>
      </c>
      <c r="AA76" s="171" t="str">
        <f>IF(ISNUMBER($F76), IF(OR(AND(OR($J76="Retired", $J76="Permanent Low-Use"), $K76&lt;=2021), (AND($J76= "New", $K76&gt;2021))), "N/A", VLOOKUP($F76, 'Source Data'!$B$15:$I$22,6)), "")</f>
        <v/>
      </c>
      <c r="AB76" s="171" t="str">
        <f>IF(ISNUMBER($F76), IF(OR(AND(OR($J76="Retired", $J76="Permanent Low-Use"), $K76&lt;=2022), (AND($J76= "New", $K76&gt;2022))), "N/A", VLOOKUP($F76, 'Source Data'!$B$15:$I$22,7)), "")</f>
        <v/>
      </c>
      <c r="AC76" s="171" t="str">
        <f>IF(ISNUMBER($F76), IF(OR(AND(OR($J76="Retired", $J76="Permanent Low-Use"), $K76&lt;=2023), (AND($J76= "New", $K76&gt;2023))), "N/A", VLOOKUP($F76, 'Source Data'!$B$15:$I$22,8)), "")</f>
        <v/>
      </c>
      <c r="AD76" s="171" t="str">
        <f>IF(ISNUMBER($F76), IF(OR(AND(OR($J76="Retired", $J76="Permanent Low-Use"), $K76&lt;=2024), (AND($J76= "New", $K76&gt;2024))), "N/A", VLOOKUP($F76, 'Source Data'!$B$15:$I$22,8)), "")</f>
        <v/>
      </c>
      <c r="AE76" s="171" t="str">
        <f>IF(ISNUMBER($F76), IF(OR(AND(OR($J76="Retired", $J76="Permanent Low-Use"), $K76&lt;=2025), (AND($J76= "New", $K76&gt;2025))), "N/A", VLOOKUP($F76, 'Source Data'!$B$15:$I$22,8)), "")</f>
        <v/>
      </c>
      <c r="AF76" s="171" t="str">
        <f>IF(ISNUMBER($F76), IF(OR(AND(OR($J76="Retired", $J76="Permanent Low-Use"), $K76&lt;=2026), (AND($J76= "New", $K76&gt;2026))), "N/A", VLOOKUP($F76, 'Source Data'!$B$15:$I$22,8)), "")</f>
        <v/>
      </c>
      <c r="AG76" s="171" t="str">
        <f>IF(ISNUMBER($F76), IF(OR(AND(OR($J76="Retired", $J76="Permanent Low-Use"), $K76&lt;=2027), (AND($J76= "New", $K76&gt;2027))), "N/A", VLOOKUP($F76, 'Source Data'!$B$15:$I$22,8)), "")</f>
        <v/>
      </c>
      <c r="AH76" s="171" t="str">
        <f>IF(ISNUMBER($F76), IF(OR(AND(OR($J76="Retired", $J76="Permanent Low-Use"), $K76&lt;=2028), (AND($J76= "New", $K76&gt;2028))), "N/A", VLOOKUP($F76, 'Source Data'!$B$15:$I$22,8)), "")</f>
        <v/>
      </c>
      <c r="AI76" s="171" t="str">
        <f>IF(ISNUMBER($F76), IF(OR(AND(OR($J76="Retired", $J76="Permanent Low-Use"), $K76&lt;=2029), (AND($J76= "New", $K76&gt;2029))), "N/A", VLOOKUP($F76, 'Source Data'!$B$15:$I$22,8)), "")</f>
        <v/>
      </c>
      <c r="AJ76" s="171" t="str">
        <f>IF(ISNUMBER($F76), IF(OR(AND(OR($J76="Retired", $J76="Permanent Low-Use"), $K76&lt;=2030), (AND($J76= "New", $K76&gt;2030))), "N/A", VLOOKUP($F76, 'Source Data'!$B$15:$I$22,8)), "")</f>
        <v/>
      </c>
      <c r="AK76" s="171" t="str">
        <f>IF($N76= 0, "N/A", IF(ISERROR(VLOOKUP($F76, 'Source Data'!$B$4:$C$11,2)), "", VLOOKUP($F76, 'Source Data'!$B$4:$C$11,2)))</f>
        <v/>
      </c>
    </row>
    <row r="77" spans="1:37" x14ac:dyDescent="0.35">
      <c r="A77" s="99"/>
      <c r="B77" s="89"/>
      <c r="C77" s="90"/>
      <c r="D77" s="90"/>
      <c r="E77" s="91"/>
      <c r="F77" s="91"/>
      <c r="G77" s="86"/>
      <c r="H77" s="87"/>
      <c r="I77" s="86"/>
      <c r="J77" s="88"/>
      <c r="K77" s="92"/>
      <c r="L77" s="168" t="str">
        <f t="shared" si="5"/>
        <v/>
      </c>
      <c r="M77" s="170" t="str">
        <f>IF(ISERROR(VLOOKUP(E77,'Source Data'!$B$67:$J$97, MATCH(F77, 'Source Data'!$B$64:$J$64,1),TRUE))=TRUE,"",VLOOKUP(E77,'Source Data'!$B$67:$J$97,MATCH(F77, 'Source Data'!$B$64:$J$64,1),TRUE))</f>
        <v/>
      </c>
      <c r="N77" s="169" t="str">
        <f t="shared" si="6"/>
        <v/>
      </c>
      <c r="O77" s="170" t="str">
        <f>IF(OR(AND(OR($J77="Retired",$J77="Permanent Low-Use"),$K77&lt;=2020),(AND($J77="New",$K77&gt;2020))),"N/A",IF($N77=0,0,IF(ISERROR(VLOOKUP($E77,'Source Data'!$B$29:$J$60, MATCH($L77, 'Source Data'!$B$26:$J$26,1),TRUE))=TRUE,"",VLOOKUP($E77,'Source Data'!$B$29:$J$60,MATCH($L77, 'Source Data'!$B$26:$J$26,1),TRUE))))</f>
        <v/>
      </c>
      <c r="P77" s="170" t="str">
        <f>IF(OR(AND(OR($J77="Retired",$J77="Permanent Low-Use"),$K77&lt;=2021),(AND($J77="New",$K77&gt;2021))),"N/A",IF($N77=0,0,IF(ISERROR(VLOOKUP($E77,'Source Data'!$B$29:$J$60, MATCH($L77, 'Source Data'!$B$26:$J$26,1),TRUE))=TRUE,"",VLOOKUP($E77,'Source Data'!$B$29:$J$60,MATCH($L77, 'Source Data'!$B$26:$J$26,1),TRUE))))</f>
        <v/>
      </c>
      <c r="Q77" s="170" t="str">
        <f>IF(OR(AND(OR($J77="Retired",$J77="Permanent Low-Use"),$K77&lt;=2022),(AND($J77="New",$K77&gt;2022))),"N/A",IF($N77=0,0,IF(ISERROR(VLOOKUP($E77,'Source Data'!$B$29:$J$60, MATCH($L77, 'Source Data'!$B$26:$J$26,1),TRUE))=TRUE,"",VLOOKUP($E77,'Source Data'!$B$29:$J$60,MATCH($L77, 'Source Data'!$B$26:$J$26,1),TRUE))))</f>
        <v/>
      </c>
      <c r="R77" s="170" t="str">
        <f>IF(OR(AND(OR($J77="Retired",$J77="Permanent Low-Use"),$K77&lt;=2023),(AND($J77="New",$K77&gt;2023))),"N/A",IF($N77=0,0,IF(ISERROR(VLOOKUP($E77,'Source Data'!$B$29:$J$60, MATCH($L77, 'Source Data'!$B$26:$J$26,1),TRUE))=TRUE,"",VLOOKUP($E77,'Source Data'!$B$29:$J$60,MATCH($L77, 'Source Data'!$B$26:$J$26,1),TRUE))))</f>
        <v/>
      </c>
      <c r="S77" s="170" t="str">
        <f>IF(OR(AND(OR($J77="Retired",$J77="Permanent Low-Use"),$K77&lt;=2024),(AND($J77="New",$K77&gt;2024))),"N/A",IF($N77=0,0,IF(ISERROR(VLOOKUP($E77,'Source Data'!$B$29:$J$60, MATCH($L77, 'Source Data'!$B$26:$J$26,1),TRUE))=TRUE,"",VLOOKUP($E77,'Source Data'!$B$29:$J$60,MATCH($L77, 'Source Data'!$B$26:$J$26,1),TRUE))))</f>
        <v/>
      </c>
      <c r="T77" s="170" t="str">
        <f>IF(OR(AND(OR($J77="Retired",$J77="Permanent Low-Use"),$K77&lt;=2025),(AND($J77="New",$K77&gt;2025))),"N/A",IF($N77=0,0,IF(ISERROR(VLOOKUP($E77,'Source Data'!$B$29:$J$60, MATCH($L77, 'Source Data'!$B$26:$J$26,1),TRUE))=TRUE,"",VLOOKUP($E77,'Source Data'!$B$29:$J$60,MATCH($L77, 'Source Data'!$B$26:$J$26,1),TRUE))))</f>
        <v/>
      </c>
      <c r="U77" s="170" t="str">
        <f>IF(OR(AND(OR($J77="Retired",$J77="Permanent Low-Use"),$K77&lt;=2026),(AND($J77="New",$K77&gt;2026))),"N/A",IF($N77=0,0,IF(ISERROR(VLOOKUP($E77,'Source Data'!$B$29:$J$60, MATCH($L77, 'Source Data'!$B$26:$J$26,1),TRUE))=TRUE,"",VLOOKUP($E77,'Source Data'!$B$29:$J$60,MATCH($L77, 'Source Data'!$B$26:$J$26,1),TRUE))))</f>
        <v/>
      </c>
      <c r="V77" s="170" t="str">
        <f>IF(OR(AND(OR($J77="Retired",$J77="Permanent Low-Use"),$K77&lt;=2027),(AND($J77="New",$K77&gt;2027))),"N/A",IF($N77=0,0,IF(ISERROR(VLOOKUP($E77,'Source Data'!$B$29:$J$60, MATCH($L77, 'Source Data'!$B$26:$J$26,1),TRUE))=TRUE,"",VLOOKUP($E77,'Source Data'!$B$29:$J$60,MATCH($L77, 'Source Data'!$B$26:$J$26,1),TRUE))))</f>
        <v/>
      </c>
      <c r="W77" s="170" t="str">
        <f>IF(OR(AND(OR($J77="Retired",$J77="Permanent Low-Use"),$K77&lt;=2028),(AND($J77="New",$K77&gt;2028))),"N/A",IF($N77=0,0,IF(ISERROR(VLOOKUP($E77,'Source Data'!$B$29:$J$60, MATCH($L77, 'Source Data'!$B$26:$J$26,1),TRUE))=TRUE,"",VLOOKUP($E77,'Source Data'!$B$29:$J$60,MATCH($L77, 'Source Data'!$B$26:$J$26,1),TRUE))))</f>
        <v/>
      </c>
      <c r="X77" s="170" t="str">
        <f>IF(OR(AND(OR($J77="Retired",$J77="Permanent Low-Use"),$K77&lt;=2029),(AND($J77="New",$K77&gt;2029))),"N/A",IF($N77=0,0,IF(ISERROR(VLOOKUP($E77,'Source Data'!$B$29:$J$60, MATCH($L77, 'Source Data'!$B$26:$J$26,1),TRUE))=TRUE,"",VLOOKUP($E77,'Source Data'!$B$29:$J$60,MATCH($L77, 'Source Data'!$B$26:$J$26,1),TRUE))))</f>
        <v/>
      </c>
      <c r="Y77" s="170" t="str">
        <f>IF(OR(AND(OR($J77="Retired",$J77="Permanent Low-Use"),$K77&lt;=2030),(AND($J77="New",$K77&gt;2030))),"N/A",IF($N77=0,0,IF(ISERROR(VLOOKUP($E77,'Source Data'!$B$29:$J$60, MATCH($L77, 'Source Data'!$B$26:$J$26,1),TRUE))=TRUE,"",VLOOKUP($E77,'Source Data'!$B$29:$J$60,MATCH($L77, 'Source Data'!$B$26:$J$26,1),TRUE))))</f>
        <v/>
      </c>
      <c r="Z77" s="171" t="str">
        <f>IF(ISNUMBER($L77),IF(OR(AND(OR($J77="Retired",$J77="Permanent Low-Use"),$K77&lt;=2020),(AND($J77="New",$K77&gt;2020))),"N/A",VLOOKUP($F77,'Source Data'!$B$15:$I$22,5)),"")</f>
        <v/>
      </c>
      <c r="AA77" s="171" t="str">
        <f>IF(ISNUMBER($F77), IF(OR(AND(OR($J77="Retired", $J77="Permanent Low-Use"), $K77&lt;=2021), (AND($J77= "New", $K77&gt;2021))), "N/A", VLOOKUP($F77, 'Source Data'!$B$15:$I$22,6)), "")</f>
        <v/>
      </c>
      <c r="AB77" s="171" t="str">
        <f>IF(ISNUMBER($F77), IF(OR(AND(OR($J77="Retired", $J77="Permanent Low-Use"), $K77&lt;=2022), (AND($J77= "New", $K77&gt;2022))), "N/A", VLOOKUP($F77, 'Source Data'!$B$15:$I$22,7)), "")</f>
        <v/>
      </c>
      <c r="AC77" s="171" t="str">
        <f>IF(ISNUMBER($F77), IF(OR(AND(OR($J77="Retired", $J77="Permanent Low-Use"), $K77&lt;=2023), (AND($J77= "New", $K77&gt;2023))), "N/A", VLOOKUP($F77, 'Source Data'!$B$15:$I$22,8)), "")</f>
        <v/>
      </c>
      <c r="AD77" s="171" t="str">
        <f>IF(ISNUMBER($F77), IF(OR(AND(OR($J77="Retired", $J77="Permanent Low-Use"), $K77&lt;=2024), (AND($J77= "New", $K77&gt;2024))), "N/A", VLOOKUP($F77, 'Source Data'!$B$15:$I$22,8)), "")</f>
        <v/>
      </c>
      <c r="AE77" s="171" t="str">
        <f>IF(ISNUMBER($F77), IF(OR(AND(OR($J77="Retired", $J77="Permanent Low-Use"), $K77&lt;=2025), (AND($J77= "New", $K77&gt;2025))), "N/A", VLOOKUP($F77, 'Source Data'!$B$15:$I$22,8)), "")</f>
        <v/>
      </c>
      <c r="AF77" s="171" t="str">
        <f>IF(ISNUMBER($F77), IF(OR(AND(OR($J77="Retired", $J77="Permanent Low-Use"), $K77&lt;=2026), (AND($J77= "New", $K77&gt;2026))), "N/A", VLOOKUP($F77, 'Source Data'!$B$15:$I$22,8)), "")</f>
        <v/>
      </c>
      <c r="AG77" s="171" t="str">
        <f>IF(ISNUMBER($F77), IF(OR(AND(OR($J77="Retired", $J77="Permanent Low-Use"), $K77&lt;=2027), (AND($J77= "New", $K77&gt;2027))), "N/A", VLOOKUP($F77, 'Source Data'!$B$15:$I$22,8)), "")</f>
        <v/>
      </c>
      <c r="AH77" s="171" t="str">
        <f>IF(ISNUMBER($F77), IF(OR(AND(OR($J77="Retired", $J77="Permanent Low-Use"), $K77&lt;=2028), (AND($J77= "New", $K77&gt;2028))), "N/A", VLOOKUP($F77, 'Source Data'!$B$15:$I$22,8)), "")</f>
        <v/>
      </c>
      <c r="AI77" s="171" t="str">
        <f>IF(ISNUMBER($F77), IF(OR(AND(OR($J77="Retired", $J77="Permanent Low-Use"), $K77&lt;=2029), (AND($J77= "New", $K77&gt;2029))), "N/A", VLOOKUP($F77, 'Source Data'!$B$15:$I$22,8)), "")</f>
        <v/>
      </c>
      <c r="AJ77" s="171" t="str">
        <f>IF(ISNUMBER($F77), IF(OR(AND(OR($J77="Retired", $J77="Permanent Low-Use"), $K77&lt;=2030), (AND($J77= "New", $K77&gt;2030))), "N/A", VLOOKUP($F77, 'Source Data'!$B$15:$I$22,8)), "")</f>
        <v/>
      </c>
      <c r="AK77" s="171" t="str">
        <f>IF($N77= 0, "N/A", IF(ISERROR(VLOOKUP($F77, 'Source Data'!$B$4:$C$11,2)), "", VLOOKUP($F77, 'Source Data'!$B$4:$C$11,2)))</f>
        <v/>
      </c>
    </row>
    <row r="78" spans="1:37" x14ac:dyDescent="0.35">
      <c r="A78" s="99"/>
      <c r="B78" s="89"/>
      <c r="C78" s="90"/>
      <c r="D78" s="90"/>
      <c r="E78" s="91"/>
      <c r="F78" s="91"/>
      <c r="G78" s="86"/>
      <c r="H78" s="87"/>
      <c r="I78" s="86"/>
      <c r="J78" s="88"/>
      <c r="K78" s="92"/>
      <c r="L78" s="168" t="str">
        <f t="shared" si="5"/>
        <v/>
      </c>
      <c r="M78" s="170" t="str">
        <f>IF(ISERROR(VLOOKUP(E78,'Source Data'!$B$67:$J$97, MATCH(F78, 'Source Data'!$B$64:$J$64,1),TRUE))=TRUE,"",VLOOKUP(E78,'Source Data'!$B$67:$J$97,MATCH(F78, 'Source Data'!$B$64:$J$64,1),TRUE))</f>
        <v/>
      </c>
      <c r="N78" s="169" t="str">
        <f t="shared" si="6"/>
        <v/>
      </c>
      <c r="O78" s="170" t="str">
        <f>IF(OR(AND(OR($J78="Retired",$J78="Permanent Low-Use"),$K78&lt;=2020),(AND($J78="New",$K78&gt;2020))),"N/A",IF($N78=0,0,IF(ISERROR(VLOOKUP($E78,'Source Data'!$B$29:$J$60, MATCH($L78, 'Source Data'!$B$26:$J$26,1),TRUE))=TRUE,"",VLOOKUP($E78,'Source Data'!$B$29:$J$60,MATCH($L78, 'Source Data'!$B$26:$J$26,1),TRUE))))</f>
        <v/>
      </c>
      <c r="P78" s="170" t="str">
        <f>IF(OR(AND(OR($J78="Retired",$J78="Permanent Low-Use"),$K78&lt;=2021),(AND($J78="New",$K78&gt;2021))),"N/A",IF($N78=0,0,IF(ISERROR(VLOOKUP($E78,'Source Data'!$B$29:$J$60, MATCH($L78, 'Source Data'!$B$26:$J$26,1),TRUE))=TRUE,"",VLOOKUP($E78,'Source Data'!$B$29:$J$60,MATCH($L78, 'Source Data'!$B$26:$J$26,1),TRUE))))</f>
        <v/>
      </c>
      <c r="Q78" s="170" t="str">
        <f>IF(OR(AND(OR($J78="Retired",$J78="Permanent Low-Use"),$K78&lt;=2022),(AND($J78="New",$K78&gt;2022))),"N/A",IF($N78=0,0,IF(ISERROR(VLOOKUP($E78,'Source Data'!$B$29:$J$60, MATCH($L78, 'Source Data'!$B$26:$J$26,1),TRUE))=TRUE,"",VLOOKUP($E78,'Source Data'!$B$29:$J$60,MATCH($L78, 'Source Data'!$B$26:$J$26,1),TRUE))))</f>
        <v/>
      </c>
      <c r="R78" s="170" t="str">
        <f>IF(OR(AND(OR($J78="Retired",$J78="Permanent Low-Use"),$K78&lt;=2023),(AND($J78="New",$K78&gt;2023))),"N/A",IF($N78=0,0,IF(ISERROR(VLOOKUP($E78,'Source Data'!$B$29:$J$60, MATCH($L78, 'Source Data'!$B$26:$J$26,1),TRUE))=TRUE,"",VLOOKUP($E78,'Source Data'!$B$29:$J$60,MATCH($L78, 'Source Data'!$B$26:$J$26,1),TRUE))))</f>
        <v/>
      </c>
      <c r="S78" s="170" t="str">
        <f>IF(OR(AND(OR($J78="Retired",$J78="Permanent Low-Use"),$K78&lt;=2024),(AND($J78="New",$K78&gt;2024))),"N/A",IF($N78=0,0,IF(ISERROR(VLOOKUP($E78,'Source Data'!$B$29:$J$60, MATCH($L78, 'Source Data'!$B$26:$J$26,1),TRUE))=TRUE,"",VLOOKUP($E78,'Source Data'!$B$29:$J$60,MATCH($L78, 'Source Data'!$B$26:$J$26,1),TRUE))))</f>
        <v/>
      </c>
      <c r="T78" s="170" t="str">
        <f>IF(OR(AND(OR($J78="Retired",$J78="Permanent Low-Use"),$K78&lt;=2025),(AND($J78="New",$K78&gt;2025))),"N/A",IF($N78=0,0,IF(ISERROR(VLOOKUP($E78,'Source Data'!$B$29:$J$60, MATCH($L78, 'Source Data'!$B$26:$J$26,1),TRUE))=TRUE,"",VLOOKUP($E78,'Source Data'!$B$29:$J$60,MATCH($L78, 'Source Data'!$B$26:$J$26,1),TRUE))))</f>
        <v/>
      </c>
      <c r="U78" s="170" t="str">
        <f>IF(OR(AND(OR($J78="Retired",$J78="Permanent Low-Use"),$K78&lt;=2026),(AND($J78="New",$K78&gt;2026))),"N/A",IF($N78=0,0,IF(ISERROR(VLOOKUP($E78,'Source Data'!$B$29:$J$60, MATCH($L78, 'Source Data'!$B$26:$J$26,1),TRUE))=TRUE,"",VLOOKUP($E78,'Source Data'!$B$29:$J$60,MATCH($L78, 'Source Data'!$B$26:$J$26,1),TRUE))))</f>
        <v/>
      </c>
      <c r="V78" s="170" t="str">
        <f>IF(OR(AND(OR($J78="Retired",$J78="Permanent Low-Use"),$K78&lt;=2027),(AND($J78="New",$K78&gt;2027))),"N/A",IF($N78=0,0,IF(ISERROR(VLOOKUP($E78,'Source Data'!$B$29:$J$60, MATCH($L78, 'Source Data'!$B$26:$J$26,1),TRUE))=TRUE,"",VLOOKUP($E78,'Source Data'!$B$29:$J$60,MATCH($L78, 'Source Data'!$B$26:$J$26,1),TRUE))))</f>
        <v/>
      </c>
      <c r="W78" s="170" t="str">
        <f>IF(OR(AND(OR($J78="Retired",$J78="Permanent Low-Use"),$K78&lt;=2028),(AND($J78="New",$K78&gt;2028))),"N/A",IF($N78=0,0,IF(ISERROR(VLOOKUP($E78,'Source Data'!$B$29:$J$60, MATCH($L78, 'Source Data'!$B$26:$J$26,1),TRUE))=TRUE,"",VLOOKUP($E78,'Source Data'!$B$29:$J$60,MATCH($L78, 'Source Data'!$B$26:$J$26,1),TRUE))))</f>
        <v/>
      </c>
      <c r="X78" s="170" t="str">
        <f>IF(OR(AND(OR($J78="Retired",$J78="Permanent Low-Use"),$K78&lt;=2029),(AND($J78="New",$K78&gt;2029))),"N/A",IF($N78=0,0,IF(ISERROR(VLOOKUP($E78,'Source Data'!$B$29:$J$60, MATCH($L78, 'Source Data'!$B$26:$J$26,1),TRUE))=TRUE,"",VLOOKUP($E78,'Source Data'!$B$29:$J$60,MATCH($L78, 'Source Data'!$B$26:$J$26,1),TRUE))))</f>
        <v/>
      </c>
      <c r="Y78" s="170" t="str">
        <f>IF(OR(AND(OR($J78="Retired",$J78="Permanent Low-Use"),$K78&lt;=2030),(AND($J78="New",$K78&gt;2030))),"N/A",IF($N78=0,0,IF(ISERROR(VLOOKUP($E78,'Source Data'!$B$29:$J$60, MATCH($L78, 'Source Data'!$B$26:$J$26,1),TRUE))=TRUE,"",VLOOKUP($E78,'Source Data'!$B$29:$J$60,MATCH($L78, 'Source Data'!$B$26:$J$26,1),TRUE))))</f>
        <v/>
      </c>
      <c r="Z78" s="171" t="str">
        <f>IF(ISNUMBER($L78),IF(OR(AND(OR($J78="Retired",$J78="Permanent Low-Use"),$K78&lt;=2020),(AND($J78="New",$K78&gt;2020))),"N/A",VLOOKUP($F78,'Source Data'!$B$15:$I$22,5)),"")</f>
        <v/>
      </c>
      <c r="AA78" s="171" t="str">
        <f>IF(ISNUMBER($F78), IF(OR(AND(OR($J78="Retired", $J78="Permanent Low-Use"), $K78&lt;=2021), (AND($J78= "New", $K78&gt;2021))), "N/A", VLOOKUP($F78, 'Source Data'!$B$15:$I$22,6)), "")</f>
        <v/>
      </c>
      <c r="AB78" s="171" t="str">
        <f>IF(ISNUMBER($F78), IF(OR(AND(OR($J78="Retired", $J78="Permanent Low-Use"), $K78&lt;=2022), (AND($J78= "New", $K78&gt;2022))), "N/A", VLOOKUP($F78, 'Source Data'!$B$15:$I$22,7)), "")</f>
        <v/>
      </c>
      <c r="AC78" s="171" t="str">
        <f>IF(ISNUMBER($F78), IF(OR(AND(OR($J78="Retired", $J78="Permanent Low-Use"), $K78&lt;=2023), (AND($J78= "New", $K78&gt;2023))), "N/A", VLOOKUP($F78, 'Source Data'!$B$15:$I$22,8)), "")</f>
        <v/>
      </c>
      <c r="AD78" s="171" t="str">
        <f>IF(ISNUMBER($F78), IF(OR(AND(OR($J78="Retired", $J78="Permanent Low-Use"), $K78&lt;=2024), (AND($J78= "New", $K78&gt;2024))), "N/A", VLOOKUP($F78, 'Source Data'!$B$15:$I$22,8)), "")</f>
        <v/>
      </c>
      <c r="AE78" s="171" t="str">
        <f>IF(ISNUMBER($F78), IF(OR(AND(OR($J78="Retired", $J78="Permanent Low-Use"), $K78&lt;=2025), (AND($J78= "New", $K78&gt;2025))), "N/A", VLOOKUP($F78, 'Source Data'!$B$15:$I$22,8)), "")</f>
        <v/>
      </c>
      <c r="AF78" s="171" t="str">
        <f>IF(ISNUMBER($F78), IF(OR(AND(OR($J78="Retired", $J78="Permanent Low-Use"), $K78&lt;=2026), (AND($J78= "New", $K78&gt;2026))), "N/A", VLOOKUP($F78, 'Source Data'!$B$15:$I$22,8)), "")</f>
        <v/>
      </c>
      <c r="AG78" s="171" t="str">
        <f>IF(ISNUMBER($F78), IF(OR(AND(OR($J78="Retired", $J78="Permanent Low-Use"), $K78&lt;=2027), (AND($J78= "New", $K78&gt;2027))), "N/A", VLOOKUP($F78, 'Source Data'!$B$15:$I$22,8)), "")</f>
        <v/>
      </c>
      <c r="AH78" s="171" t="str">
        <f>IF(ISNUMBER($F78), IF(OR(AND(OR($J78="Retired", $J78="Permanent Low-Use"), $K78&lt;=2028), (AND($J78= "New", $K78&gt;2028))), "N/A", VLOOKUP($F78, 'Source Data'!$B$15:$I$22,8)), "")</f>
        <v/>
      </c>
      <c r="AI78" s="171" t="str">
        <f>IF(ISNUMBER($F78), IF(OR(AND(OR($J78="Retired", $J78="Permanent Low-Use"), $K78&lt;=2029), (AND($J78= "New", $K78&gt;2029))), "N/A", VLOOKUP($F78, 'Source Data'!$B$15:$I$22,8)), "")</f>
        <v/>
      </c>
      <c r="AJ78" s="171" t="str">
        <f>IF(ISNUMBER($F78), IF(OR(AND(OR($J78="Retired", $J78="Permanent Low-Use"), $K78&lt;=2030), (AND($J78= "New", $K78&gt;2030))), "N/A", VLOOKUP($F78, 'Source Data'!$B$15:$I$22,8)), "")</f>
        <v/>
      </c>
      <c r="AK78" s="171" t="str">
        <f>IF($N78= 0, "N/A", IF(ISERROR(VLOOKUP($F78, 'Source Data'!$B$4:$C$11,2)), "", VLOOKUP($F78, 'Source Data'!$B$4:$C$11,2)))</f>
        <v/>
      </c>
    </row>
    <row r="79" spans="1:37" x14ac:dyDescent="0.35">
      <c r="A79" s="99"/>
      <c r="B79" s="89"/>
      <c r="C79" s="90"/>
      <c r="D79" s="90"/>
      <c r="E79" s="91"/>
      <c r="F79" s="91"/>
      <c r="G79" s="86"/>
      <c r="H79" s="87"/>
      <c r="I79" s="86"/>
      <c r="J79" s="88"/>
      <c r="K79" s="92"/>
      <c r="L79" s="168" t="str">
        <f t="shared" si="5"/>
        <v/>
      </c>
      <c r="M79" s="170" t="str">
        <f>IF(ISERROR(VLOOKUP(E79,'Source Data'!$B$67:$J$97, MATCH(F79, 'Source Data'!$B$64:$J$64,1),TRUE))=TRUE,"",VLOOKUP(E79,'Source Data'!$B$67:$J$97,MATCH(F79, 'Source Data'!$B$64:$J$64,1),TRUE))</f>
        <v/>
      </c>
      <c r="N79" s="169" t="str">
        <f t="shared" si="6"/>
        <v/>
      </c>
      <c r="O79" s="170" t="str">
        <f>IF(OR(AND(OR($J79="Retired",$J79="Permanent Low-Use"),$K79&lt;=2020),(AND($J79="New",$K79&gt;2020))),"N/A",IF($N79=0,0,IF(ISERROR(VLOOKUP($E79,'Source Data'!$B$29:$J$60, MATCH($L79, 'Source Data'!$B$26:$J$26,1),TRUE))=TRUE,"",VLOOKUP($E79,'Source Data'!$B$29:$J$60,MATCH($L79, 'Source Data'!$B$26:$J$26,1),TRUE))))</f>
        <v/>
      </c>
      <c r="P79" s="170" t="str">
        <f>IF(OR(AND(OR($J79="Retired",$J79="Permanent Low-Use"),$K79&lt;=2021),(AND($J79="New",$K79&gt;2021))),"N/A",IF($N79=0,0,IF(ISERROR(VLOOKUP($E79,'Source Data'!$B$29:$J$60, MATCH($L79, 'Source Data'!$B$26:$J$26,1),TRUE))=TRUE,"",VLOOKUP($E79,'Source Data'!$B$29:$J$60,MATCH($L79, 'Source Data'!$B$26:$J$26,1),TRUE))))</f>
        <v/>
      </c>
      <c r="Q79" s="170" t="str">
        <f>IF(OR(AND(OR($J79="Retired",$J79="Permanent Low-Use"),$K79&lt;=2022),(AND($J79="New",$K79&gt;2022))),"N/A",IF($N79=0,0,IF(ISERROR(VLOOKUP($E79,'Source Data'!$B$29:$J$60, MATCH($L79, 'Source Data'!$B$26:$J$26,1),TRUE))=TRUE,"",VLOOKUP($E79,'Source Data'!$B$29:$J$60,MATCH($L79, 'Source Data'!$B$26:$J$26,1),TRUE))))</f>
        <v/>
      </c>
      <c r="R79" s="170" t="str">
        <f>IF(OR(AND(OR($J79="Retired",$J79="Permanent Low-Use"),$K79&lt;=2023),(AND($J79="New",$K79&gt;2023))),"N/A",IF($N79=0,0,IF(ISERROR(VLOOKUP($E79,'Source Data'!$B$29:$J$60, MATCH($L79, 'Source Data'!$B$26:$J$26,1),TRUE))=TRUE,"",VLOOKUP($E79,'Source Data'!$B$29:$J$60,MATCH($L79, 'Source Data'!$B$26:$J$26,1),TRUE))))</f>
        <v/>
      </c>
      <c r="S79" s="170" t="str">
        <f>IF(OR(AND(OR($J79="Retired",$J79="Permanent Low-Use"),$K79&lt;=2024),(AND($J79="New",$K79&gt;2024))),"N/A",IF($N79=0,0,IF(ISERROR(VLOOKUP($E79,'Source Data'!$B$29:$J$60, MATCH($L79, 'Source Data'!$B$26:$J$26,1),TRUE))=TRUE,"",VLOOKUP($E79,'Source Data'!$B$29:$J$60,MATCH($L79, 'Source Data'!$B$26:$J$26,1),TRUE))))</f>
        <v/>
      </c>
      <c r="T79" s="170" t="str">
        <f>IF(OR(AND(OR($J79="Retired",$J79="Permanent Low-Use"),$K79&lt;=2025),(AND($J79="New",$K79&gt;2025))),"N/A",IF($N79=0,0,IF(ISERROR(VLOOKUP($E79,'Source Data'!$B$29:$J$60, MATCH($L79, 'Source Data'!$B$26:$J$26,1),TRUE))=TRUE,"",VLOOKUP($E79,'Source Data'!$B$29:$J$60,MATCH($L79, 'Source Data'!$B$26:$J$26,1),TRUE))))</f>
        <v/>
      </c>
      <c r="U79" s="170" t="str">
        <f>IF(OR(AND(OR($J79="Retired",$J79="Permanent Low-Use"),$K79&lt;=2026),(AND($J79="New",$K79&gt;2026))),"N/A",IF($N79=0,0,IF(ISERROR(VLOOKUP($E79,'Source Data'!$B$29:$J$60, MATCH($L79, 'Source Data'!$B$26:$J$26,1),TRUE))=TRUE,"",VLOOKUP($E79,'Source Data'!$B$29:$J$60,MATCH($L79, 'Source Data'!$B$26:$J$26,1),TRUE))))</f>
        <v/>
      </c>
      <c r="V79" s="170" t="str">
        <f>IF(OR(AND(OR($J79="Retired",$J79="Permanent Low-Use"),$K79&lt;=2027),(AND($J79="New",$K79&gt;2027))),"N/A",IF($N79=0,0,IF(ISERROR(VLOOKUP($E79,'Source Data'!$B$29:$J$60, MATCH($L79, 'Source Data'!$B$26:$J$26,1),TRUE))=TRUE,"",VLOOKUP($E79,'Source Data'!$B$29:$J$60,MATCH($L79, 'Source Data'!$B$26:$J$26,1),TRUE))))</f>
        <v/>
      </c>
      <c r="W79" s="170" t="str">
        <f>IF(OR(AND(OR($J79="Retired",$J79="Permanent Low-Use"),$K79&lt;=2028),(AND($J79="New",$K79&gt;2028))),"N/A",IF($N79=0,0,IF(ISERROR(VLOOKUP($E79,'Source Data'!$B$29:$J$60, MATCH($L79, 'Source Data'!$B$26:$J$26,1),TRUE))=TRUE,"",VLOOKUP($E79,'Source Data'!$B$29:$J$60,MATCH($L79, 'Source Data'!$B$26:$J$26,1),TRUE))))</f>
        <v/>
      </c>
      <c r="X79" s="170" t="str">
        <f>IF(OR(AND(OR($J79="Retired",$J79="Permanent Low-Use"),$K79&lt;=2029),(AND($J79="New",$K79&gt;2029))),"N/A",IF($N79=0,0,IF(ISERROR(VLOOKUP($E79,'Source Data'!$B$29:$J$60, MATCH($L79, 'Source Data'!$B$26:$J$26,1),TRUE))=TRUE,"",VLOOKUP($E79,'Source Data'!$B$29:$J$60,MATCH($L79, 'Source Data'!$B$26:$J$26,1),TRUE))))</f>
        <v/>
      </c>
      <c r="Y79" s="170" t="str">
        <f>IF(OR(AND(OR($J79="Retired",$J79="Permanent Low-Use"),$K79&lt;=2030),(AND($J79="New",$K79&gt;2030))),"N/A",IF($N79=0,0,IF(ISERROR(VLOOKUP($E79,'Source Data'!$B$29:$J$60, MATCH($L79, 'Source Data'!$B$26:$J$26,1),TRUE))=TRUE,"",VLOOKUP($E79,'Source Data'!$B$29:$J$60,MATCH($L79, 'Source Data'!$B$26:$J$26,1),TRUE))))</f>
        <v/>
      </c>
      <c r="Z79" s="171" t="str">
        <f>IF(ISNUMBER($L79),IF(OR(AND(OR($J79="Retired",$J79="Permanent Low-Use"),$K79&lt;=2020),(AND($J79="New",$K79&gt;2020))),"N/A",VLOOKUP($F79,'Source Data'!$B$15:$I$22,5)),"")</f>
        <v/>
      </c>
      <c r="AA79" s="171" t="str">
        <f>IF(ISNUMBER($F79), IF(OR(AND(OR($J79="Retired", $J79="Permanent Low-Use"), $K79&lt;=2021), (AND($J79= "New", $K79&gt;2021))), "N/A", VLOOKUP($F79, 'Source Data'!$B$15:$I$22,6)), "")</f>
        <v/>
      </c>
      <c r="AB79" s="171" t="str">
        <f>IF(ISNUMBER($F79), IF(OR(AND(OR($J79="Retired", $J79="Permanent Low-Use"), $K79&lt;=2022), (AND($J79= "New", $K79&gt;2022))), "N/A", VLOOKUP($F79, 'Source Data'!$B$15:$I$22,7)), "")</f>
        <v/>
      </c>
      <c r="AC79" s="171" t="str">
        <f>IF(ISNUMBER($F79), IF(OR(AND(OR($J79="Retired", $J79="Permanent Low-Use"), $K79&lt;=2023), (AND($J79= "New", $K79&gt;2023))), "N/A", VLOOKUP($F79, 'Source Data'!$B$15:$I$22,8)), "")</f>
        <v/>
      </c>
      <c r="AD79" s="171" t="str">
        <f>IF(ISNUMBER($F79), IF(OR(AND(OR($J79="Retired", $J79="Permanent Low-Use"), $K79&lt;=2024), (AND($J79= "New", $K79&gt;2024))), "N/A", VLOOKUP($F79, 'Source Data'!$B$15:$I$22,8)), "")</f>
        <v/>
      </c>
      <c r="AE79" s="171" t="str">
        <f>IF(ISNUMBER($F79), IF(OR(AND(OR($J79="Retired", $J79="Permanent Low-Use"), $K79&lt;=2025), (AND($J79= "New", $K79&gt;2025))), "N/A", VLOOKUP($F79, 'Source Data'!$B$15:$I$22,8)), "")</f>
        <v/>
      </c>
      <c r="AF79" s="171" t="str">
        <f>IF(ISNUMBER($F79), IF(OR(AND(OR($J79="Retired", $J79="Permanent Low-Use"), $K79&lt;=2026), (AND($J79= "New", $K79&gt;2026))), "N/A", VLOOKUP($F79, 'Source Data'!$B$15:$I$22,8)), "")</f>
        <v/>
      </c>
      <c r="AG79" s="171" t="str">
        <f>IF(ISNUMBER($F79), IF(OR(AND(OR($J79="Retired", $J79="Permanent Low-Use"), $K79&lt;=2027), (AND($J79= "New", $K79&gt;2027))), "N/A", VLOOKUP($F79, 'Source Data'!$B$15:$I$22,8)), "")</f>
        <v/>
      </c>
      <c r="AH79" s="171" t="str">
        <f>IF(ISNUMBER($F79), IF(OR(AND(OR($J79="Retired", $J79="Permanent Low-Use"), $K79&lt;=2028), (AND($J79= "New", $K79&gt;2028))), "N/A", VLOOKUP($F79, 'Source Data'!$B$15:$I$22,8)), "")</f>
        <v/>
      </c>
      <c r="AI79" s="171" t="str">
        <f>IF(ISNUMBER($F79), IF(OR(AND(OR($J79="Retired", $J79="Permanent Low-Use"), $K79&lt;=2029), (AND($J79= "New", $K79&gt;2029))), "N/A", VLOOKUP($F79, 'Source Data'!$B$15:$I$22,8)), "")</f>
        <v/>
      </c>
      <c r="AJ79" s="171" t="str">
        <f>IF(ISNUMBER($F79), IF(OR(AND(OR($J79="Retired", $J79="Permanent Low-Use"), $K79&lt;=2030), (AND($J79= "New", $K79&gt;2030))), "N/A", VLOOKUP($F79, 'Source Data'!$B$15:$I$22,8)), "")</f>
        <v/>
      </c>
      <c r="AK79" s="171" t="str">
        <f>IF($N79= 0, "N/A", IF(ISERROR(VLOOKUP($F79, 'Source Data'!$B$4:$C$11,2)), "", VLOOKUP($F79, 'Source Data'!$B$4:$C$11,2)))</f>
        <v/>
      </c>
    </row>
    <row r="80" spans="1:37" x14ac:dyDescent="0.35">
      <c r="A80" s="99"/>
      <c r="B80" s="89"/>
      <c r="C80" s="90"/>
      <c r="D80" s="90"/>
      <c r="E80" s="91"/>
      <c r="F80" s="91"/>
      <c r="G80" s="86"/>
      <c r="H80" s="87"/>
      <c r="I80" s="86"/>
      <c r="J80" s="88"/>
      <c r="K80" s="92"/>
      <c r="L80" s="168" t="str">
        <f t="shared" ref="L80:L143" si="7">IF(ISNUMBER(F80), IF($G80="GSE purchased before 2007", $F80*1.2, $F80), "")</f>
        <v/>
      </c>
      <c r="M80" s="170" t="str">
        <f>IF(ISERROR(VLOOKUP(E80,'Source Data'!$B$67:$J$97, MATCH(F80, 'Source Data'!$B$64:$J$64,1),TRUE))=TRUE,"",VLOOKUP(E80,'Source Data'!$B$67:$J$97,MATCH(F80, 'Source Data'!$B$64:$J$64,1),TRUE))</f>
        <v/>
      </c>
      <c r="N80" s="169" t="str">
        <f t="shared" si="6"/>
        <v/>
      </c>
      <c r="O80" s="170" t="str">
        <f>IF(OR(AND(OR($J80="Retired",$J80="Permanent Low-Use"),$K80&lt;=2020),(AND($J80="New",$K80&gt;2020))),"N/A",IF($N80=0,0,IF(ISERROR(VLOOKUP($E80,'Source Data'!$B$29:$J$60, MATCH($L80, 'Source Data'!$B$26:$J$26,1),TRUE))=TRUE,"",VLOOKUP($E80,'Source Data'!$B$29:$J$60,MATCH($L80, 'Source Data'!$B$26:$J$26,1),TRUE))))</f>
        <v/>
      </c>
      <c r="P80" s="170" t="str">
        <f>IF(OR(AND(OR($J80="Retired",$J80="Permanent Low-Use"),$K80&lt;=2021),(AND($J80="New",$K80&gt;2021))),"N/A",IF($N80=0,0,IF(ISERROR(VLOOKUP($E80,'Source Data'!$B$29:$J$60, MATCH($L80, 'Source Data'!$B$26:$J$26,1),TRUE))=TRUE,"",VLOOKUP($E80,'Source Data'!$B$29:$J$60,MATCH($L80, 'Source Data'!$B$26:$J$26,1),TRUE))))</f>
        <v/>
      </c>
      <c r="Q80" s="170" t="str">
        <f>IF(OR(AND(OR($J80="Retired",$J80="Permanent Low-Use"),$K80&lt;=2022),(AND($J80="New",$K80&gt;2022))),"N/A",IF($N80=0,0,IF(ISERROR(VLOOKUP($E80,'Source Data'!$B$29:$J$60, MATCH($L80, 'Source Data'!$B$26:$J$26,1),TRUE))=TRUE,"",VLOOKUP($E80,'Source Data'!$B$29:$J$60,MATCH($L80, 'Source Data'!$B$26:$J$26,1),TRUE))))</f>
        <v/>
      </c>
      <c r="R80" s="170" t="str">
        <f>IF(OR(AND(OR($J80="Retired",$J80="Permanent Low-Use"),$K80&lt;=2023),(AND($J80="New",$K80&gt;2023))),"N/A",IF($N80=0,0,IF(ISERROR(VLOOKUP($E80,'Source Data'!$B$29:$J$60, MATCH($L80, 'Source Data'!$B$26:$J$26,1),TRUE))=TRUE,"",VLOOKUP($E80,'Source Data'!$B$29:$J$60,MATCH($L80, 'Source Data'!$B$26:$J$26,1),TRUE))))</f>
        <v/>
      </c>
      <c r="S80" s="170" t="str">
        <f>IF(OR(AND(OR($J80="Retired",$J80="Permanent Low-Use"),$K80&lt;=2024),(AND($J80="New",$K80&gt;2024))),"N/A",IF($N80=0,0,IF(ISERROR(VLOOKUP($E80,'Source Data'!$B$29:$J$60, MATCH($L80, 'Source Data'!$B$26:$J$26,1),TRUE))=TRUE,"",VLOOKUP($E80,'Source Data'!$B$29:$J$60,MATCH($L80, 'Source Data'!$B$26:$J$26,1),TRUE))))</f>
        <v/>
      </c>
      <c r="T80" s="170" t="str">
        <f>IF(OR(AND(OR($J80="Retired",$J80="Permanent Low-Use"),$K80&lt;=2025),(AND($J80="New",$K80&gt;2025))),"N/A",IF($N80=0,0,IF(ISERROR(VLOOKUP($E80,'Source Data'!$B$29:$J$60, MATCH($L80, 'Source Data'!$B$26:$J$26,1),TRUE))=TRUE,"",VLOOKUP($E80,'Source Data'!$B$29:$J$60,MATCH($L80, 'Source Data'!$B$26:$J$26,1),TRUE))))</f>
        <v/>
      </c>
      <c r="U80" s="170" t="str">
        <f>IF(OR(AND(OR($J80="Retired",$J80="Permanent Low-Use"),$K80&lt;=2026),(AND($J80="New",$K80&gt;2026))),"N/A",IF($N80=0,0,IF(ISERROR(VLOOKUP($E80,'Source Data'!$B$29:$J$60, MATCH($L80, 'Source Data'!$B$26:$J$26,1),TRUE))=TRUE,"",VLOOKUP($E80,'Source Data'!$B$29:$J$60,MATCH($L80, 'Source Data'!$B$26:$J$26,1),TRUE))))</f>
        <v/>
      </c>
      <c r="V80" s="170" t="str">
        <f>IF(OR(AND(OR($J80="Retired",$J80="Permanent Low-Use"),$K80&lt;=2027),(AND($J80="New",$K80&gt;2027))),"N/A",IF($N80=0,0,IF(ISERROR(VLOOKUP($E80,'Source Data'!$B$29:$J$60, MATCH($L80, 'Source Data'!$B$26:$J$26,1),TRUE))=TRUE,"",VLOOKUP($E80,'Source Data'!$B$29:$J$60,MATCH($L80, 'Source Data'!$B$26:$J$26,1),TRUE))))</f>
        <v/>
      </c>
      <c r="W80" s="170" t="str">
        <f>IF(OR(AND(OR($J80="Retired",$J80="Permanent Low-Use"),$K80&lt;=2028),(AND($J80="New",$K80&gt;2028))),"N/A",IF($N80=0,0,IF(ISERROR(VLOOKUP($E80,'Source Data'!$B$29:$J$60, MATCH($L80, 'Source Data'!$B$26:$J$26,1),TRUE))=TRUE,"",VLOOKUP($E80,'Source Data'!$B$29:$J$60,MATCH($L80, 'Source Data'!$B$26:$J$26,1),TRUE))))</f>
        <v/>
      </c>
      <c r="X80" s="170" t="str">
        <f>IF(OR(AND(OR($J80="Retired",$J80="Permanent Low-Use"),$K80&lt;=2029),(AND($J80="New",$K80&gt;2029))),"N/A",IF($N80=0,0,IF(ISERROR(VLOOKUP($E80,'Source Data'!$B$29:$J$60, MATCH($L80, 'Source Data'!$B$26:$J$26,1),TRUE))=TRUE,"",VLOOKUP($E80,'Source Data'!$B$29:$J$60,MATCH($L80, 'Source Data'!$B$26:$J$26,1),TRUE))))</f>
        <v/>
      </c>
      <c r="Y80" s="170" t="str">
        <f>IF(OR(AND(OR($J80="Retired",$J80="Permanent Low-Use"),$K80&lt;=2030),(AND($J80="New",$K80&gt;2030))),"N/A",IF($N80=0,0,IF(ISERROR(VLOOKUP($E80,'Source Data'!$B$29:$J$60, MATCH($L80, 'Source Data'!$B$26:$J$26,1),TRUE))=TRUE,"",VLOOKUP($E80,'Source Data'!$B$29:$J$60,MATCH($L80, 'Source Data'!$B$26:$J$26,1),TRUE))))</f>
        <v/>
      </c>
      <c r="Z80" s="171" t="str">
        <f>IF(ISNUMBER($L80),IF(OR(AND(OR($J80="Retired",$J80="Permanent Low-Use"),$K80&lt;=2020),(AND($J80="New",$K80&gt;2020))),"N/A",VLOOKUP($F80,'Source Data'!$B$15:$I$22,5)),"")</f>
        <v/>
      </c>
      <c r="AA80" s="171" t="str">
        <f>IF(ISNUMBER($F80), IF(OR(AND(OR($J80="Retired", $J80="Permanent Low-Use"), $K80&lt;=2021), (AND($J80= "New", $K80&gt;2021))), "N/A", VLOOKUP($F80, 'Source Data'!$B$15:$I$22,6)), "")</f>
        <v/>
      </c>
      <c r="AB80" s="171" t="str">
        <f>IF(ISNUMBER($F80), IF(OR(AND(OR($J80="Retired", $J80="Permanent Low-Use"), $K80&lt;=2022), (AND($J80= "New", $K80&gt;2022))), "N/A", VLOOKUP($F80, 'Source Data'!$B$15:$I$22,7)), "")</f>
        <v/>
      </c>
      <c r="AC80" s="171" t="str">
        <f>IF(ISNUMBER($F80), IF(OR(AND(OR($J80="Retired", $J80="Permanent Low-Use"), $K80&lt;=2023), (AND($J80= "New", $K80&gt;2023))), "N/A", VLOOKUP($F80, 'Source Data'!$B$15:$I$22,8)), "")</f>
        <v/>
      </c>
      <c r="AD80" s="171" t="str">
        <f>IF(ISNUMBER($F80), IF(OR(AND(OR($J80="Retired", $J80="Permanent Low-Use"), $K80&lt;=2024), (AND($J80= "New", $K80&gt;2024))), "N/A", VLOOKUP($F80, 'Source Data'!$B$15:$I$22,8)), "")</f>
        <v/>
      </c>
      <c r="AE80" s="171" t="str">
        <f>IF(ISNUMBER($F80), IF(OR(AND(OR($J80="Retired", $J80="Permanent Low-Use"), $K80&lt;=2025), (AND($J80= "New", $K80&gt;2025))), "N/A", VLOOKUP($F80, 'Source Data'!$B$15:$I$22,8)), "")</f>
        <v/>
      </c>
      <c r="AF80" s="171" t="str">
        <f>IF(ISNUMBER($F80), IF(OR(AND(OR($J80="Retired", $J80="Permanent Low-Use"), $K80&lt;=2026), (AND($J80= "New", $K80&gt;2026))), "N/A", VLOOKUP($F80, 'Source Data'!$B$15:$I$22,8)), "")</f>
        <v/>
      </c>
      <c r="AG80" s="171" t="str">
        <f>IF(ISNUMBER($F80), IF(OR(AND(OR($J80="Retired", $J80="Permanent Low-Use"), $K80&lt;=2027), (AND($J80= "New", $K80&gt;2027))), "N/A", VLOOKUP($F80, 'Source Data'!$B$15:$I$22,8)), "")</f>
        <v/>
      </c>
      <c r="AH80" s="171" t="str">
        <f>IF(ISNUMBER($F80), IF(OR(AND(OR($J80="Retired", $J80="Permanent Low-Use"), $K80&lt;=2028), (AND($J80= "New", $K80&gt;2028))), "N/A", VLOOKUP($F80, 'Source Data'!$B$15:$I$22,8)), "")</f>
        <v/>
      </c>
      <c r="AI80" s="171" t="str">
        <f>IF(ISNUMBER($F80), IF(OR(AND(OR($J80="Retired", $J80="Permanent Low-Use"), $K80&lt;=2029), (AND($J80= "New", $K80&gt;2029))), "N/A", VLOOKUP($F80, 'Source Data'!$B$15:$I$22,8)), "")</f>
        <v/>
      </c>
      <c r="AJ80" s="171" t="str">
        <f>IF(ISNUMBER($F80), IF(OR(AND(OR($J80="Retired", $J80="Permanent Low-Use"), $K80&lt;=2030), (AND($J80= "New", $K80&gt;2030))), "N/A", VLOOKUP($F80, 'Source Data'!$B$15:$I$22,8)), "")</f>
        <v/>
      </c>
      <c r="AK80" s="171" t="str">
        <f>IF($N80= 0, "N/A", IF(ISERROR(VLOOKUP($F80, 'Source Data'!$B$4:$C$11,2)), "", VLOOKUP($F80, 'Source Data'!$B$4:$C$11,2)))</f>
        <v/>
      </c>
    </row>
    <row r="81" spans="1:37" x14ac:dyDescent="0.35">
      <c r="A81" s="99"/>
      <c r="B81" s="89"/>
      <c r="C81" s="90"/>
      <c r="D81" s="90"/>
      <c r="E81" s="91"/>
      <c r="F81" s="91"/>
      <c r="G81" s="86"/>
      <c r="H81" s="87"/>
      <c r="I81" s="86"/>
      <c r="J81" s="88"/>
      <c r="K81" s="92"/>
      <c r="L81" s="168" t="str">
        <f t="shared" si="7"/>
        <v/>
      </c>
      <c r="M81" s="170" t="str">
        <f>IF(ISERROR(VLOOKUP(E81,'Source Data'!$B$67:$J$97, MATCH(F81, 'Source Data'!$B$64:$J$64,1),TRUE))=TRUE,"",VLOOKUP(E81,'Source Data'!$B$67:$J$97,MATCH(F81, 'Source Data'!$B$64:$J$64,1),TRUE))</f>
        <v/>
      </c>
      <c r="N81" s="169" t="str">
        <f t="shared" ref="N81:N144" si="8">IF(AND($G81= "", ISNUMBER(F81)), 1, IF($G81="", "", IF(AND($G81="VDECS with NOx Reduction Only", ISNUMBER($H81)), 1-($H81/1.7), IF(AND($G81="VDECS Level 2", ISNUMBER($H81)), 1-(0.18+($H81/1.7)), IF($G81="VDECS Level 1",1, IF($G81="VDECS Level 2",0.82, IF($G81="VDECS Highest Level",0.7, IF(OR($G81="GSE purchased before 2007", $G81="Non-GSE purchased before 2007",$G81= "Electric Purchased 2007 or later"),0))))))))</f>
        <v/>
      </c>
      <c r="O81" s="170" t="str">
        <f>IF(OR(AND(OR($J81="Retired",$J81="Permanent Low-Use"),$K81&lt;=2020),(AND($J81="New",$K81&gt;2020))),"N/A",IF($N81=0,0,IF(ISERROR(VLOOKUP($E81,'Source Data'!$B$29:$J$60, MATCH($L81, 'Source Data'!$B$26:$J$26,1),TRUE))=TRUE,"",VLOOKUP($E81,'Source Data'!$B$29:$J$60,MATCH($L81, 'Source Data'!$B$26:$J$26,1),TRUE))))</f>
        <v/>
      </c>
      <c r="P81" s="170" t="str">
        <f>IF(OR(AND(OR($J81="Retired",$J81="Permanent Low-Use"),$K81&lt;=2021),(AND($J81="New",$K81&gt;2021))),"N/A",IF($N81=0,0,IF(ISERROR(VLOOKUP($E81,'Source Data'!$B$29:$J$60, MATCH($L81, 'Source Data'!$B$26:$J$26,1),TRUE))=TRUE,"",VLOOKUP($E81,'Source Data'!$B$29:$J$60,MATCH($L81, 'Source Data'!$B$26:$J$26,1),TRUE))))</f>
        <v/>
      </c>
      <c r="Q81" s="170" t="str">
        <f>IF(OR(AND(OR($J81="Retired",$J81="Permanent Low-Use"),$K81&lt;=2022),(AND($J81="New",$K81&gt;2022))),"N/A",IF($N81=0,0,IF(ISERROR(VLOOKUP($E81,'Source Data'!$B$29:$J$60, MATCH($L81, 'Source Data'!$B$26:$J$26,1),TRUE))=TRUE,"",VLOOKUP($E81,'Source Data'!$B$29:$J$60,MATCH($L81, 'Source Data'!$B$26:$J$26,1),TRUE))))</f>
        <v/>
      </c>
      <c r="R81" s="170" t="str">
        <f>IF(OR(AND(OR($J81="Retired",$J81="Permanent Low-Use"),$K81&lt;=2023),(AND($J81="New",$K81&gt;2023))),"N/A",IF($N81=0,0,IF(ISERROR(VLOOKUP($E81,'Source Data'!$B$29:$J$60, MATCH($L81, 'Source Data'!$B$26:$J$26,1),TRUE))=TRUE,"",VLOOKUP($E81,'Source Data'!$B$29:$J$60,MATCH($L81, 'Source Data'!$B$26:$J$26,1),TRUE))))</f>
        <v/>
      </c>
      <c r="S81" s="170" t="str">
        <f>IF(OR(AND(OR($J81="Retired",$J81="Permanent Low-Use"),$K81&lt;=2024),(AND($J81="New",$K81&gt;2024))),"N/A",IF($N81=0,0,IF(ISERROR(VLOOKUP($E81,'Source Data'!$B$29:$J$60, MATCH($L81, 'Source Data'!$B$26:$J$26,1),TRUE))=TRUE,"",VLOOKUP($E81,'Source Data'!$B$29:$J$60,MATCH($L81, 'Source Data'!$B$26:$J$26,1),TRUE))))</f>
        <v/>
      </c>
      <c r="T81" s="170" t="str">
        <f>IF(OR(AND(OR($J81="Retired",$J81="Permanent Low-Use"),$K81&lt;=2025),(AND($J81="New",$K81&gt;2025))),"N/A",IF($N81=0,0,IF(ISERROR(VLOOKUP($E81,'Source Data'!$B$29:$J$60, MATCH($L81, 'Source Data'!$B$26:$J$26,1),TRUE))=TRUE,"",VLOOKUP($E81,'Source Data'!$B$29:$J$60,MATCH($L81, 'Source Data'!$B$26:$J$26,1),TRUE))))</f>
        <v/>
      </c>
      <c r="U81" s="170" t="str">
        <f>IF(OR(AND(OR($J81="Retired",$J81="Permanent Low-Use"),$K81&lt;=2026),(AND($J81="New",$K81&gt;2026))),"N/A",IF($N81=0,0,IF(ISERROR(VLOOKUP($E81,'Source Data'!$B$29:$J$60, MATCH($L81, 'Source Data'!$B$26:$J$26,1),TRUE))=TRUE,"",VLOOKUP($E81,'Source Data'!$B$29:$J$60,MATCH($L81, 'Source Data'!$B$26:$J$26,1),TRUE))))</f>
        <v/>
      </c>
      <c r="V81" s="170" t="str">
        <f>IF(OR(AND(OR($J81="Retired",$J81="Permanent Low-Use"),$K81&lt;=2027),(AND($J81="New",$K81&gt;2027))),"N/A",IF($N81=0,0,IF(ISERROR(VLOOKUP($E81,'Source Data'!$B$29:$J$60, MATCH($L81, 'Source Data'!$B$26:$J$26,1),TRUE))=TRUE,"",VLOOKUP($E81,'Source Data'!$B$29:$J$60,MATCH($L81, 'Source Data'!$B$26:$J$26,1),TRUE))))</f>
        <v/>
      </c>
      <c r="W81" s="170" t="str">
        <f>IF(OR(AND(OR($J81="Retired",$J81="Permanent Low-Use"),$K81&lt;=2028),(AND($J81="New",$K81&gt;2028))),"N/A",IF($N81=0,0,IF(ISERROR(VLOOKUP($E81,'Source Data'!$B$29:$J$60, MATCH($L81, 'Source Data'!$B$26:$J$26,1),TRUE))=TRUE,"",VLOOKUP($E81,'Source Data'!$B$29:$J$60,MATCH($L81, 'Source Data'!$B$26:$J$26,1),TRUE))))</f>
        <v/>
      </c>
      <c r="X81" s="170" t="str">
        <f>IF(OR(AND(OR($J81="Retired",$J81="Permanent Low-Use"),$K81&lt;=2029),(AND($J81="New",$K81&gt;2029))),"N/A",IF($N81=0,0,IF(ISERROR(VLOOKUP($E81,'Source Data'!$B$29:$J$60, MATCH($L81, 'Source Data'!$B$26:$J$26,1),TRUE))=TRUE,"",VLOOKUP($E81,'Source Data'!$B$29:$J$60,MATCH($L81, 'Source Data'!$B$26:$J$26,1),TRUE))))</f>
        <v/>
      </c>
      <c r="Y81" s="170" t="str">
        <f>IF(OR(AND(OR($J81="Retired",$J81="Permanent Low-Use"),$K81&lt;=2030),(AND($J81="New",$K81&gt;2030))),"N/A",IF($N81=0,0,IF(ISERROR(VLOOKUP($E81,'Source Data'!$B$29:$J$60, MATCH($L81, 'Source Data'!$B$26:$J$26,1),TRUE))=TRUE,"",VLOOKUP($E81,'Source Data'!$B$29:$J$60,MATCH($L81, 'Source Data'!$B$26:$J$26,1),TRUE))))</f>
        <v/>
      </c>
      <c r="Z81" s="171" t="str">
        <f>IF(ISNUMBER($L81),IF(OR(AND(OR($J81="Retired",$J81="Permanent Low-Use"),$K81&lt;=2020),(AND($J81="New",$K81&gt;2020))),"N/A",VLOOKUP($F81,'Source Data'!$B$15:$I$22,5)),"")</f>
        <v/>
      </c>
      <c r="AA81" s="171" t="str">
        <f>IF(ISNUMBER($F81), IF(OR(AND(OR($J81="Retired", $J81="Permanent Low-Use"), $K81&lt;=2021), (AND($J81= "New", $K81&gt;2021))), "N/A", VLOOKUP($F81, 'Source Data'!$B$15:$I$22,6)), "")</f>
        <v/>
      </c>
      <c r="AB81" s="171" t="str">
        <f>IF(ISNUMBER($F81), IF(OR(AND(OR($J81="Retired", $J81="Permanent Low-Use"), $K81&lt;=2022), (AND($J81= "New", $K81&gt;2022))), "N/A", VLOOKUP($F81, 'Source Data'!$B$15:$I$22,7)), "")</f>
        <v/>
      </c>
      <c r="AC81" s="171" t="str">
        <f>IF(ISNUMBER($F81), IF(OR(AND(OR($J81="Retired", $J81="Permanent Low-Use"), $K81&lt;=2023), (AND($J81= "New", $K81&gt;2023))), "N/A", VLOOKUP($F81, 'Source Data'!$B$15:$I$22,8)), "")</f>
        <v/>
      </c>
      <c r="AD81" s="171" t="str">
        <f>IF(ISNUMBER($F81), IF(OR(AND(OR($J81="Retired", $J81="Permanent Low-Use"), $K81&lt;=2024), (AND($J81= "New", $K81&gt;2024))), "N/A", VLOOKUP($F81, 'Source Data'!$B$15:$I$22,8)), "")</f>
        <v/>
      </c>
      <c r="AE81" s="171" t="str">
        <f>IF(ISNUMBER($F81), IF(OR(AND(OR($J81="Retired", $J81="Permanent Low-Use"), $K81&lt;=2025), (AND($J81= "New", $K81&gt;2025))), "N/A", VLOOKUP($F81, 'Source Data'!$B$15:$I$22,8)), "")</f>
        <v/>
      </c>
      <c r="AF81" s="171" t="str">
        <f>IF(ISNUMBER($F81), IF(OR(AND(OR($J81="Retired", $J81="Permanent Low-Use"), $K81&lt;=2026), (AND($J81= "New", $K81&gt;2026))), "N/A", VLOOKUP($F81, 'Source Data'!$B$15:$I$22,8)), "")</f>
        <v/>
      </c>
      <c r="AG81" s="171" t="str">
        <f>IF(ISNUMBER($F81), IF(OR(AND(OR($J81="Retired", $J81="Permanent Low-Use"), $K81&lt;=2027), (AND($J81= "New", $K81&gt;2027))), "N/A", VLOOKUP($F81, 'Source Data'!$B$15:$I$22,8)), "")</f>
        <v/>
      </c>
      <c r="AH81" s="171" t="str">
        <f>IF(ISNUMBER($F81), IF(OR(AND(OR($J81="Retired", $J81="Permanent Low-Use"), $K81&lt;=2028), (AND($J81= "New", $K81&gt;2028))), "N/A", VLOOKUP($F81, 'Source Data'!$B$15:$I$22,8)), "")</f>
        <v/>
      </c>
      <c r="AI81" s="171" t="str">
        <f>IF(ISNUMBER($F81), IF(OR(AND(OR($J81="Retired", $J81="Permanent Low-Use"), $K81&lt;=2029), (AND($J81= "New", $K81&gt;2029))), "N/A", VLOOKUP($F81, 'Source Data'!$B$15:$I$22,8)), "")</f>
        <v/>
      </c>
      <c r="AJ81" s="171" t="str">
        <f>IF(ISNUMBER($F81), IF(OR(AND(OR($J81="Retired", $J81="Permanent Low-Use"), $K81&lt;=2030), (AND($J81= "New", $K81&gt;2030))), "N/A", VLOOKUP($F81, 'Source Data'!$B$15:$I$22,8)), "")</f>
        <v/>
      </c>
      <c r="AK81" s="171" t="str">
        <f>IF($N81= 0, "N/A", IF(ISERROR(VLOOKUP($F81, 'Source Data'!$B$4:$C$11,2)), "", VLOOKUP($F81, 'Source Data'!$B$4:$C$11,2)))</f>
        <v/>
      </c>
    </row>
    <row r="82" spans="1:37" x14ac:dyDescent="0.35">
      <c r="A82" s="99"/>
      <c r="B82" s="89"/>
      <c r="C82" s="90"/>
      <c r="D82" s="90"/>
      <c r="E82" s="91"/>
      <c r="F82" s="91"/>
      <c r="G82" s="86"/>
      <c r="H82" s="87"/>
      <c r="I82" s="86"/>
      <c r="J82" s="88"/>
      <c r="K82" s="92"/>
      <c r="L82" s="168" t="str">
        <f t="shared" si="7"/>
        <v/>
      </c>
      <c r="M82" s="170" t="str">
        <f>IF(ISERROR(VLOOKUP(E82,'Source Data'!$B$67:$J$97, MATCH(F82, 'Source Data'!$B$64:$J$64,1),TRUE))=TRUE,"",VLOOKUP(E82,'Source Data'!$B$67:$J$97,MATCH(F82, 'Source Data'!$B$64:$J$64,1),TRUE))</f>
        <v/>
      </c>
      <c r="N82" s="169" t="str">
        <f t="shared" si="8"/>
        <v/>
      </c>
      <c r="O82" s="170" t="str">
        <f>IF(OR(AND(OR($J82="Retired",$J82="Permanent Low-Use"),$K82&lt;=2020),(AND($J82="New",$K82&gt;2020))),"N/A",IF($N82=0,0,IF(ISERROR(VLOOKUP($E82,'Source Data'!$B$29:$J$60, MATCH($L82, 'Source Data'!$B$26:$J$26,1),TRUE))=TRUE,"",VLOOKUP($E82,'Source Data'!$B$29:$J$60,MATCH($L82, 'Source Data'!$B$26:$J$26,1),TRUE))))</f>
        <v/>
      </c>
      <c r="P82" s="170" t="str">
        <f>IF(OR(AND(OR($J82="Retired",$J82="Permanent Low-Use"),$K82&lt;=2021),(AND($J82="New",$K82&gt;2021))),"N/A",IF($N82=0,0,IF(ISERROR(VLOOKUP($E82,'Source Data'!$B$29:$J$60, MATCH($L82, 'Source Data'!$B$26:$J$26,1),TRUE))=TRUE,"",VLOOKUP($E82,'Source Data'!$B$29:$J$60,MATCH($L82, 'Source Data'!$B$26:$J$26,1),TRUE))))</f>
        <v/>
      </c>
      <c r="Q82" s="170" t="str">
        <f>IF(OR(AND(OR($J82="Retired",$J82="Permanent Low-Use"),$K82&lt;=2022),(AND($J82="New",$K82&gt;2022))),"N/A",IF($N82=0,0,IF(ISERROR(VLOOKUP($E82,'Source Data'!$B$29:$J$60, MATCH($L82, 'Source Data'!$B$26:$J$26,1),TRUE))=TRUE,"",VLOOKUP($E82,'Source Data'!$B$29:$J$60,MATCH($L82, 'Source Data'!$B$26:$J$26,1),TRUE))))</f>
        <v/>
      </c>
      <c r="R82" s="170" t="str">
        <f>IF(OR(AND(OR($J82="Retired",$J82="Permanent Low-Use"),$K82&lt;=2023),(AND($J82="New",$K82&gt;2023))),"N/A",IF($N82=0,0,IF(ISERROR(VLOOKUP($E82,'Source Data'!$B$29:$J$60, MATCH($L82, 'Source Data'!$B$26:$J$26,1),TRUE))=TRUE,"",VLOOKUP($E82,'Source Data'!$B$29:$J$60,MATCH($L82, 'Source Data'!$B$26:$J$26,1),TRUE))))</f>
        <v/>
      </c>
      <c r="S82" s="170" t="str">
        <f>IF(OR(AND(OR($J82="Retired",$J82="Permanent Low-Use"),$K82&lt;=2024),(AND($J82="New",$K82&gt;2024))),"N/A",IF($N82=0,0,IF(ISERROR(VLOOKUP($E82,'Source Data'!$B$29:$J$60, MATCH($L82, 'Source Data'!$B$26:$J$26,1),TRUE))=TRUE,"",VLOOKUP($E82,'Source Data'!$B$29:$J$60,MATCH($L82, 'Source Data'!$B$26:$J$26,1),TRUE))))</f>
        <v/>
      </c>
      <c r="T82" s="170" t="str">
        <f>IF(OR(AND(OR($J82="Retired",$J82="Permanent Low-Use"),$K82&lt;=2025),(AND($J82="New",$K82&gt;2025))),"N/A",IF($N82=0,0,IF(ISERROR(VLOOKUP($E82,'Source Data'!$B$29:$J$60, MATCH($L82, 'Source Data'!$B$26:$J$26,1),TRUE))=TRUE,"",VLOOKUP($E82,'Source Data'!$B$29:$J$60,MATCH($L82, 'Source Data'!$B$26:$J$26,1),TRUE))))</f>
        <v/>
      </c>
      <c r="U82" s="170" t="str">
        <f>IF(OR(AND(OR($J82="Retired",$J82="Permanent Low-Use"),$K82&lt;=2026),(AND($J82="New",$K82&gt;2026))),"N/A",IF($N82=0,0,IF(ISERROR(VLOOKUP($E82,'Source Data'!$B$29:$J$60, MATCH($L82, 'Source Data'!$B$26:$J$26,1),TRUE))=TRUE,"",VLOOKUP($E82,'Source Data'!$B$29:$J$60,MATCH($L82, 'Source Data'!$B$26:$J$26,1),TRUE))))</f>
        <v/>
      </c>
      <c r="V82" s="170" t="str">
        <f>IF(OR(AND(OR($J82="Retired",$J82="Permanent Low-Use"),$K82&lt;=2027),(AND($J82="New",$K82&gt;2027))),"N/A",IF($N82=0,0,IF(ISERROR(VLOOKUP($E82,'Source Data'!$B$29:$J$60, MATCH($L82, 'Source Data'!$B$26:$J$26,1),TRUE))=TRUE,"",VLOOKUP($E82,'Source Data'!$B$29:$J$60,MATCH($L82, 'Source Data'!$B$26:$J$26,1),TRUE))))</f>
        <v/>
      </c>
      <c r="W82" s="170" t="str">
        <f>IF(OR(AND(OR($J82="Retired",$J82="Permanent Low-Use"),$K82&lt;=2028),(AND($J82="New",$K82&gt;2028))),"N/A",IF($N82=0,0,IF(ISERROR(VLOOKUP($E82,'Source Data'!$B$29:$J$60, MATCH($L82, 'Source Data'!$B$26:$J$26,1),TRUE))=TRUE,"",VLOOKUP($E82,'Source Data'!$B$29:$J$60,MATCH($L82, 'Source Data'!$B$26:$J$26,1),TRUE))))</f>
        <v/>
      </c>
      <c r="X82" s="170" t="str">
        <f>IF(OR(AND(OR($J82="Retired",$J82="Permanent Low-Use"),$K82&lt;=2029),(AND($J82="New",$K82&gt;2029))),"N/A",IF($N82=0,0,IF(ISERROR(VLOOKUP($E82,'Source Data'!$B$29:$J$60, MATCH($L82, 'Source Data'!$B$26:$J$26,1),TRUE))=TRUE,"",VLOOKUP($E82,'Source Data'!$B$29:$J$60,MATCH($L82, 'Source Data'!$B$26:$J$26,1),TRUE))))</f>
        <v/>
      </c>
      <c r="Y82" s="170" t="str">
        <f>IF(OR(AND(OR($J82="Retired",$J82="Permanent Low-Use"),$K82&lt;=2030),(AND($J82="New",$K82&gt;2030))),"N/A",IF($N82=0,0,IF(ISERROR(VLOOKUP($E82,'Source Data'!$B$29:$J$60, MATCH($L82, 'Source Data'!$B$26:$J$26,1),TRUE))=TRUE,"",VLOOKUP($E82,'Source Data'!$B$29:$J$60,MATCH($L82, 'Source Data'!$B$26:$J$26,1),TRUE))))</f>
        <v/>
      </c>
      <c r="Z82" s="171" t="str">
        <f>IF(ISNUMBER($L82),IF(OR(AND(OR($J82="Retired",$J82="Permanent Low-Use"),$K82&lt;=2020),(AND($J82="New",$K82&gt;2020))),"N/A",VLOOKUP($F82,'Source Data'!$B$15:$I$22,5)),"")</f>
        <v/>
      </c>
      <c r="AA82" s="171" t="str">
        <f>IF(ISNUMBER($F82), IF(OR(AND(OR($J82="Retired", $J82="Permanent Low-Use"), $K82&lt;=2021), (AND($J82= "New", $K82&gt;2021))), "N/A", VLOOKUP($F82, 'Source Data'!$B$15:$I$22,6)), "")</f>
        <v/>
      </c>
      <c r="AB82" s="171" t="str">
        <f>IF(ISNUMBER($F82), IF(OR(AND(OR($J82="Retired", $J82="Permanent Low-Use"), $K82&lt;=2022), (AND($J82= "New", $K82&gt;2022))), "N/A", VLOOKUP($F82, 'Source Data'!$B$15:$I$22,7)), "")</f>
        <v/>
      </c>
      <c r="AC82" s="171" t="str">
        <f>IF(ISNUMBER($F82), IF(OR(AND(OR($J82="Retired", $J82="Permanent Low-Use"), $K82&lt;=2023), (AND($J82= "New", $K82&gt;2023))), "N/A", VLOOKUP($F82, 'Source Data'!$B$15:$I$22,8)), "")</f>
        <v/>
      </c>
      <c r="AD82" s="171" t="str">
        <f>IF(ISNUMBER($F82), IF(OR(AND(OR($J82="Retired", $J82="Permanent Low-Use"), $K82&lt;=2024), (AND($J82= "New", $K82&gt;2024))), "N/A", VLOOKUP($F82, 'Source Data'!$B$15:$I$22,8)), "")</f>
        <v/>
      </c>
      <c r="AE82" s="171" t="str">
        <f>IF(ISNUMBER($F82), IF(OR(AND(OR($J82="Retired", $J82="Permanent Low-Use"), $K82&lt;=2025), (AND($J82= "New", $K82&gt;2025))), "N/A", VLOOKUP($F82, 'Source Data'!$B$15:$I$22,8)), "")</f>
        <v/>
      </c>
      <c r="AF82" s="171" t="str">
        <f>IF(ISNUMBER($F82), IF(OR(AND(OR($J82="Retired", $J82="Permanent Low-Use"), $K82&lt;=2026), (AND($J82= "New", $K82&gt;2026))), "N/A", VLOOKUP($F82, 'Source Data'!$B$15:$I$22,8)), "")</f>
        <v/>
      </c>
      <c r="AG82" s="171" t="str">
        <f>IF(ISNUMBER($F82), IF(OR(AND(OR($J82="Retired", $J82="Permanent Low-Use"), $K82&lt;=2027), (AND($J82= "New", $K82&gt;2027))), "N/A", VLOOKUP($F82, 'Source Data'!$B$15:$I$22,8)), "")</f>
        <v/>
      </c>
      <c r="AH82" s="171" t="str">
        <f>IF(ISNUMBER($F82), IF(OR(AND(OR($J82="Retired", $J82="Permanent Low-Use"), $K82&lt;=2028), (AND($J82= "New", $K82&gt;2028))), "N/A", VLOOKUP($F82, 'Source Data'!$B$15:$I$22,8)), "")</f>
        <v/>
      </c>
      <c r="AI82" s="171" t="str">
        <f>IF(ISNUMBER($F82), IF(OR(AND(OR($J82="Retired", $J82="Permanent Low-Use"), $K82&lt;=2029), (AND($J82= "New", $K82&gt;2029))), "N/A", VLOOKUP($F82, 'Source Data'!$B$15:$I$22,8)), "")</f>
        <v/>
      </c>
      <c r="AJ82" s="171" t="str">
        <f>IF(ISNUMBER($F82), IF(OR(AND(OR($J82="Retired", $J82="Permanent Low-Use"), $K82&lt;=2030), (AND($J82= "New", $K82&gt;2030))), "N/A", VLOOKUP($F82, 'Source Data'!$B$15:$I$22,8)), "")</f>
        <v/>
      </c>
      <c r="AK82" s="171" t="str">
        <f>IF($N82= 0, "N/A", IF(ISERROR(VLOOKUP($F82, 'Source Data'!$B$4:$C$11,2)), "", VLOOKUP($F82, 'Source Data'!$B$4:$C$11,2)))</f>
        <v/>
      </c>
    </row>
    <row r="83" spans="1:37" x14ac:dyDescent="0.35">
      <c r="A83" s="99"/>
      <c r="B83" s="89"/>
      <c r="C83" s="90"/>
      <c r="D83" s="90"/>
      <c r="E83" s="91"/>
      <c r="F83" s="91"/>
      <c r="G83" s="86"/>
      <c r="H83" s="87"/>
      <c r="I83" s="86"/>
      <c r="J83" s="88"/>
      <c r="K83" s="92"/>
      <c r="L83" s="168" t="str">
        <f t="shared" si="7"/>
        <v/>
      </c>
      <c r="M83" s="170" t="str">
        <f>IF(ISERROR(VLOOKUP(E83,'Source Data'!$B$67:$J$97, MATCH(F83, 'Source Data'!$B$64:$J$64,1),TRUE))=TRUE,"",VLOOKUP(E83,'Source Data'!$B$67:$J$97,MATCH(F83, 'Source Data'!$B$64:$J$64,1),TRUE))</f>
        <v/>
      </c>
      <c r="N83" s="169" t="str">
        <f t="shared" si="8"/>
        <v/>
      </c>
      <c r="O83" s="170" t="str">
        <f>IF(OR(AND(OR($J83="Retired",$J83="Permanent Low-Use"),$K83&lt;=2020),(AND($J83="New",$K83&gt;2020))),"N/A",IF($N83=0,0,IF(ISERROR(VLOOKUP($E83,'Source Data'!$B$29:$J$60, MATCH($L83, 'Source Data'!$B$26:$J$26,1),TRUE))=TRUE,"",VLOOKUP($E83,'Source Data'!$B$29:$J$60,MATCH($L83, 'Source Data'!$B$26:$J$26,1),TRUE))))</f>
        <v/>
      </c>
      <c r="P83" s="170" t="str">
        <f>IF(OR(AND(OR($J83="Retired",$J83="Permanent Low-Use"),$K83&lt;=2021),(AND($J83="New",$K83&gt;2021))),"N/A",IF($N83=0,0,IF(ISERROR(VLOOKUP($E83,'Source Data'!$B$29:$J$60, MATCH($L83, 'Source Data'!$B$26:$J$26,1),TRUE))=TRUE,"",VLOOKUP($E83,'Source Data'!$B$29:$J$60,MATCH($L83, 'Source Data'!$B$26:$J$26,1),TRUE))))</f>
        <v/>
      </c>
      <c r="Q83" s="170" t="str">
        <f>IF(OR(AND(OR($J83="Retired",$J83="Permanent Low-Use"),$K83&lt;=2022),(AND($J83="New",$K83&gt;2022))),"N/A",IF($N83=0,0,IF(ISERROR(VLOOKUP($E83,'Source Data'!$B$29:$J$60, MATCH($L83, 'Source Data'!$B$26:$J$26,1),TRUE))=TRUE,"",VLOOKUP($E83,'Source Data'!$B$29:$J$60,MATCH($L83, 'Source Data'!$B$26:$J$26,1),TRUE))))</f>
        <v/>
      </c>
      <c r="R83" s="170" t="str">
        <f>IF(OR(AND(OR($J83="Retired",$J83="Permanent Low-Use"),$K83&lt;=2023),(AND($J83="New",$K83&gt;2023))),"N/A",IF($N83=0,0,IF(ISERROR(VLOOKUP($E83,'Source Data'!$B$29:$J$60, MATCH($L83, 'Source Data'!$B$26:$J$26,1),TRUE))=TRUE,"",VLOOKUP($E83,'Source Data'!$B$29:$J$60,MATCH($L83, 'Source Data'!$B$26:$J$26,1),TRUE))))</f>
        <v/>
      </c>
      <c r="S83" s="170" t="str">
        <f>IF(OR(AND(OR($J83="Retired",$J83="Permanent Low-Use"),$K83&lt;=2024),(AND($J83="New",$K83&gt;2024))),"N/A",IF($N83=0,0,IF(ISERROR(VLOOKUP($E83,'Source Data'!$B$29:$J$60, MATCH($L83, 'Source Data'!$B$26:$J$26,1),TRUE))=TRUE,"",VLOOKUP($E83,'Source Data'!$B$29:$J$60,MATCH($L83, 'Source Data'!$B$26:$J$26,1),TRUE))))</f>
        <v/>
      </c>
      <c r="T83" s="170" t="str">
        <f>IF(OR(AND(OR($J83="Retired",$J83="Permanent Low-Use"),$K83&lt;=2025),(AND($J83="New",$K83&gt;2025))),"N/A",IF($N83=0,0,IF(ISERROR(VLOOKUP($E83,'Source Data'!$B$29:$J$60, MATCH($L83, 'Source Data'!$B$26:$J$26,1),TRUE))=TRUE,"",VLOOKUP($E83,'Source Data'!$B$29:$J$60,MATCH($L83, 'Source Data'!$B$26:$J$26,1),TRUE))))</f>
        <v/>
      </c>
      <c r="U83" s="170" t="str">
        <f>IF(OR(AND(OR($J83="Retired",$J83="Permanent Low-Use"),$K83&lt;=2026),(AND($J83="New",$K83&gt;2026))),"N/A",IF($N83=0,0,IF(ISERROR(VLOOKUP($E83,'Source Data'!$B$29:$J$60, MATCH($L83, 'Source Data'!$B$26:$J$26,1),TRUE))=TRUE,"",VLOOKUP($E83,'Source Data'!$B$29:$J$60,MATCH($L83, 'Source Data'!$B$26:$J$26,1),TRUE))))</f>
        <v/>
      </c>
      <c r="V83" s="170" t="str">
        <f>IF(OR(AND(OR($J83="Retired",$J83="Permanent Low-Use"),$K83&lt;=2027),(AND($J83="New",$K83&gt;2027))),"N/A",IF($N83=0,0,IF(ISERROR(VLOOKUP($E83,'Source Data'!$B$29:$J$60, MATCH($L83, 'Source Data'!$B$26:$J$26,1),TRUE))=TRUE,"",VLOOKUP($E83,'Source Data'!$B$29:$J$60,MATCH($L83, 'Source Data'!$B$26:$J$26,1),TRUE))))</f>
        <v/>
      </c>
      <c r="W83" s="170" t="str">
        <f>IF(OR(AND(OR($J83="Retired",$J83="Permanent Low-Use"),$K83&lt;=2028),(AND($J83="New",$K83&gt;2028))),"N/A",IF($N83=0,0,IF(ISERROR(VLOOKUP($E83,'Source Data'!$B$29:$J$60, MATCH($L83, 'Source Data'!$B$26:$J$26,1),TRUE))=TRUE,"",VLOOKUP($E83,'Source Data'!$B$29:$J$60,MATCH($L83, 'Source Data'!$B$26:$J$26,1),TRUE))))</f>
        <v/>
      </c>
      <c r="X83" s="170" t="str">
        <f>IF(OR(AND(OR($J83="Retired",$J83="Permanent Low-Use"),$K83&lt;=2029),(AND($J83="New",$K83&gt;2029))),"N/A",IF($N83=0,0,IF(ISERROR(VLOOKUP($E83,'Source Data'!$B$29:$J$60, MATCH($L83, 'Source Data'!$B$26:$J$26,1),TRUE))=TRUE,"",VLOOKUP($E83,'Source Data'!$B$29:$J$60,MATCH($L83, 'Source Data'!$B$26:$J$26,1),TRUE))))</f>
        <v/>
      </c>
      <c r="Y83" s="170" t="str">
        <f>IF(OR(AND(OR($J83="Retired",$J83="Permanent Low-Use"),$K83&lt;=2030),(AND($J83="New",$K83&gt;2030))),"N/A",IF($N83=0,0,IF(ISERROR(VLOOKUP($E83,'Source Data'!$B$29:$J$60, MATCH($L83, 'Source Data'!$B$26:$J$26,1),TRUE))=TRUE,"",VLOOKUP($E83,'Source Data'!$B$29:$J$60,MATCH($L83, 'Source Data'!$B$26:$J$26,1),TRUE))))</f>
        <v/>
      </c>
      <c r="Z83" s="171" t="str">
        <f>IF(ISNUMBER($L83),IF(OR(AND(OR($J83="Retired",$J83="Permanent Low-Use"),$K83&lt;=2020),(AND($J83="New",$K83&gt;2020))),"N/A",VLOOKUP($F83,'Source Data'!$B$15:$I$22,5)),"")</f>
        <v/>
      </c>
      <c r="AA83" s="171" t="str">
        <f>IF(ISNUMBER($F83), IF(OR(AND(OR($J83="Retired", $J83="Permanent Low-Use"), $K83&lt;=2021), (AND($J83= "New", $K83&gt;2021))), "N/A", VLOOKUP($F83, 'Source Data'!$B$15:$I$22,6)), "")</f>
        <v/>
      </c>
      <c r="AB83" s="171" t="str">
        <f>IF(ISNUMBER($F83), IF(OR(AND(OR($J83="Retired", $J83="Permanent Low-Use"), $K83&lt;=2022), (AND($J83= "New", $K83&gt;2022))), "N/A", VLOOKUP($F83, 'Source Data'!$B$15:$I$22,7)), "")</f>
        <v/>
      </c>
      <c r="AC83" s="171" t="str">
        <f>IF(ISNUMBER($F83), IF(OR(AND(OR($J83="Retired", $J83="Permanent Low-Use"), $K83&lt;=2023), (AND($J83= "New", $K83&gt;2023))), "N/A", VLOOKUP($F83, 'Source Data'!$B$15:$I$22,8)), "")</f>
        <v/>
      </c>
      <c r="AD83" s="171" t="str">
        <f>IF(ISNUMBER($F83), IF(OR(AND(OR($J83="Retired", $J83="Permanent Low-Use"), $K83&lt;=2024), (AND($J83= "New", $K83&gt;2024))), "N/A", VLOOKUP($F83, 'Source Data'!$B$15:$I$22,8)), "")</f>
        <v/>
      </c>
      <c r="AE83" s="171" t="str">
        <f>IF(ISNUMBER($F83), IF(OR(AND(OR($J83="Retired", $J83="Permanent Low-Use"), $K83&lt;=2025), (AND($J83= "New", $K83&gt;2025))), "N/A", VLOOKUP($F83, 'Source Data'!$B$15:$I$22,8)), "")</f>
        <v/>
      </c>
      <c r="AF83" s="171" t="str">
        <f>IF(ISNUMBER($F83), IF(OR(AND(OR($J83="Retired", $J83="Permanent Low-Use"), $K83&lt;=2026), (AND($J83= "New", $K83&gt;2026))), "N/A", VLOOKUP($F83, 'Source Data'!$B$15:$I$22,8)), "")</f>
        <v/>
      </c>
      <c r="AG83" s="171" t="str">
        <f>IF(ISNUMBER($F83), IF(OR(AND(OR($J83="Retired", $J83="Permanent Low-Use"), $K83&lt;=2027), (AND($J83= "New", $K83&gt;2027))), "N/A", VLOOKUP($F83, 'Source Data'!$B$15:$I$22,8)), "")</f>
        <v/>
      </c>
      <c r="AH83" s="171" t="str">
        <f>IF(ISNUMBER($F83), IF(OR(AND(OR($J83="Retired", $J83="Permanent Low-Use"), $K83&lt;=2028), (AND($J83= "New", $K83&gt;2028))), "N/A", VLOOKUP($F83, 'Source Data'!$B$15:$I$22,8)), "")</f>
        <v/>
      </c>
      <c r="AI83" s="171" t="str">
        <f>IF(ISNUMBER($F83), IF(OR(AND(OR($J83="Retired", $J83="Permanent Low-Use"), $K83&lt;=2029), (AND($J83= "New", $K83&gt;2029))), "N/A", VLOOKUP($F83, 'Source Data'!$B$15:$I$22,8)), "")</f>
        <v/>
      </c>
      <c r="AJ83" s="171" t="str">
        <f>IF(ISNUMBER($F83), IF(OR(AND(OR($J83="Retired", $J83="Permanent Low-Use"), $K83&lt;=2030), (AND($J83= "New", $K83&gt;2030))), "N/A", VLOOKUP($F83, 'Source Data'!$B$15:$I$22,8)), "")</f>
        <v/>
      </c>
      <c r="AK83" s="171" t="str">
        <f>IF($N83= 0, "N/A", IF(ISERROR(VLOOKUP($F83, 'Source Data'!$B$4:$C$11,2)), "", VLOOKUP($F83, 'Source Data'!$B$4:$C$11,2)))</f>
        <v/>
      </c>
    </row>
    <row r="84" spans="1:37" x14ac:dyDescent="0.35">
      <c r="A84" s="99"/>
      <c r="B84" s="89"/>
      <c r="C84" s="90"/>
      <c r="D84" s="90"/>
      <c r="E84" s="91"/>
      <c r="F84" s="91"/>
      <c r="G84" s="86"/>
      <c r="H84" s="87"/>
      <c r="I84" s="86"/>
      <c r="J84" s="88"/>
      <c r="K84" s="92"/>
      <c r="L84" s="168" t="str">
        <f t="shared" si="7"/>
        <v/>
      </c>
      <c r="M84" s="170" t="str">
        <f>IF(ISERROR(VLOOKUP(E84,'Source Data'!$B$67:$J$97, MATCH(F84, 'Source Data'!$B$64:$J$64,1),TRUE))=TRUE,"",VLOOKUP(E84,'Source Data'!$B$67:$J$97,MATCH(F84, 'Source Data'!$B$64:$J$64,1),TRUE))</f>
        <v/>
      </c>
      <c r="N84" s="169" t="str">
        <f t="shared" si="8"/>
        <v/>
      </c>
      <c r="O84" s="170" t="str">
        <f>IF(OR(AND(OR($J84="Retired",$J84="Permanent Low-Use"),$K84&lt;=2020),(AND($J84="New",$K84&gt;2020))),"N/A",IF($N84=0,0,IF(ISERROR(VLOOKUP($E84,'Source Data'!$B$29:$J$60, MATCH($L84, 'Source Data'!$B$26:$J$26,1),TRUE))=TRUE,"",VLOOKUP($E84,'Source Data'!$B$29:$J$60,MATCH($L84, 'Source Data'!$B$26:$J$26,1),TRUE))))</f>
        <v/>
      </c>
      <c r="P84" s="170" t="str">
        <f>IF(OR(AND(OR($J84="Retired",$J84="Permanent Low-Use"),$K84&lt;=2021),(AND($J84="New",$K84&gt;2021))),"N/A",IF($N84=0,0,IF(ISERROR(VLOOKUP($E84,'Source Data'!$B$29:$J$60, MATCH($L84, 'Source Data'!$B$26:$J$26,1),TRUE))=TRUE,"",VLOOKUP($E84,'Source Data'!$B$29:$J$60,MATCH($L84, 'Source Data'!$B$26:$J$26,1),TRUE))))</f>
        <v/>
      </c>
      <c r="Q84" s="170" t="str">
        <f>IF(OR(AND(OR($J84="Retired",$J84="Permanent Low-Use"),$K84&lt;=2022),(AND($J84="New",$K84&gt;2022))),"N/A",IF($N84=0,0,IF(ISERROR(VLOOKUP($E84,'Source Data'!$B$29:$J$60, MATCH($L84, 'Source Data'!$B$26:$J$26,1),TRUE))=TRUE,"",VLOOKUP($E84,'Source Data'!$B$29:$J$60,MATCH($L84, 'Source Data'!$B$26:$J$26,1),TRUE))))</f>
        <v/>
      </c>
      <c r="R84" s="170" t="str">
        <f>IF(OR(AND(OR($J84="Retired",$J84="Permanent Low-Use"),$K84&lt;=2023),(AND($J84="New",$K84&gt;2023))),"N/A",IF($N84=0,0,IF(ISERROR(VLOOKUP($E84,'Source Data'!$B$29:$J$60, MATCH($L84, 'Source Data'!$B$26:$J$26,1),TRUE))=TRUE,"",VLOOKUP($E84,'Source Data'!$B$29:$J$60,MATCH($L84, 'Source Data'!$B$26:$J$26,1),TRUE))))</f>
        <v/>
      </c>
      <c r="S84" s="170" t="str">
        <f>IF(OR(AND(OR($J84="Retired",$J84="Permanent Low-Use"),$K84&lt;=2024),(AND($J84="New",$K84&gt;2024))),"N/A",IF($N84=0,0,IF(ISERROR(VLOOKUP($E84,'Source Data'!$B$29:$J$60, MATCH($L84, 'Source Data'!$B$26:$J$26,1),TRUE))=TRUE,"",VLOOKUP($E84,'Source Data'!$B$29:$J$60,MATCH($L84, 'Source Data'!$B$26:$J$26,1),TRUE))))</f>
        <v/>
      </c>
      <c r="T84" s="170" t="str">
        <f>IF(OR(AND(OR($J84="Retired",$J84="Permanent Low-Use"),$K84&lt;=2025),(AND($J84="New",$K84&gt;2025))),"N/A",IF($N84=0,0,IF(ISERROR(VLOOKUP($E84,'Source Data'!$B$29:$J$60, MATCH($L84, 'Source Data'!$B$26:$J$26,1),TRUE))=TRUE,"",VLOOKUP($E84,'Source Data'!$B$29:$J$60,MATCH($L84, 'Source Data'!$B$26:$J$26,1),TRUE))))</f>
        <v/>
      </c>
      <c r="U84" s="170" t="str">
        <f>IF(OR(AND(OR($J84="Retired",$J84="Permanent Low-Use"),$K84&lt;=2026),(AND($J84="New",$K84&gt;2026))),"N/A",IF($N84=0,0,IF(ISERROR(VLOOKUP($E84,'Source Data'!$B$29:$J$60, MATCH($L84, 'Source Data'!$B$26:$J$26,1),TRUE))=TRUE,"",VLOOKUP($E84,'Source Data'!$B$29:$J$60,MATCH($L84, 'Source Data'!$B$26:$J$26,1),TRUE))))</f>
        <v/>
      </c>
      <c r="V84" s="170" t="str">
        <f>IF(OR(AND(OR($J84="Retired",$J84="Permanent Low-Use"),$K84&lt;=2027),(AND($J84="New",$K84&gt;2027))),"N/A",IF($N84=0,0,IF(ISERROR(VLOOKUP($E84,'Source Data'!$B$29:$J$60, MATCH($L84, 'Source Data'!$B$26:$J$26,1),TRUE))=TRUE,"",VLOOKUP($E84,'Source Data'!$B$29:$J$60,MATCH($L84, 'Source Data'!$B$26:$J$26,1),TRUE))))</f>
        <v/>
      </c>
      <c r="W84" s="170" t="str">
        <f>IF(OR(AND(OR($J84="Retired",$J84="Permanent Low-Use"),$K84&lt;=2028),(AND($J84="New",$K84&gt;2028))),"N/A",IF($N84=0,0,IF(ISERROR(VLOOKUP($E84,'Source Data'!$B$29:$J$60, MATCH($L84, 'Source Data'!$B$26:$J$26,1),TRUE))=TRUE,"",VLOOKUP($E84,'Source Data'!$B$29:$J$60,MATCH($L84, 'Source Data'!$B$26:$J$26,1),TRUE))))</f>
        <v/>
      </c>
      <c r="X84" s="170" t="str">
        <f>IF(OR(AND(OR($J84="Retired",$J84="Permanent Low-Use"),$K84&lt;=2029),(AND($J84="New",$K84&gt;2029))),"N/A",IF($N84=0,0,IF(ISERROR(VLOOKUP($E84,'Source Data'!$B$29:$J$60, MATCH($L84, 'Source Data'!$B$26:$J$26,1),TRUE))=TRUE,"",VLOOKUP($E84,'Source Data'!$B$29:$J$60,MATCH($L84, 'Source Data'!$B$26:$J$26,1),TRUE))))</f>
        <v/>
      </c>
      <c r="Y84" s="170" t="str">
        <f>IF(OR(AND(OR($J84="Retired",$J84="Permanent Low-Use"),$K84&lt;=2030),(AND($J84="New",$K84&gt;2030))),"N/A",IF($N84=0,0,IF(ISERROR(VLOOKUP($E84,'Source Data'!$B$29:$J$60, MATCH($L84, 'Source Data'!$B$26:$J$26,1),TRUE))=TRUE,"",VLOOKUP($E84,'Source Data'!$B$29:$J$60,MATCH($L84, 'Source Data'!$B$26:$J$26,1),TRUE))))</f>
        <v/>
      </c>
      <c r="Z84" s="171" t="str">
        <f>IF(ISNUMBER($L84),IF(OR(AND(OR($J84="Retired",$J84="Permanent Low-Use"),$K84&lt;=2020),(AND($J84="New",$K84&gt;2020))),"N/A",VLOOKUP($F84,'Source Data'!$B$15:$I$22,5)),"")</f>
        <v/>
      </c>
      <c r="AA84" s="171" t="str">
        <f>IF(ISNUMBER($F84), IF(OR(AND(OR($J84="Retired", $J84="Permanent Low-Use"), $K84&lt;=2021), (AND($J84= "New", $K84&gt;2021))), "N/A", VLOOKUP($F84, 'Source Data'!$B$15:$I$22,6)), "")</f>
        <v/>
      </c>
      <c r="AB84" s="171" t="str">
        <f>IF(ISNUMBER($F84), IF(OR(AND(OR($J84="Retired", $J84="Permanent Low-Use"), $K84&lt;=2022), (AND($J84= "New", $K84&gt;2022))), "N/A", VLOOKUP($F84, 'Source Data'!$B$15:$I$22,7)), "")</f>
        <v/>
      </c>
      <c r="AC84" s="171" t="str">
        <f>IF(ISNUMBER($F84), IF(OR(AND(OR($J84="Retired", $J84="Permanent Low-Use"), $K84&lt;=2023), (AND($J84= "New", $K84&gt;2023))), "N/A", VLOOKUP($F84, 'Source Data'!$B$15:$I$22,8)), "")</f>
        <v/>
      </c>
      <c r="AD84" s="171" t="str">
        <f>IF(ISNUMBER($F84), IF(OR(AND(OR($J84="Retired", $J84="Permanent Low-Use"), $K84&lt;=2024), (AND($J84= "New", $K84&gt;2024))), "N/A", VLOOKUP($F84, 'Source Data'!$B$15:$I$22,8)), "")</f>
        <v/>
      </c>
      <c r="AE84" s="171" t="str">
        <f>IF(ISNUMBER($F84), IF(OR(AND(OR($J84="Retired", $J84="Permanent Low-Use"), $K84&lt;=2025), (AND($J84= "New", $K84&gt;2025))), "N/A", VLOOKUP($F84, 'Source Data'!$B$15:$I$22,8)), "")</f>
        <v/>
      </c>
      <c r="AF84" s="171" t="str">
        <f>IF(ISNUMBER($F84), IF(OR(AND(OR($J84="Retired", $J84="Permanent Low-Use"), $K84&lt;=2026), (AND($J84= "New", $K84&gt;2026))), "N/A", VLOOKUP($F84, 'Source Data'!$B$15:$I$22,8)), "")</f>
        <v/>
      </c>
      <c r="AG84" s="171" t="str">
        <f>IF(ISNUMBER($F84), IF(OR(AND(OR($J84="Retired", $J84="Permanent Low-Use"), $K84&lt;=2027), (AND($J84= "New", $K84&gt;2027))), "N/A", VLOOKUP($F84, 'Source Data'!$B$15:$I$22,8)), "")</f>
        <v/>
      </c>
      <c r="AH84" s="171" t="str">
        <f>IF(ISNUMBER($F84), IF(OR(AND(OR($J84="Retired", $J84="Permanent Low-Use"), $K84&lt;=2028), (AND($J84= "New", $K84&gt;2028))), "N/A", VLOOKUP($F84, 'Source Data'!$B$15:$I$22,8)), "")</f>
        <v/>
      </c>
      <c r="AI84" s="171" t="str">
        <f>IF(ISNUMBER($F84), IF(OR(AND(OR($J84="Retired", $J84="Permanent Low-Use"), $K84&lt;=2029), (AND($J84= "New", $K84&gt;2029))), "N/A", VLOOKUP($F84, 'Source Data'!$B$15:$I$22,8)), "")</f>
        <v/>
      </c>
      <c r="AJ84" s="171" t="str">
        <f>IF(ISNUMBER($F84), IF(OR(AND(OR($J84="Retired", $J84="Permanent Low-Use"), $K84&lt;=2030), (AND($J84= "New", $K84&gt;2030))), "N/A", VLOOKUP($F84, 'Source Data'!$B$15:$I$22,8)), "")</f>
        <v/>
      </c>
      <c r="AK84" s="171" t="str">
        <f>IF($N84= 0, "N/A", IF(ISERROR(VLOOKUP($F84, 'Source Data'!$B$4:$C$11,2)), "", VLOOKUP($F84, 'Source Data'!$B$4:$C$11,2)))</f>
        <v/>
      </c>
    </row>
    <row r="85" spans="1:37" x14ac:dyDescent="0.35">
      <c r="A85" s="99"/>
      <c r="B85" s="89"/>
      <c r="C85" s="90"/>
      <c r="D85" s="90"/>
      <c r="E85" s="91"/>
      <c r="F85" s="91"/>
      <c r="G85" s="86"/>
      <c r="H85" s="87"/>
      <c r="I85" s="86"/>
      <c r="J85" s="88"/>
      <c r="K85" s="92"/>
      <c r="L85" s="168" t="str">
        <f t="shared" si="7"/>
        <v/>
      </c>
      <c r="M85" s="170" t="str">
        <f>IF(ISERROR(VLOOKUP(E85,'Source Data'!$B$67:$J$97, MATCH(F85, 'Source Data'!$B$64:$J$64,1),TRUE))=TRUE,"",VLOOKUP(E85,'Source Data'!$B$67:$J$97,MATCH(F85, 'Source Data'!$B$64:$J$64,1),TRUE))</f>
        <v/>
      </c>
      <c r="N85" s="169" t="str">
        <f t="shared" si="8"/>
        <v/>
      </c>
      <c r="O85" s="170" t="str">
        <f>IF(OR(AND(OR($J85="Retired",$J85="Permanent Low-Use"),$K85&lt;=2020),(AND($J85="New",$K85&gt;2020))),"N/A",IF($N85=0,0,IF(ISERROR(VLOOKUP($E85,'Source Data'!$B$29:$J$60, MATCH($L85, 'Source Data'!$B$26:$J$26,1),TRUE))=TRUE,"",VLOOKUP($E85,'Source Data'!$B$29:$J$60,MATCH($L85, 'Source Data'!$B$26:$J$26,1),TRUE))))</f>
        <v/>
      </c>
      <c r="P85" s="170" t="str">
        <f>IF(OR(AND(OR($J85="Retired",$J85="Permanent Low-Use"),$K85&lt;=2021),(AND($J85="New",$K85&gt;2021))),"N/A",IF($N85=0,0,IF(ISERROR(VLOOKUP($E85,'Source Data'!$B$29:$J$60, MATCH($L85, 'Source Data'!$B$26:$J$26,1),TRUE))=TRUE,"",VLOOKUP($E85,'Source Data'!$B$29:$J$60,MATCH($L85, 'Source Data'!$B$26:$J$26,1),TRUE))))</f>
        <v/>
      </c>
      <c r="Q85" s="170" t="str">
        <f>IF(OR(AND(OR($J85="Retired",$J85="Permanent Low-Use"),$K85&lt;=2022),(AND($J85="New",$K85&gt;2022))),"N/A",IF($N85=0,0,IF(ISERROR(VLOOKUP($E85,'Source Data'!$B$29:$J$60, MATCH($L85, 'Source Data'!$B$26:$J$26,1),TRUE))=TRUE,"",VLOOKUP($E85,'Source Data'!$B$29:$J$60,MATCH($L85, 'Source Data'!$B$26:$J$26,1),TRUE))))</f>
        <v/>
      </c>
      <c r="R85" s="170" t="str">
        <f>IF(OR(AND(OR($J85="Retired",$J85="Permanent Low-Use"),$K85&lt;=2023),(AND($J85="New",$K85&gt;2023))),"N/A",IF($N85=0,0,IF(ISERROR(VLOOKUP($E85,'Source Data'!$B$29:$J$60, MATCH($L85, 'Source Data'!$B$26:$J$26,1),TRUE))=TRUE,"",VLOOKUP($E85,'Source Data'!$B$29:$J$60,MATCH($L85, 'Source Data'!$B$26:$J$26,1),TRUE))))</f>
        <v/>
      </c>
      <c r="S85" s="170" t="str">
        <f>IF(OR(AND(OR($J85="Retired",$J85="Permanent Low-Use"),$K85&lt;=2024),(AND($J85="New",$K85&gt;2024))),"N/A",IF($N85=0,0,IF(ISERROR(VLOOKUP($E85,'Source Data'!$B$29:$J$60, MATCH($L85, 'Source Data'!$B$26:$J$26,1),TRUE))=TRUE,"",VLOOKUP($E85,'Source Data'!$B$29:$J$60,MATCH($L85, 'Source Data'!$B$26:$J$26,1),TRUE))))</f>
        <v/>
      </c>
      <c r="T85" s="170" t="str">
        <f>IF(OR(AND(OR($J85="Retired",$J85="Permanent Low-Use"),$K85&lt;=2025),(AND($J85="New",$K85&gt;2025))),"N/A",IF($N85=0,0,IF(ISERROR(VLOOKUP($E85,'Source Data'!$B$29:$J$60, MATCH($L85, 'Source Data'!$B$26:$J$26,1),TRUE))=TRUE,"",VLOOKUP($E85,'Source Data'!$B$29:$J$60,MATCH($L85, 'Source Data'!$B$26:$J$26,1),TRUE))))</f>
        <v/>
      </c>
      <c r="U85" s="170" t="str">
        <f>IF(OR(AND(OR($J85="Retired",$J85="Permanent Low-Use"),$K85&lt;=2026),(AND($J85="New",$K85&gt;2026))),"N/A",IF($N85=0,0,IF(ISERROR(VLOOKUP($E85,'Source Data'!$B$29:$J$60, MATCH($L85, 'Source Data'!$B$26:$J$26,1),TRUE))=TRUE,"",VLOOKUP($E85,'Source Data'!$B$29:$J$60,MATCH($L85, 'Source Data'!$B$26:$J$26,1),TRUE))))</f>
        <v/>
      </c>
      <c r="V85" s="170" t="str">
        <f>IF(OR(AND(OR($J85="Retired",$J85="Permanent Low-Use"),$K85&lt;=2027),(AND($J85="New",$K85&gt;2027))),"N/A",IF($N85=0,0,IF(ISERROR(VLOOKUP($E85,'Source Data'!$B$29:$J$60, MATCH($L85, 'Source Data'!$B$26:$J$26,1),TRUE))=TRUE,"",VLOOKUP($E85,'Source Data'!$B$29:$J$60,MATCH($L85, 'Source Data'!$B$26:$J$26,1),TRUE))))</f>
        <v/>
      </c>
      <c r="W85" s="170" t="str">
        <f>IF(OR(AND(OR($J85="Retired",$J85="Permanent Low-Use"),$K85&lt;=2028),(AND($J85="New",$K85&gt;2028))),"N/A",IF($N85=0,0,IF(ISERROR(VLOOKUP($E85,'Source Data'!$B$29:$J$60, MATCH($L85, 'Source Data'!$B$26:$J$26,1),TRUE))=TRUE,"",VLOOKUP($E85,'Source Data'!$B$29:$J$60,MATCH($L85, 'Source Data'!$B$26:$J$26,1),TRUE))))</f>
        <v/>
      </c>
      <c r="X85" s="170" t="str">
        <f>IF(OR(AND(OR($J85="Retired",$J85="Permanent Low-Use"),$K85&lt;=2029),(AND($J85="New",$K85&gt;2029))),"N/A",IF($N85=0,0,IF(ISERROR(VLOOKUP($E85,'Source Data'!$B$29:$J$60, MATCH($L85, 'Source Data'!$B$26:$J$26,1),TRUE))=TRUE,"",VLOOKUP($E85,'Source Data'!$B$29:$J$60,MATCH($L85, 'Source Data'!$B$26:$J$26,1),TRUE))))</f>
        <v/>
      </c>
      <c r="Y85" s="170" t="str">
        <f>IF(OR(AND(OR($J85="Retired",$J85="Permanent Low-Use"),$K85&lt;=2030),(AND($J85="New",$K85&gt;2030))),"N/A",IF($N85=0,0,IF(ISERROR(VLOOKUP($E85,'Source Data'!$B$29:$J$60, MATCH($L85, 'Source Data'!$B$26:$J$26,1),TRUE))=TRUE,"",VLOOKUP($E85,'Source Data'!$B$29:$J$60,MATCH($L85, 'Source Data'!$B$26:$J$26,1),TRUE))))</f>
        <v/>
      </c>
      <c r="Z85" s="171" t="str">
        <f>IF(ISNUMBER($L85),IF(OR(AND(OR($J85="Retired",$J85="Permanent Low-Use"),$K85&lt;=2020),(AND($J85="New",$K85&gt;2020))),"N/A",VLOOKUP($F85,'Source Data'!$B$15:$I$22,5)),"")</f>
        <v/>
      </c>
      <c r="AA85" s="171" t="str">
        <f>IF(ISNUMBER($F85), IF(OR(AND(OR($J85="Retired", $J85="Permanent Low-Use"), $K85&lt;=2021), (AND($J85= "New", $K85&gt;2021))), "N/A", VLOOKUP($F85, 'Source Data'!$B$15:$I$22,6)), "")</f>
        <v/>
      </c>
      <c r="AB85" s="171" t="str">
        <f>IF(ISNUMBER($F85), IF(OR(AND(OR($J85="Retired", $J85="Permanent Low-Use"), $K85&lt;=2022), (AND($J85= "New", $K85&gt;2022))), "N/A", VLOOKUP($F85, 'Source Data'!$B$15:$I$22,7)), "")</f>
        <v/>
      </c>
      <c r="AC85" s="171" t="str">
        <f>IF(ISNUMBER($F85), IF(OR(AND(OR($J85="Retired", $J85="Permanent Low-Use"), $K85&lt;=2023), (AND($J85= "New", $K85&gt;2023))), "N/A", VLOOKUP($F85, 'Source Data'!$B$15:$I$22,8)), "")</f>
        <v/>
      </c>
      <c r="AD85" s="171" t="str">
        <f>IF(ISNUMBER($F85), IF(OR(AND(OR($J85="Retired", $J85="Permanent Low-Use"), $K85&lt;=2024), (AND($J85= "New", $K85&gt;2024))), "N/A", VLOOKUP($F85, 'Source Data'!$B$15:$I$22,8)), "")</f>
        <v/>
      </c>
      <c r="AE85" s="171" t="str">
        <f>IF(ISNUMBER($F85), IF(OR(AND(OR($J85="Retired", $J85="Permanent Low-Use"), $K85&lt;=2025), (AND($J85= "New", $K85&gt;2025))), "N/A", VLOOKUP($F85, 'Source Data'!$B$15:$I$22,8)), "")</f>
        <v/>
      </c>
      <c r="AF85" s="171" t="str">
        <f>IF(ISNUMBER($F85), IF(OR(AND(OR($J85="Retired", $J85="Permanent Low-Use"), $K85&lt;=2026), (AND($J85= "New", $K85&gt;2026))), "N/A", VLOOKUP($F85, 'Source Data'!$B$15:$I$22,8)), "")</f>
        <v/>
      </c>
      <c r="AG85" s="171" t="str">
        <f>IF(ISNUMBER($F85), IF(OR(AND(OR($J85="Retired", $J85="Permanent Low-Use"), $K85&lt;=2027), (AND($J85= "New", $K85&gt;2027))), "N/A", VLOOKUP($F85, 'Source Data'!$B$15:$I$22,8)), "")</f>
        <v/>
      </c>
      <c r="AH85" s="171" t="str">
        <f>IF(ISNUMBER($F85), IF(OR(AND(OR($J85="Retired", $J85="Permanent Low-Use"), $K85&lt;=2028), (AND($J85= "New", $K85&gt;2028))), "N/A", VLOOKUP($F85, 'Source Data'!$B$15:$I$22,8)), "")</f>
        <v/>
      </c>
      <c r="AI85" s="171" t="str">
        <f>IF(ISNUMBER($F85), IF(OR(AND(OR($J85="Retired", $J85="Permanent Low-Use"), $K85&lt;=2029), (AND($J85= "New", $K85&gt;2029))), "N/A", VLOOKUP($F85, 'Source Data'!$B$15:$I$22,8)), "")</f>
        <v/>
      </c>
      <c r="AJ85" s="171" t="str">
        <f>IF(ISNUMBER($F85), IF(OR(AND(OR($J85="Retired", $J85="Permanent Low-Use"), $K85&lt;=2030), (AND($J85= "New", $K85&gt;2030))), "N/A", VLOOKUP($F85, 'Source Data'!$B$15:$I$22,8)), "")</f>
        <v/>
      </c>
      <c r="AK85" s="171" t="str">
        <f>IF($N85= 0, "N/A", IF(ISERROR(VLOOKUP($F85, 'Source Data'!$B$4:$C$11,2)), "", VLOOKUP($F85, 'Source Data'!$B$4:$C$11,2)))</f>
        <v/>
      </c>
    </row>
    <row r="86" spans="1:37" x14ac:dyDescent="0.35">
      <c r="A86" s="99"/>
      <c r="B86" s="89"/>
      <c r="C86" s="90"/>
      <c r="D86" s="90"/>
      <c r="E86" s="91"/>
      <c r="F86" s="91"/>
      <c r="G86" s="86"/>
      <c r="H86" s="87"/>
      <c r="I86" s="86"/>
      <c r="J86" s="88"/>
      <c r="K86" s="92"/>
      <c r="L86" s="168" t="str">
        <f t="shared" si="7"/>
        <v/>
      </c>
      <c r="M86" s="170" t="str">
        <f>IF(ISERROR(VLOOKUP(E86,'Source Data'!$B$67:$J$97, MATCH(F86, 'Source Data'!$B$64:$J$64,1),TRUE))=TRUE,"",VLOOKUP(E86,'Source Data'!$B$67:$J$97,MATCH(F86, 'Source Data'!$B$64:$J$64,1),TRUE))</f>
        <v/>
      </c>
      <c r="N86" s="169" t="str">
        <f t="shared" si="8"/>
        <v/>
      </c>
      <c r="O86" s="170" t="str">
        <f>IF(OR(AND(OR($J86="Retired",$J86="Permanent Low-Use"),$K86&lt;=2020),(AND($J86="New",$K86&gt;2020))),"N/A",IF($N86=0,0,IF(ISERROR(VLOOKUP($E86,'Source Data'!$B$29:$J$60, MATCH($L86, 'Source Data'!$B$26:$J$26,1),TRUE))=TRUE,"",VLOOKUP($E86,'Source Data'!$B$29:$J$60,MATCH($L86, 'Source Data'!$B$26:$J$26,1),TRUE))))</f>
        <v/>
      </c>
      <c r="P86" s="170" t="str">
        <f>IF(OR(AND(OR($J86="Retired",$J86="Permanent Low-Use"),$K86&lt;=2021),(AND($J86="New",$K86&gt;2021))),"N/A",IF($N86=0,0,IF(ISERROR(VLOOKUP($E86,'Source Data'!$B$29:$J$60, MATCH($L86, 'Source Data'!$B$26:$J$26,1),TRUE))=TRUE,"",VLOOKUP($E86,'Source Data'!$B$29:$J$60,MATCH($L86, 'Source Data'!$B$26:$J$26,1),TRUE))))</f>
        <v/>
      </c>
      <c r="Q86" s="170" t="str">
        <f>IF(OR(AND(OR($J86="Retired",$J86="Permanent Low-Use"),$K86&lt;=2022),(AND($J86="New",$K86&gt;2022))),"N/A",IF($N86=0,0,IF(ISERROR(VLOOKUP($E86,'Source Data'!$B$29:$J$60, MATCH($L86, 'Source Data'!$B$26:$J$26,1),TRUE))=TRUE,"",VLOOKUP($E86,'Source Data'!$B$29:$J$60,MATCH($L86, 'Source Data'!$B$26:$J$26,1),TRUE))))</f>
        <v/>
      </c>
      <c r="R86" s="170" t="str">
        <f>IF(OR(AND(OR($J86="Retired",$J86="Permanent Low-Use"),$K86&lt;=2023),(AND($J86="New",$K86&gt;2023))),"N/A",IF($N86=0,0,IF(ISERROR(VLOOKUP($E86,'Source Data'!$B$29:$J$60, MATCH($L86, 'Source Data'!$B$26:$J$26,1),TRUE))=TRUE,"",VLOOKUP($E86,'Source Data'!$B$29:$J$60,MATCH($L86, 'Source Data'!$B$26:$J$26,1),TRUE))))</f>
        <v/>
      </c>
      <c r="S86" s="170" t="str">
        <f>IF(OR(AND(OR($J86="Retired",$J86="Permanent Low-Use"),$K86&lt;=2024),(AND($J86="New",$K86&gt;2024))),"N/A",IF($N86=0,0,IF(ISERROR(VLOOKUP($E86,'Source Data'!$B$29:$J$60, MATCH($L86, 'Source Data'!$B$26:$J$26,1),TRUE))=TRUE,"",VLOOKUP($E86,'Source Data'!$B$29:$J$60,MATCH($L86, 'Source Data'!$B$26:$J$26,1),TRUE))))</f>
        <v/>
      </c>
      <c r="T86" s="170" t="str">
        <f>IF(OR(AND(OR($J86="Retired",$J86="Permanent Low-Use"),$K86&lt;=2025),(AND($J86="New",$K86&gt;2025))),"N/A",IF($N86=0,0,IF(ISERROR(VLOOKUP($E86,'Source Data'!$B$29:$J$60, MATCH($L86, 'Source Data'!$B$26:$J$26,1),TRUE))=TRUE,"",VLOOKUP($E86,'Source Data'!$B$29:$J$60,MATCH($L86, 'Source Data'!$B$26:$J$26,1),TRUE))))</f>
        <v/>
      </c>
      <c r="U86" s="170" t="str">
        <f>IF(OR(AND(OR($J86="Retired",$J86="Permanent Low-Use"),$K86&lt;=2026),(AND($J86="New",$K86&gt;2026))),"N/A",IF($N86=0,0,IF(ISERROR(VLOOKUP($E86,'Source Data'!$B$29:$J$60, MATCH($L86, 'Source Data'!$B$26:$J$26,1),TRUE))=TRUE,"",VLOOKUP($E86,'Source Data'!$B$29:$J$60,MATCH($L86, 'Source Data'!$B$26:$J$26,1),TRUE))))</f>
        <v/>
      </c>
      <c r="V86" s="170" t="str">
        <f>IF(OR(AND(OR($J86="Retired",$J86="Permanent Low-Use"),$K86&lt;=2027),(AND($J86="New",$K86&gt;2027))),"N/A",IF($N86=0,0,IF(ISERROR(VLOOKUP($E86,'Source Data'!$B$29:$J$60, MATCH($L86, 'Source Data'!$B$26:$J$26,1),TRUE))=TRUE,"",VLOOKUP($E86,'Source Data'!$B$29:$J$60,MATCH($L86, 'Source Data'!$B$26:$J$26,1),TRUE))))</f>
        <v/>
      </c>
      <c r="W86" s="170" t="str">
        <f>IF(OR(AND(OR($J86="Retired",$J86="Permanent Low-Use"),$K86&lt;=2028),(AND($J86="New",$K86&gt;2028))),"N/A",IF($N86=0,0,IF(ISERROR(VLOOKUP($E86,'Source Data'!$B$29:$J$60, MATCH($L86, 'Source Data'!$B$26:$J$26,1),TRUE))=TRUE,"",VLOOKUP($E86,'Source Data'!$B$29:$J$60,MATCH($L86, 'Source Data'!$B$26:$J$26,1),TRUE))))</f>
        <v/>
      </c>
      <c r="X86" s="170" t="str">
        <f>IF(OR(AND(OR($J86="Retired",$J86="Permanent Low-Use"),$K86&lt;=2029),(AND($J86="New",$K86&gt;2029))),"N/A",IF($N86=0,0,IF(ISERROR(VLOOKUP($E86,'Source Data'!$B$29:$J$60, MATCH($L86, 'Source Data'!$B$26:$J$26,1),TRUE))=TRUE,"",VLOOKUP($E86,'Source Data'!$B$29:$J$60,MATCH($L86, 'Source Data'!$B$26:$J$26,1),TRUE))))</f>
        <v/>
      </c>
      <c r="Y86" s="170" t="str">
        <f>IF(OR(AND(OR($J86="Retired",$J86="Permanent Low-Use"),$K86&lt;=2030),(AND($J86="New",$K86&gt;2030))),"N/A",IF($N86=0,0,IF(ISERROR(VLOOKUP($E86,'Source Data'!$B$29:$J$60, MATCH($L86, 'Source Data'!$B$26:$J$26,1),TRUE))=TRUE,"",VLOOKUP($E86,'Source Data'!$B$29:$J$60,MATCH($L86, 'Source Data'!$B$26:$J$26,1),TRUE))))</f>
        <v/>
      </c>
      <c r="Z86" s="171" t="str">
        <f>IF(ISNUMBER($L86),IF(OR(AND(OR($J86="Retired",$J86="Permanent Low-Use"),$K86&lt;=2020),(AND($J86="New",$K86&gt;2020))),"N/A",VLOOKUP($F86,'Source Data'!$B$15:$I$22,5)),"")</f>
        <v/>
      </c>
      <c r="AA86" s="171" t="str">
        <f>IF(ISNUMBER($F86), IF(OR(AND(OR($J86="Retired", $J86="Permanent Low-Use"), $K86&lt;=2021), (AND($J86= "New", $K86&gt;2021))), "N/A", VLOOKUP($F86, 'Source Data'!$B$15:$I$22,6)), "")</f>
        <v/>
      </c>
      <c r="AB86" s="171" t="str">
        <f>IF(ISNUMBER($F86), IF(OR(AND(OR($J86="Retired", $J86="Permanent Low-Use"), $K86&lt;=2022), (AND($J86= "New", $K86&gt;2022))), "N/A", VLOOKUP($F86, 'Source Data'!$B$15:$I$22,7)), "")</f>
        <v/>
      </c>
      <c r="AC86" s="171" t="str">
        <f>IF(ISNUMBER($F86), IF(OR(AND(OR($J86="Retired", $J86="Permanent Low-Use"), $K86&lt;=2023), (AND($J86= "New", $K86&gt;2023))), "N/A", VLOOKUP($F86, 'Source Data'!$B$15:$I$22,8)), "")</f>
        <v/>
      </c>
      <c r="AD86" s="171" t="str">
        <f>IF(ISNUMBER($F86), IF(OR(AND(OR($J86="Retired", $J86="Permanent Low-Use"), $K86&lt;=2024), (AND($J86= "New", $K86&gt;2024))), "N/A", VLOOKUP($F86, 'Source Data'!$B$15:$I$22,8)), "")</f>
        <v/>
      </c>
      <c r="AE86" s="171" t="str">
        <f>IF(ISNUMBER($F86), IF(OR(AND(OR($J86="Retired", $J86="Permanent Low-Use"), $K86&lt;=2025), (AND($J86= "New", $K86&gt;2025))), "N/A", VLOOKUP($F86, 'Source Data'!$B$15:$I$22,8)), "")</f>
        <v/>
      </c>
      <c r="AF86" s="171" t="str">
        <f>IF(ISNUMBER($F86), IF(OR(AND(OR($J86="Retired", $J86="Permanent Low-Use"), $K86&lt;=2026), (AND($J86= "New", $K86&gt;2026))), "N/A", VLOOKUP($F86, 'Source Data'!$B$15:$I$22,8)), "")</f>
        <v/>
      </c>
      <c r="AG86" s="171" t="str">
        <f>IF(ISNUMBER($F86), IF(OR(AND(OR($J86="Retired", $J86="Permanent Low-Use"), $K86&lt;=2027), (AND($J86= "New", $K86&gt;2027))), "N/A", VLOOKUP($F86, 'Source Data'!$B$15:$I$22,8)), "")</f>
        <v/>
      </c>
      <c r="AH86" s="171" t="str">
        <f>IF(ISNUMBER($F86), IF(OR(AND(OR($J86="Retired", $J86="Permanent Low-Use"), $K86&lt;=2028), (AND($J86= "New", $K86&gt;2028))), "N/A", VLOOKUP($F86, 'Source Data'!$B$15:$I$22,8)), "")</f>
        <v/>
      </c>
      <c r="AI86" s="171" t="str">
        <f>IF(ISNUMBER($F86), IF(OR(AND(OR($J86="Retired", $J86="Permanent Low-Use"), $K86&lt;=2029), (AND($J86= "New", $K86&gt;2029))), "N/A", VLOOKUP($F86, 'Source Data'!$B$15:$I$22,8)), "")</f>
        <v/>
      </c>
      <c r="AJ86" s="171" t="str">
        <f>IF(ISNUMBER($F86), IF(OR(AND(OR($J86="Retired", $J86="Permanent Low-Use"), $K86&lt;=2030), (AND($J86= "New", $K86&gt;2030))), "N/A", VLOOKUP($F86, 'Source Data'!$B$15:$I$22,8)), "")</f>
        <v/>
      </c>
      <c r="AK86" s="171" t="str">
        <f>IF($N86= 0, "N/A", IF(ISERROR(VLOOKUP($F86, 'Source Data'!$B$4:$C$11,2)), "", VLOOKUP($F86, 'Source Data'!$B$4:$C$11,2)))</f>
        <v/>
      </c>
    </row>
    <row r="87" spans="1:37" x14ac:dyDescent="0.35">
      <c r="A87" s="99"/>
      <c r="B87" s="89"/>
      <c r="C87" s="90"/>
      <c r="D87" s="90"/>
      <c r="E87" s="91"/>
      <c r="F87" s="91"/>
      <c r="G87" s="86"/>
      <c r="H87" s="87"/>
      <c r="I87" s="86"/>
      <c r="J87" s="88"/>
      <c r="K87" s="92"/>
      <c r="L87" s="168" t="str">
        <f t="shared" si="7"/>
        <v/>
      </c>
      <c r="M87" s="170" t="str">
        <f>IF(ISERROR(VLOOKUP(E87,'Source Data'!$B$67:$J$97, MATCH(F87, 'Source Data'!$B$64:$J$64,1),TRUE))=TRUE,"",VLOOKUP(E87,'Source Data'!$B$67:$J$97,MATCH(F87, 'Source Data'!$B$64:$J$64,1),TRUE))</f>
        <v/>
      </c>
      <c r="N87" s="169" t="str">
        <f t="shared" si="8"/>
        <v/>
      </c>
      <c r="O87" s="170" t="str">
        <f>IF(OR(AND(OR($J87="Retired",$J87="Permanent Low-Use"),$K87&lt;=2020),(AND($J87="New",$K87&gt;2020))),"N/A",IF($N87=0,0,IF(ISERROR(VLOOKUP($E87,'Source Data'!$B$29:$J$60, MATCH($L87, 'Source Data'!$B$26:$J$26,1),TRUE))=TRUE,"",VLOOKUP($E87,'Source Data'!$B$29:$J$60,MATCH($L87, 'Source Data'!$B$26:$J$26,1),TRUE))))</f>
        <v/>
      </c>
      <c r="P87" s="170" t="str">
        <f>IF(OR(AND(OR($J87="Retired",$J87="Permanent Low-Use"),$K87&lt;=2021),(AND($J87="New",$K87&gt;2021))),"N/A",IF($N87=0,0,IF(ISERROR(VLOOKUP($E87,'Source Data'!$B$29:$J$60, MATCH($L87, 'Source Data'!$B$26:$J$26,1),TRUE))=TRUE,"",VLOOKUP($E87,'Source Data'!$B$29:$J$60,MATCH($L87, 'Source Data'!$B$26:$J$26,1),TRUE))))</f>
        <v/>
      </c>
      <c r="Q87" s="170" t="str">
        <f>IF(OR(AND(OR($J87="Retired",$J87="Permanent Low-Use"),$K87&lt;=2022),(AND($J87="New",$K87&gt;2022))),"N/A",IF($N87=0,0,IF(ISERROR(VLOOKUP($E87,'Source Data'!$B$29:$J$60, MATCH($L87, 'Source Data'!$B$26:$J$26,1),TRUE))=TRUE,"",VLOOKUP($E87,'Source Data'!$B$29:$J$60,MATCH($L87, 'Source Data'!$B$26:$J$26,1),TRUE))))</f>
        <v/>
      </c>
      <c r="R87" s="170" t="str">
        <f>IF(OR(AND(OR($J87="Retired",$J87="Permanent Low-Use"),$K87&lt;=2023),(AND($J87="New",$K87&gt;2023))),"N/A",IF($N87=0,0,IF(ISERROR(VLOOKUP($E87,'Source Data'!$B$29:$J$60, MATCH($L87, 'Source Data'!$B$26:$J$26,1),TRUE))=TRUE,"",VLOOKUP($E87,'Source Data'!$B$29:$J$60,MATCH($L87, 'Source Data'!$B$26:$J$26,1),TRUE))))</f>
        <v/>
      </c>
      <c r="S87" s="170" t="str">
        <f>IF(OR(AND(OR($J87="Retired",$J87="Permanent Low-Use"),$K87&lt;=2024),(AND($J87="New",$K87&gt;2024))),"N/A",IF($N87=0,0,IF(ISERROR(VLOOKUP($E87,'Source Data'!$B$29:$J$60, MATCH($L87, 'Source Data'!$B$26:$J$26,1),TRUE))=TRUE,"",VLOOKUP($E87,'Source Data'!$B$29:$J$60,MATCH($L87, 'Source Data'!$B$26:$J$26,1),TRUE))))</f>
        <v/>
      </c>
      <c r="T87" s="170" t="str">
        <f>IF(OR(AND(OR($J87="Retired",$J87="Permanent Low-Use"),$K87&lt;=2025),(AND($J87="New",$K87&gt;2025))),"N/A",IF($N87=0,0,IF(ISERROR(VLOOKUP($E87,'Source Data'!$B$29:$J$60, MATCH($L87, 'Source Data'!$B$26:$J$26,1),TRUE))=TRUE,"",VLOOKUP($E87,'Source Data'!$B$29:$J$60,MATCH($L87, 'Source Data'!$B$26:$J$26,1),TRUE))))</f>
        <v/>
      </c>
      <c r="U87" s="170" t="str">
        <f>IF(OR(AND(OR($J87="Retired",$J87="Permanent Low-Use"),$K87&lt;=2026),(AND($J87="New",$K87&gt;2026))),"N/A",IF($N87=0,0,IF(ISERROR(VLOOKUP($E87,'Source Data'!$B$29:$J$60, MATCH($L87, 'Source Data'!$B$26:$J$26,1),TRUE))=TRUE,"",VLOOKUP($E87,'Source Data'!$B$29:$J$60,MATCH($L87, 'Source Data'!$B$26:$J$26,1),TRUE))))</f>
        <v/>
      </c>
      <c r="V87" s="170" t="str">
        <f>IF(OR(AND(OR($J87="Retired",$J87="Permanent Low-Use"),$K87&lt;=2027),(AND($J87="New",$K87&gt;2027))),"N/A",IF($N87=0,0,IF(ISERROR(VLOOKUP($E87,'Source Data'!$B$29:$J$60, MATCH($L87, 'Source Data'!$B$26:$J$26,1),TRUE))=TRUE,"",VLOOKUP($E87,'Source Data'!$B$29:$J$60,MATCH($L87, 'Source Data'!$B$26:$J$26,1),TRUE))))</f>
        <v/>
      </c>
      <c r="W87" s="170" t="str">
        <f>IF(OR(AND(OR($J87="Retired",$J87="Permanent Low-Use"),$K87&lt;=2028),(AND($J87="New",$K87&gt;2028))),"N/A",IF($N87=0,0,IF(ISERROR(VLOOKUP($E87,'Source Data'!$B$29:$J$60, MATCH($L87, 'Source Data'!$B$26:$J$26,1),TRUE))=TRUE,"",VLOOKUP($E87,'Source Data'!$B$29:$J$60,MATCH($L87, 'Source Data'!$B$26:$J$26,1),TRUE))))</f>
        <v/>
      </c>
      <c r="X87" s="170" t="str">
        <f>IF(OR(AND(OR($J87="Retired",$J87="Permanent Low-Use"),$K87&lt;=2029),(AND($J87="New",$K87&gt;2029))),"N/A",IF($N87=0,0,IF(ISERROR(VLOOKUP($E87,'Source Data'!$B$29:$J$60, MATCH($L87, 'Source Data'!$B$26:$J$26,1),TRUE))=TRUE,"",VLOOKUP($E87,'Source Data'!$B$29:$J$60,MATCH($L87, 'Source Data'!$B$26:$J$26,1),TRUE))))</f>
        <v/>
      </c>
      <c r="Y87" s="170" t="str">
        <f>IF(OR(AND(OR($J87="Retired",$J87="Permanent Low-Use"),$K87&lt;=2030),(AND($J87="New",$K87&gt;2030))),"N/A",IF($N87=0,0,IF(ISERROR(VLOOKUP($E87,'Source Data'!$B$29:$J$60, MATCH($L87, 'Source Data'!$B$26:$J$26,1),TRUE))=TRUE,"",VLOOKUP($E87,'Source Data'!$B$29:$J$60,MATCH($L87, 'Source Data'!$B$26:$J$26,1),TRUE))))</f>
        <v/>
      </c>
      <c r="Z87" s="171" t="str">
        <f>IF(ISNUMBER($L87),IF(OR(AND(OR($J87="Retired",$J87="Permanent Low-Use"),$K87&lt;=2020),(AND($J87="New",$K87&gt;2020))),"N/A",VLOOKUP($F87,'Source Data'!$B$15:$I$22,5)),"")</f>
        <v/>
      </c>
      <c r="AA87" s="171" t="str">
        <f>IF(ISNUMBER($F87), IF(OR(AND(OR($J87="Retired", $J87="Permanent Low-Use"), $K87&lt;=2021), (AND($J87= "New", $K87&gt;2021))), "N/A", VLOOKUP($F87, 'Source Data'!$B$15:$I$22,6)), "")</f>
        <v/>
      </c>
      <c r="AB87" s="171" t="str">
        <f>IF(ISNUMBER($F87), IF(OR(AND(OR($J87="Retired", $J87="Permanent Low-Use"), $K87&lt;=2022), (AND($J87= "New", $K87&gt;2022))), "N/A", VLOOKUP($F87, 'Source Data'!$B$15:$I$22,7)), "")</f>
        <v/>
      </c>
      <c r="AC87" s="171" t="str">
        <f>IF(ISNUMBER($F87), IF(OR(AND(OR($J87="Retired", $J87="Permanent Low-Use"), $K87&lt;=2023), (AND($J87= "New", $K87&gt;2023))), "N/A", VLOOKUP($F87, 'Source Data'!$B$15:$I$22,8)), "")</f>
        <v/>
      </c>
      <c r="AD87" s="171" t="str">
        <f>IF(ISNUMBER($F87), IF(OR(AND(OR($J87="Retired", $J87="Permanent Low-Use"), $K87&lt;=2024), (AND($J87= "New", $K87&gt;2024))), "N/A", VLOOKUP($F87, 'Source Data'!$B$15:$I$22,8)), "")</f>
        <v/>
      </c>
      <c r="AE87" s="171" t="str">
        <f>IF(ISNUMBER($F87), IF(OR(AND(OR($J87="Retired", $J87="Permanent Low-Use"), $K87&lt;=2025), (AND($J87= "New", $K87&gt;2025))), "N/A", VLOOKUP($F87, 'Source Data'!$B$15:$I$22,8)), "")</f>
        <v/>
      </c>
      <c r="AF87" s="171" t="str">
        <f>IF(ISNUMBER($F87), IF(OR(AND(OR($J87="Retired", $J87="Permanent Low-Use"), $K87&lt;=2026), (AND($J87= "New", $K87&gt;2026))), "N/A", VLOOKUP($F87, 'Source Data'!$B$15:$I$22,8)), "")</f>
        <v/>
      </c>
      <c r="AG87" s="171" t="str">
        <f>IF(ISNUMBER($F87), IF(OR(AND(OR($J87="Retired", $J87="Permanent Low-Use"), $K87&lt;=2027), (AND($J87= "New", $K87&gt;2027))), "N/A", VLOOKUP($F87, 'Source Data'!$B$15:$I$22,8)), "")</f>
        <v/>
      </c>
      <c r="AH87" s="171" t="str">
        <f>IF(ISNUMBER($F87), IF(OR(AND(OR($J87="Retired", $J87="Permanent Low-Use"), $K87&lt;=2028), (AND($J87= "New", $K87&gt;2028))), "N/A", VLOOKUP($F87, 'Source Data'!$B$15:$I$22,8)), "")</f>
        <v/>
      </c>
      <c r="AI87" s="171" t="str">
        <f>IF(ISNUMBER($F87), IF(OR(AND(OR($J87="Retired", $J87="Permanent Low-Use"), $K87&lt;=2029), (AND($J87= "New", $K87&gt;2029))), "N/A", VLOOKUP($F87, 'Source Data'!$B$15:$I$22,8)), "")</f>
        <v/>
      </c>
      <c r="AJ87" s="171" t="str">
        <f>IF(ISNUMBER($F87), IF(OR(AND(OR($J87="Retired", $J87="Permanent Low-Use"), $K87&lt;=2030), (AND($J87= "New", $K87&gt;2030))), "N/A", VLOOKUP($F87, 'Source Data'!$B$15:$I$22,8)), "")</f>
        <v/>
      </c>
      <c r="AK87" s="171" t="str">
        <f>IF($N87= 0, "N/A", IF(ISERROR(VLOOKUP($F87, 'Source Data'!$B$4:$C$11,2)), "", VLOOKUP($F87, 'Source Data'!$B$4:$C$11,2)))</f>
        <v/>
      </c>
    </row>
    <row r="88" spans="1:37" x14ac:dyDescent="0.35">
      <c r="A88" s="99"/>
      <c r="B88" s="89"/>
      <c r="C88" s="90"/>
      <c r="D88" s="90"/>
      <c r="E88" s="91"/>
      <c r="F88" s="91"/>
      <c r="G88" s="86"/>
      <c r="H88" s="87"/>
      <c r="I88" s="86"/>
      <c r="J88" s="88"/>
      <c r="K88" s="92"/>
      <c r="L88" s="168" t="str">
        <f t="shared" si="7"/>
        <v/>
      </c>
      <c r="M88" s="170" t="str">
        <f>IF(ISERROR(VLOOKUP(E88,'Source Data'!$B$67:$J$97, MATCH(F88, 'Source Data'!$B$64:$J$64,1),TRUE))=TRUE,"",VLOOKUP(E88,'Source Data'!$B$67:$J$97,MATCH(F88, 'Source Data'!$B$64:$J$64,1),TRUE))</f>
        <v/>
      </c>
      <c r="N88" s="169" t="str">
        <f t="shared" si="8"/>
        <v/>
      </c>
      <c r="O88" s="170" t="str">
        <f>IF(OR(AND(OR($J88="Retired",$J88="Permanent Low-Use"),$K88&lt;=2020),(AND($J88="New",$K88&gt;2020))),"N/A",IF($N88=0,0,IF(ISERROR(VLOOKUP($E88,'Source Data'!$B$29:$J$60, MATCH($L88, 'Source Data'!$B$26:$J$26,1),TRUE))=TRUE,"",VLOOKUP($E88,'Source Data'!$B$29:$J$60,MATCH($L88, 'Source Data'!$B$26:$J$26,1),TRUE))))</f>
        <v/>
      </c>
      <c r="P88" s="170" t="str">
        <f>IF(OR(AND(OR($J88="Retired",$J88="Permanent Low-Use"),$K88&lt;=2021),(AND($J88="New",$K88&gt;2021))),"N/A",IF($N88=0,0,IF(ISERROR(VLOOKUP($E88,'Source Data'!$B$29:$J$60, MATCH($L88, 'Source Data'!$B$26:$J$26,1),TRUE))=TRUE,"",VLOOKUP($E88,'Source Data'!$B$29:$J$60,MATCH($L88, 'Source Data'!$B$26:$J$26,1),TRUE))))</f>
        <v/>
      </c>
      <c r="Q88" s="170" t="str">
        <f>IF(OR(AND(OR($J88="Retired",$J88="Permanent Low-Use"),$K88&lt;=2022),(AND($J88="New",$K88&gt;2022))),"N/A",IF($N88=0,0,IF(ISERROR(VLOOKUP($E88,'Source Data'!$B$29:$J$60, MATCH($L88, 'Source Data'!$B$26:$J$26,1),TRUE))=TRUE,"",VLOOKUP($E88,'Source Data'!$B$29:$J$60,MATCH($L88, 'Source Data'!$B$26:$J$26,1),TRUE))))</f>
        <v/>
      </c>
      <c r="R88" s="170" t="str">
        <f>IF(OR(AND(OR($J88="Retired",$J88="Permanent Low-Use"),$K88&lt;=2023),(AND($J88="New",$K88&gt;2023))),"N/A",IF($N88=0,0,IF(ISERROR(VLOOKUP($E88,'Source Data'!$B$29:$J$60, MATCH($L88, 'Source Data'!$B$26:$J$26,1),TRUE))=TRUE,"",VLOOKUP($E88,'Source Data'!$B$29:$J$60,MATCH($L88, 'Source Data'!$B$26:$J$26,1),TRUE))))</f>
        <v/>
      </c>
      <c r="S88" s="170" t="str">
        <f>IF(OR(AND(OR($J88="Retired",$J88="Permanent Low-Use"),$K88&lt;=2024),(AND($J88="New",$K88&gt;2024))),"N/A",IF($N88=0,0,IF(ISERROR(VLOOKUP($E88,'Source Data'!$B$29:$J$60, MATCH($L88, 'Source Data'!$B$26:$J$26,1),TRUE))=TRUE,"",VLOOKUP($E88,'Source Data'!$B$29:$J$60,MATCH($L88, 'Source Data'!$B$26:$J$26,1),TRUE))))</f>
        <v/>
      </c>
      <c r="T88" s="170" t="str">
        <f>IF(OR(AND(OR($J88="Retired",$J88="Permanent Low-Use"),$K88&lt;=2025),(AND($J88="New",$K88&gt;2025))),"N/A",IF($N88=0,0,IF(ISERROR(VLOOKUP($E88,'Source Data'!$B$29:$J$60, MATCH($L88, 'Source Data'!$B$26:$J$26,1),TRUE))=TRUE,"",VLOOKUP($E88,'Source Data'!$B$29:$J$60,MATCH($L88, 'Source Data'!$B$26:$J$26,1),TRUE))))</f>
        <v/>
      </c>
      <c r="U88" s="170" t="str">
        <f>IF(OR(AND(OR($J88="Retired",$J88="Permanent Low-Use"),$K88&lt;=2026),(AND($J88="New",$K88&gt;2026))),"N/A",IF($N88=0,0,IF(ISERROR(VLOOKUP($E88,'Source Data'!$B$29:$J$60, MATCH($L88, 'Source Data'!$B$26:$J$26,1),TRUE))=TRUE,"",VLOOKUP($E88,'Source Data'!$B$29:$J$60,MATCH($L88, 'Source Data'!$B$26:$J$26,1),TRUE))))</f>
        <v/>
      </c>
      <c r="V88" s="170" t="str">
        <f>IF(OR(AND(OR($J88="Retired",$J88="Permanent Low-Use"),$K88&lt;=2027),(AND($J88="New",$K88&gt;2027))),"N/A",IF($N88=0,0,IF(ISERROR(VLOOKUP($E88,'Source Data'!$B$29:$J$60, MATCH($L88, 'Source Data'!$B$26:$J$26,1),TRUE))=TRUE,"",VLOOKUP($E88,'Source Data'!$B$29:$J$60,MATCH($L88, 'Source Data'!$B$26:$J$26,1),TRUE))))</f>
        <v/>
      </c>
      <c r="W88" s="170" t="str">
        <f>IF(OR(AND(OR($J88="Retired",$J88="Permanent Low-Use"),$K88&lt;=2028),(AND($J88="New",$K88&gt;2028))),"N/A",IF($N88=0,0,IF(ISERROR(VLOOKUP($E88,'Source Data'!$B$29:$J$60, MATCH($L88, 'Source Data'!$B$26:$J$26,1),TRUE))=TRUE,"",VLOOKUP($E88,'Source Data'!$B$29:$J$60,MATCH($L88, 'Source Data'!$B$26:$J$26,1),TRUE))))</f>
        <v/>
      </c>
      <c r="X88" s="170" t="str">
        <f>IF(OR(AND(OR($J88="Retired",$J88="Permanent Low-Use"),$K88&lt;=2029),(AND($J88="New",$K88&gt;2029))),"N/A",IF($N88=0,0,IF(ISERROR(VLOOKUP($E88,'Source Data'!$B$29:$J$60, MATCH($L88, 'Source Data'!$B$26:$J$26,1),TRUE))=TRUE,"",VLOOKUP($E88,'Source Data'!$B$29:$J$60,MATCH($L88, 'Source Data'!$B$26:$J$26,1),TRUE))))</f>
        <v/>
      </c>
      <c r="Y88" s="170" t="str">
        <f>IF(OR(AND(OR($J88="Retired",$J88="Permanent Low-Use"),$K88&lt;=2030),(AND($J88="New",$K88&gt;2030))),"N/A",IF($N88=0,0,IF(ISERROR(VLOOKUP($E88,'Source Data'!$B$29:$J$60, MATCH($L88, 'Source Data'!$B$26:$J$26,1),TRUE))=TRUE,"",VLOOKUP($E88,'Source Data'!$B$29:$J$60,MATCH($L88, 'Source Data'!$B$26:$J$26,1),TRUE))))</f>
        <v/>
      </c>
      <c r="Z88" s="171" t="str">
        <f>IF(ISNUMBER($L88),IF(OR(AND(OR($J88="Retired",$J88="Permanent Low-Use"),$K88&lt;=2020),(AND($J88="New",$K88&gt;2020))),"N/A",VLOOKUP($F88,'Source Data'!$B$15:$I$22,5)),"")</f>
        <v/>
      </c>
      <c r="AA88" s="171" t="str">
        <f>IF(ISNUMBER($F88), IF(OR(AND(OR($J88="Retired", $J88="Permanent Low-Use"), $K88&lt;=2021), (AND($J88= "New", $K88&gt;2021))), "N/A", VLOOKUP($F88, 'Source Data'!$B$15:$I$22,6)), "")</f>
        <v/>
      </c>
      <c r="AB88" s="171" t="str">
        <f>IF(ISNUMBER($F88), IF(OR(AND(OR($J88="Retired", $J88="Permanent Low-Use"), $K88&lt;=2022), (AND($J88= "New", $K88&gt;2022))), "N/A", VLOOKUP($F88, 'Source Data'!$B$15:$I$22,7)), "")</f>
        <v/>
      </c>
      <c r="AC88" s="171" t="str">
        <f>IF(ISNUMBER($F88), IF(OR(AND(OR($J88="Retired", $J88="Permanent Low-Use"), $K88&lt;=2023), (AND($J88= "New", $K88&gt;2023))), "N/A", VLOOKUP($F88, 'Source Data'!$B$15:$I$22,8)), "")</f>
        <v/>
      </c>
      <c r="AD88" s="171" t="str">
        <f>IF(ISNUMBER($F88), IF(OR(AND(OR($J88="Retired", $J88="Permanent Low-Use"), $K88&lt;=2024), (AND($J88= "New", $K88&gt;2024))), "N/A", VLOOKUP($F88, 'Source Data'!$B$15:$I$22,8)), "")</f>
        <v/>
      </c>
      <c r="AE88" s="171" t="str">
        <f>IF(ISNUMBER($F88), IF(OR(AND(OR($J88="Retired", $J88="Permanent Low-Use"), $K88&lt;=2025), (AND($J88= "New", $K88&gt;2025))), "N/A", VLOOKUP($F88, 'Source Data'!$B$15:$I$22,8)), "")</f>
        <v/>
      </c>
      <c r="AF88" s="171" t="str">
        <f>IF(ISNUMBER($F88), IF(OR(AND(OR($J88="Retired", $J88="Permanent Low-Use"), $K88&lt;=2026), (AND($J88= "New", $K88&gt;2026))), "N/A", VLOOKUP($F88, 'Source Data'!$B$15:$I$22,8)), "")</f>
        <v/>
      </c>
      <c r="AG88" s="171" t="str">
        <f>IF(ISNUMBER($F88), IF(OR(AND(OR($J88="Retired", $J88="Permanent Low-Use"), $K88&lt;=2027), (AND($J88= "New", $K88&gt;2027))), "N/A", VLOOKUP($F88, 'Source Data'!$B$15:$I$22,8)), "")</f>
        <v/>
      </c>
      <c r="AH88" s="171" t="str">
        <f>IF(ISNUMBER($F88), IF(OR(AND(OR($J88="Retired", $J88="Permanent Low-Use"), $K88&lt;=2028), (AND($J88= "New", $K88&gt;2028))), "N/A", VLOOKUP($F88, 'Source Data'!$B$15:$I$22,8)), "")</f>
        <v/>
      </c>
      <c r="AI88" s="171" t="str">
        <f>IF(ISNUMBER($F88), IF(OR(AND(OR($J88="Retired", $J88="Permanent Low-Use"), $K88&lt;=2029), (AND($J88= "New", $K88&gt;2029))), "N/A", VLOOKUP($F88, 'Source Data'!$B$15:$I$22,8)), "")</f>
        <v/>
      </c>
      <c r="AJ88" s="171" t="str">
        <f>IF(ISNUMBER($F88), IF(OR(AND(OR($J88="Retired", $J88="Permanent Low-Use"), $K88&lt;=2030), (AND($J88= "New", $K88&gt;2030))), "N/A", VLOOKUP($F88, 'Source Data'!$B$15:$I$22,8)), "")</f>
        <v/>
      </c>
      <c r="AK88" s="171" t="str">
        <f>IF($N88= 0, "N/A", IF(ISERROR(VLOOKUP($F88, 'Source Data'!$B$4:$C$11,2)), "", VLOOKUP($F88, 'Source Data'!$B$4:$C$11,2)))</f>
        <v/>
      </c>
    </row>
    <row r="89" spans="1:37" x14ac:dyDescent="0.35">
      <c r="A89" s="99"/>
      <c r="B89" s="89"/>
      <c r="C89" s="90"/>
      <c r="D89" s="90"/>
      <c r="E89" s="91"/>
      <c r="F89" s="91"/>
      <c r="G89" s="86"/>
      <c r="H89" s="87"/>
      <c r="I89" s="86"/>
      <c r="J89" s="88"/>
      <c r="K89" s="92"/>
      <c r="L89" s="168" t="str">
        <f t="shared" si="7"/>
        <v/>
      </c>
      <c r="M89" s="170" t="str">
        <f>IF(ISERROR(VLOOKUP(E89,'Source Data'!$B$67:$J$97, MATCH(F89, 'Source Data'!$B$64:$J$64,1),TRUE))=TRUE,"",VLOOKUP(E89,'Source Data'!$B$67:$J$97,MATCH(F89, 'Source Data'!$B$64:$J$64,1),TRUE))</f>
        <v/>
      </c>
      <c r="N89" s="169" t="str">
        <f t="shared" si="8"/>
        <v/>
      </c>
      <c r="O89" s="170" t="str">
        <f>IF(OR(AND(OR($J89="Retired",$J89="Permanent Low-Use"),$K89&lt;=2020),(AND($J89="New",$K89&gt;2020))),"N/A",IF($N89=0,0,IF(ISERROR(VLOOKUP($E89,'Source Data'!$B$29:$J$60, MATCH($L89, 'Source Data'!$B$26:$J$26,1),TRUE))=TRUE,"",VLOOKUP($E89,'Source Data'!$B$29:$J$60,MATCH($L89, 'Source Data'!$B$26:$J$26,1),TRUE))))</f>
        <v/>
      </c>
      <c r="P89" s="170" t="str">
        <f>IF(OR(AND(OR($J89="Retired",$J89="Permanent Low-Use"),$K89&lt;=2021),(AND($J89="New",$K89&gt;2021))),"N/A",IF($N89=0,0,IF(ISERROR(VLOOKUP($E89,'Source Data'!$B$29:$J$60, MATCH($L89, 'Source Data'!$B$26:$J$26,1),TRUE))=TRUE,"",VLOOKUP($E89,'Source Data'!$B$29:$J$60,MATCH($L89, 'Source Data'!$B$26:$J$26,1),TRUE))))</f>
        <v/>
      </c>
      <c r="Q89" s="170" t="str">
        <f>IF(OR(AND(OR($J89="Retired",$J89="Permanent Low-Use"),$K89&lt;=2022),(AND($J89="New",$K89&gt;2022))),"N/A",IF($N89=0,0,IF(ISERROR(VLOOKUP($E89,'Source Data'!$B$29:$J$60, MATCH($L89, 'Source Data'!$B$26:$J$26,1),TRUE))=TRUE,"",VLOOKUP($E89,'Source Data'!$B$29:$J$60,MATCH($L89, 'Source Data'!$B$26:$J$26,1),TRUE))))</f>
        <v/>
      </c>
      <c r="R89" s="170" t="str">
        <f>IF(OR(AND(OR($J89="Retired",$J89="Permanent Low-Use"),$K89&lt;=2023),(AND($J89="New",$K89&gt;2023))),"N/A",IF($N89=0,0,IF(ISERROR(VLOOKUP($E89,'Source Data'!$B$29:$J$60, MATCH($L89, 'Source Data'!$B$26:$J$26,1),TRUE))=TRUE,"",VLOOKUP($E89,'Source Data'!$B$29:$J$60,MATCH($L89, 'Source Data'!$B$26:$J$26,1),TRUE))))</f>
        <v/>
      </c>
      <c r="S89" s="170" t="str">
        <f>IF(OR(AND(OR($J89="Retired",$J89="Permanent Low-Use"),$K89&lt;=2024),(AND($J89="New",$K89&gt;2024))),"N/A",IF($N89=0,0,IF(ISERROR(VLOOKUP($E89,'Source Data'!$B$29:$J$60, MATCH($L89, 'Source Data'!$B$26:$J$26,1),TRUE))=TRUE,"",VLOOKUP($E89,'Source Data'!$B$29:$J$60,MATCH($L89, 'Source Data'!$B$26:$J$26,1),TRUE))))</f>
        <v/>
      </c>
      <c r="T89" s="170" t="str">
        <f>IF(OR(AND(OR($J89="Retired",$J89="Permanent Low-Use"),$K89&lt;=2025),(AND($J89="New",$K89&gt;2025))),"N/A",IF($N89=0,0,IF(ISERROR(VLOOKUP($E89,'Source Data'!$B$29:$J$60, MATCH($L89, 'Source Data'!$B$26:$J$26,1),TRUE))=TRUE,"",VLOOKUP($E89,'Source Data'!$B$29:$J$60,MATCH($L89, 'Source Data'!$B$26:$J$26,1),TRUE))))</f>
        <v/>
      </c>
      <c r="U89" s="170" t="str">
        <f>IF(OR(AND(OR($J89="Retired",$J89="Permanent Low-Use"),$K89&lt;=2026),(AND($J89="New",$K89&gt;2026))),"N/A",IF($N89=0,0,IF(ISERROR(VLOOKUP($E89,'Source Data'!$B$29:$J$60, MATCH($L89, 'Source Data'!$B$26:$J$26,1),TRUE))=TRUE,"",VLOOKUP($E89,'Source Data'!$B$29:$J$60,MATCH($L89, 'Source Data'!$B$26:$J$26,1),TRUE))))</f>
        <v/>
      </c>
      <c r="V89" s="170" t="str">
        <f>IF(OR(AND(OR($J89="Retired",$J89="Permanent Low-Use"),$K89&lt;=2027),(AND($J89="New",$K89&gt;2027))),"N/A",IF($N89=0,0,IF(ISERROR(VLOOKUP($E89,'Source Data'!$B$29:$J$60, MATCH($L89, 'Source Data'!$B$26:$J$26,1),TRUE))=TRUE,"",VLOOKUP($E89,'Source Data'!$B$29:$J$60,MATCH($L89, 'Source Data'!$B$26:$J$26,1),TRUE))))</f>
        <v/>
      </c>
      <c r="W89" s="170" t="str">
        <f>IF(OR(AND(OR($J89="Retired",$J89="Permanent Low-Use"),$K89&lt;=2028),(AND($J89="New",$K89&gt;2028))),"N/A",IF($N89=0,0,IF(ISERROR(VLOOKUP($E89,'Source Data'!$B$29:$J$60, MATCH($L89, 'Source Data'!$B$26:$J$26,1),TRUE))=TRUE,"",VLOOKUP($E89,'Source Data'!$B$29:$J$60,MATCH($L89, 'Source Data'!$B$26:$J$26,1),TRUE))))</f>
        <v/>
      </c>
      <c r="X89" s="170" t="str">
        <f>IF(OR(AND(OR($J89="Retired",$J89="Permanent Low-Use"),$K89&lt;=2029),(AND($J89="New",$K89&gt;2029))),"N/A",IF($N89=0,0,IF(ISERROR(VLOOKUP($E89,'Source Data'!$B$29:$J$60, MATCH($L89, 'Source Data'!$B$26:$J$26,1),TRUE))=TRUE,"",VLOOKUP($E89,'Source Data'!$B$29:$J$60,MATCH($L89, 'Source Data'!$B$26:$J$26,1),TRUE))))</f>
        <v/>
      </c>
      <c r="Y89" s="170" t="str">
        <f>IF(OR(AND(OR($J89="Retired",$J89="Permanent Low-Use"),$K89&lt;=2030),(AND($J89="New",$K89&gt;2030))),"N/A",IF($N89=0,0,IF(ISERROR(VLOOKUP($E89,'Source Data'!$B$29:$J$60, MATCH($L89, 'Source Data'!$B$26:$J$26,1),TRUE))=TRUE,"",VLOOKUP($E89,'Source Data'!$B$29:$J$60,MATCH($L89, 'Source Data'!$B$26:$J$26,1),TRUE))))</f>
        <v/>
      </c>
      <c r="Z89" s="171" t="str">
        <f>IF(ISNUMBER($L89),IF(OR(AND(OR($J89="Retired",$J89="Permanent Low-Use"),$K89&lt;=2020),(AND($J89="New",$K89&gt;2020))),"N/A",VLOOKUP($F89,'Source Data'!$B$15:$I$22,5)),"")</f>
        <v/>
      </c>
      <c r="AA89" s="171" t="str">
        <f>IF(ISNUMBER($F89), IF(OR(AND(OR($J89="Retired", $J89="Permanent Low-Use"), $K89&lt;=2021), (AND($J89= "New", $K89&gt;2021))), "N/A", VLOOKUP($F89, 'Source Data'!$B$15:$I$22,6)), "")</f>
        <v/>
      </c>
      <c r="AB89" s="171" t="str">
        <f>IF(ISNUMBER($F89), IF(OR(AND(OR($J89="Retired", $J89="Permanent Low-Use"), $K89&lt;=2022), (AND($J89= "New", $K89&gt;2022))), "N/A", VLOOKUP($F89, 'Source Data'!$B$15:$I$22,7)), "")</f>
        <v/>
      </c>
      <c r="AC89" s="171" t="str">
        <f>IF(ISNUMBER($F89), IF(OR(AND(OR($J89="Retired", $J89="Permanent Low-Use"), $K89&lt;=2023), (AND($J89= "New", $K89&gt;2023))), "N/A", VLOOKUP($F89, 'Source Data'!$B$15:$I$22,8)), "")</f>
        <v/>
      </c>
      <c r="AD89" s="171" t="str">
        <f>IF(ISNUMBER($F89), IF(OR(AND(OR($J89="Retired", $J89="Permanent Low-Use"), $K89&lt;=2024), (AND($J89= "New", $K89&gt;2024))), "N/A", VLOOKUP($F89, 'Source Data'!$B$15:$I$22,8)), "")</f>
        <v/>
      </c>
      <c r="AE89" s="171" t="str">
        <f>IF(ISNUMBER($F89), IF(OR(AND(OR($J89="Retired", $J89="Permanent Low-Use"), $K89&lt;=2025), (AND($J89= "New", $K89&gt;2025))), "N/A", VLOOKUP($F89, 'Source Data'!$B$15:$I$22,8)), "")</f>
        <v/>
      </c>
      <c r="AF89" s="171" t="str">
        <f>IF(ISNUMBER($F89), IF(OR(AND(OR($J89="Retired", $J89="Permanent Low-Use"), $K89&lt;=2026), (AND($J89= "New", $K89&gt;2026))), "N/A", VLOOKUP($F89, 'Source Data'!$B$15:$I$22,8)), "")</f>
        <v/>
      </c>
      <c r="AG89" s="171" t="str">
        <f>IF(ISNUMBER($F89), IF(OR(AND(OR($J89="Retired", $J89="Permanent Low-Use"), $K89&lt;=2027), (AND($J89= "New", $K89&gt;2027))), "N/A", VLOOKUP($F89, 'Source Data'!$B$15:$I$22,8)), "")</f>
        <v/>
      </c>
      <c r="AH89" s="171" t="str">
        <f>IF(ISNUMBER($F89), IF(OR(AND(OR($J89="Retired", $J89="Permanent Low-Use"), $K89&lt;=2028), (AND($J89= "New", $K89&gt;2028))), "N/A", VLOOKUP($F89, 'Source Data'!$B$15:$I$22,8)), "")</f>
        <v/>
      </c>
      <c r="AI89" s="171" t="str">
        <f>IF(ISNUMBER($F89), IF(OR(AND(OR($J89="Retired", $J89="Permanent Low-Use"), $K89&lt;=2029), (AND($J89= "New", $K89&gt;2029))), "N/A", VLOOKUP($F89, 'Source Data'!$B$15:$I$22,8)), "")</f>
        <v/>
      </c>
      <c r="AJ89" s="171" t="str">
        <f>IF(ISNUMBER($F89), IF(OR(AND(OR($J89="Retired", $J89="Permanent Low-Use"), $K89&lt;=2030), (AND($J89= "New", $K89&gt;2030))), "N/A", VLOOKUP($F89, 'Source Data'!$B$15:$I$22,8)), "")</f>
        <v/>
      </c>
      <c r="AK89" s="171" t="str">
        <f>IF($N89= 0, "N/A", IF(ISERROR(VLOOKUP($F89, 'Source Data'!$B$4:$C$11,2)), "", VLOOKUP($F89, 'Source Data'!$B$4:$C$11,2)))</f>
        <v/>
      </c>
    </row>
    <row r="90" spans="1:37" x14ac:dyDescent="0.35">
      <c r="A90" s="99"/>
      <c r="B90" s="89"/>
      <c r="C90" s="90"/>
      <c r="D90" s="90"/>
      <c r="E90" s="91"/>
      <c r="F90" s="91"/>
      <c r="G90" s="86"/>
      <c r="H90" s="87"/>
      <c r="I90" s="86"/>
      <c r="J90" s="88"/>
      <c r="K90" s="92"/>
      <c r="L90" s="168" t="str">
        <f t="shared" si="7"/>
        <v/>
      </c>
      <c r="M90" s="170" t="str">
        <f>IF(ISERROR(VLOOKUP(E90,'Source Data'!$B$67:$J$97, MATCH(F90, 'Source Data'!$B$64:$J$64,1),TRUE))=TRUE,"",VLOOKUP(E90,'Source Data'!$B$67:$J$97,MATCH(F90, 'Source Data'!$B$64:$J$64,1),TRUE))</f>
        <v/>
      </c>
      <c r="N90" s="169" t="str">
        <f t="shared" si="8"/>
        <v/>
      </c>
      <c r="O90" s="170" t="str">
        <f>IF(OR(AND(OR($J90="Retired",$J90="Permanent Low-Use"),$K90&lt;=2020),(AND($J90="New",$K90&gt;2020))),"N/A",IF($N90=0,0,IF(ISERROR(VLOOKUP($E90,'Source Data'!$B$29:$J$60, MATCH($L90, 'Source Data'!$B$26:$J$26,1),TRUE))=TRUE,"",VLOOKUP($E90,'Source Data'!$B$29:$J$60,MATCH($L90, 'Source Data'!$B$26:$J$26,1),TRUE))))</f>
        <v/>
      </c>
      <c r="P90" s="170" t="str">
        <f>IF(OR(AND(OR($J90="Retired",$J90="Permanent Low-Use"),$K90&lt;=2021),(AND($J90="New",$K90&gt;2021))),"N/A",IF($N90=0,0,IF(ISERROR(VLOOKUP($E90,'Source Data'!$B$29:$J$60, MATCH($L90, 'Source Data'!$B$26:$J$26,1),TRUE))=TRUE,"",VLOOKUP($E90,'Source Data'!$B$29:$J$60,MATCH($L90, 'Source Data'!$B$26:$J$26,1),TRUE))))</f>
        <v/>
      </c>
      <c r="Q90" s="170" t="str">
        <f>IF(OR(AND(OR($J90="Retired",$J90="Permanent Low-Use"),$K90&lt;=2022),(AND($J90="New",$K90&gt;2022))),"N/A",IF($N90=0,0,IF(ISERROR(VLOOKUP($E90,'Source Data'!$B$29:$J$60, MATCH($L90, 'Source Data'!$B$26:$J$26,1),TRUE))=TRUE,"",VLOOKUP($E90,'Source Data'!$B$29:$J$60,MATCH($L90, 'Source Data'!$B$26:$J$26,1),TRUE))))</f>
        <v/>
      </c>
      <c r="R90" s="170" t="str">
        <f>IF(OR(AND(OR($J90="Retired",$J90="Permanent Low-Use"),$K90&lt;=2023),(AND($J90="New",$K90&gt;2023))),"N/A",IF($N90=0,0,IF(ISERROR(VLOOKUP($E90,'Source Data'!$B$29:$J$60, MATCH($L90, 'Source Data'!$B$26:$J$26,1),TRUE))=TRUE,"",VLOOKUP($E90,'Source Data'!$B$29:$J$60,MATCH($L90, 'Source Data'!$B$26:$J$26,1),TRUE))))</f>
        <v/>
      </c>
      <c r="S90" s="170" t="str">
        <f>IF(OR(AND(OR($J90="Retired",$J90="Permanent Low-Use"),$K90&lt;=2024),(AND($J90="New",$K90&gt;2024))),"N/A",IF($N90=0,0,IF(ISERROR(VLOOKUP($E90,'Source Data'!$B$29:$J$60, MATCH($L90, 'Source Data'!$B$26:$J$26,1),TRUE))=TRUE,"",VLOOKUP($E90,'Source Data'!$B$29:$J$60,MATCH($L90, 'Source Data'!$B$26:$J$26,1),TRUE))))</f>
        <v/>
      </c>
      <c r="T90" s="170" t="str">
        <f>IF(OR(AND(OR($J90="Retired",$J90="Permanent Low-Use"),$K90&lt;=2025),(AND($J90="New",$K90&gt;2025))),"N/A",IF($N90=0,0,IF(ISERROR(VLOOKUP($E90,'Source Data'!$B$29:$J$60, MATCH($L90, 'Source Data'!$B$26:$J$26,1),TRUE))=TRUE,"",VLOOKUP($E90,'Source Data'!$B$29:$J$60,MATCH($L90, 'Source Data'!$B$26:$J$26,1),TRUE))))</f>
        <v/>
      </c>
      <c r="U90" s="170" t="str">
        <f>IF(OR(AND(OR($J90="Retired",$J90="Permanent Low-Use"),$K90&lt;=2026),(AND($J90="New",$K90&gt;2026))),"N/A",IF($N90=0,0,IF(ISERROR(VLOOKUP($E90,'Source Data'!$B$29:$J$60, MATCH($L90, 'Source Data'!$B$26:$J$26,1),TRUE))=TRUE,"",VLOOKUP($E90,'Source Data'!$B$29:$J$60,MATCH($L90, 'Source Data'!$B$26:$J$26,1),TRUE))))</f>
        <v/>
      </c>
      <c r="V90" s="170" t="str">
        <f>IF(OR(AND(OR($J90="Retired",$J90="Permanent Low-Use"),$K90&lt;=2027),(AND($J90="New",$K90&gt;2027))),"N/A",IF($N90=0,0,IF(ISERROR(VLOOKUP($E90,'Source Data'!$B$29:$J$60, MATCH($L90, 'Source Data'!$B$26:$J$26,1),TRUE))=TRUE,"",VLOOKUP($E90,'Source Data'!$B$29:$J$60,MATCH($L90, 'Source Data'!$B$26:$J$26,1),TRUE))))</f>
        <v/>
      </c>
      <c r="W90" s="170" t="str">
        <f>IF(OR(AND(OR($J90="Retired",$J90="Permanent Low-Use"),$K90&lt;=2028),(AND($J90="New",$K90&gt;2028))),"N/A",IF($N90=0,0,IF(ISERROR(VLOOKUP($E90,'Source Data'!$B$29:$J$60, MATCH($L90, 'Source Data'!$B$26:$J$26,1),TRUE))=TRUE,"",VLOOKUP($E90,'Source Data'!$B$29:$J$60,MATCH($L90, 'Source Data'!$B$26:$J$26,1),TRUE))))</f>
        <v/>
      </c>
      <c r="X90" s="170" t="str">
        <f>IF(OR(AND(OR($J90="Retired",$J90="Permanent Low-Use"),$K90&lt;=2029),(AND($J90="New",$K90&gt;2029))),"N/A",IF($N90=0,0,IF(ISERROR(VLOOKUP($E90,'Source Data'!$B$29:$J$60, MATCH($L90, 'Source Data'!$B$26:$J$26,1),TRUE))=TRUE,"",VLOOKUP($E90,'Source Data'!$B$29:$J$60,MATCH($L90, 'Source Data'!$B$26:$J$26,1),TRUE))))</f>
        <v/>
      </c>
      <c r="Y90" s="170" t="str">
        <f>IF(OR(AND(OR($J90="Retired",$J90="Permanent Low-Use"),$K90&lt;=2030),(AND($J90="New",$K90&gt;2030))),"N/A",IF($N90=0,0,IF(ISERROR(VLOOKUP($E90,'Source Data'!$B$29:$J$60, MATCH($L90, 'Source Data'!$B$26:$J$26,1),TRUE))=TRUE,"",VLOOKUP($E90,'Source Data'!$B$29:$J$60,MATCH($L90, 'Source Data'!$B$26:$J$26,1),TRUE))))</f>
        <v/>
      </c>
      <c r="Z90" s="171" t="str">
        <f>IF(ISNUMBER($L90),IF(OR(AND(OR($J90="Retired",$J90="Permanent Low-Use"),$K90&lt;=2020),(AND($J90="New",$K90&gt;2020))),"N/A",VLOOKUP($F90,'Source Data'!$B$15:$I$22,5)),"")</f>
        <v/>
      </c>
      <c r="AA90" s="171" t="str">
        <f>IF(ISNUMBER($F90), IF(OR(AND(OR($J90="Retired", $J90="Permanent Low-Use"), $K90&lt;=2021), (AND($J90= "New", $K90&gt;2021))), "N/A", VLOOKUP($F90, 'Source Data'!$B$15:$I$22,6)), "")</f>
        <v/>
      </c>
      <c r="AB90" s="171" t="str">
        <f>IF(ISNUMBER($F90), IF(OR(AND(OR($J90="Retired", $J90="Permanent Low-Use"), $K90&lt;=2022), (AND($J90= "New", $K90&gt;2022))), "N/A", VLOOKUP($F90, 'Source Data'!$B$15:$I$22,7)), "")</f>
        <v/>
      </c>
      <c r="AC90" s="171" t="str">
        <f>IF(ISNUMBER($F90), IF(OR(AND(OR($J90="Retired", $J90="Permanent Low-Use"), $K90&lt;=2023), (AND($J90= "New", $K90&gt;2023))), "N/A", VLOOKUP($F90, 'Source Data'!$B$15:$I$22,8)), "")</f>
        <v/>
      </c>
      <c r="AD90" s="171" t="str">
        <f>IF(ISNUMBER($F90), IF(OR(AND(OR($J90="Retired", $J90="Permanent Low-Use"), $K90&lt;=2024), (AND($J90= "New", $K90&gt;2024))), "N/A", VLOOKUP($F90, 'Source Data'!$B$15:$I$22,8)), "")</f>
        <v/>
      </c>
      <c r="AE90" s="171" t="str">
        <f>IF(ISNUMBER($F90), IF(OR(AND(OR($J90="Retired", $J90="Permanent Low-Use"), $K90&lt;=2025), (AND($J90= "New", $K90&gt;2025))), "N/A", VLOOKUP($F90, 'Source Data'!$B$15:$I$22,8)), "")</f>
        <v/>
      </c>
      <c r="AF90" s="171" t="str">
        <f>IF(ISNUMBER($F90), IF(OR(AND(OR($J90="Retired", $J90="Permanent Low-Use"), $K90&lt;=2026), (AND($J90= "New", $K90&gt;2026))), "N/A", VLOOKUP($F90, 'Source Data'!$B$15:$I$22,8)), "")</f>
        <v/>
      </c>
      <c r="AG90" s="171" t="str">
        <f>IF(ISNUMBER($F90), IF(OR(AND(OR($J90="Retired", $J90="Permanent Low-Use"), $K90&lt;=2027), (AND($J90= "New", $K90&gt;2027))), "N/A", VLOOKUP($F90, 'Source Data'!$B$15:$I$22,8)), "")</f>
        <v/>
      </c>
      <c r="AH90" s="171" t="str">
        <f>IF(ISNUMBER($F90), IF(OR(AND(OR($J90="Retired", $J90="Permanent Low-Use"), $K90&lt;=2028), (AND($J90= "New", $K90&gt;2028))), "N/A", VLOOKUP($F90, 'Source Data'!$B$15:$I$22,8)), "")</f>
        <v/>
      </c>
      <c r="AI90" s="171" t="str">
        <f>IF(ISNUMBER($F90), IF(OR(AND(OR($J90="Retired", $J90="Permanent Low-Use"), $K90&lt;=2029), (AND($J90= "New", $K90&gt;2029))), "N/A", VLOOKUP($F90, 'Source Data'!$B$15:$I$22,8)), "")</f>
        <v/>
      </c>
      <c r="AJ90" s="171" t="str">
        <f>IF(ISNUMBER($F90), IF(OR(AND(OR($J90="Retired", $J90="Permanent Low-Use"), $K90&lt;=2030), (AND($J90= "New", $K90&gt;2030))), "N/A", VLOOKUP($F90, 'Source Data'!$B$15:$I$22,8)), "")</f>
        <v/>
      </c>
      <c r="AK90" s="171" t="str">
        <f>IF($N90= 0, "N/A", IF(ISERROR(VLOOKUP($F90, 'Source Data'!$B$4:$C$11,2)), "", VLOOKUP($F90, 'Source Data'!$B$4:$C$11,2)))</f>
        <v/>
      </c>
    </row>
    <row r="91" spans="1:37" x14ac:dyDescent="0.35">
      <c r="A91" s="99"/>
      <c r="B91" s="89"/>
      <c r="C91" s="90"/>
      <c r="D91" s="90"/>
      <c r="E91" s="91"/>
      <c r="F91" s="91"/>
      <c r="G91" s="86"/>
      <c r="H91" s="87"/>
      <c r="I91" s="86"/>
      <c r="J91" s="88"/>
      <c r="K91" s="92"/>
      <c r="L91" s="168" t="str">
        <f t="shared" si="7"/>
        <v/>
      </c>
      <c r="M91" s="170" t="str">
        <f>IF(ISERROR(VLOOKUP(E91,'Source Data'!$B$67:$J$97, MATCH(F91, 'Source Data'!$B$64:$J$64,1),TRUE))=TRUE,"",VLOOKUP(E91,'Source Data'!$B$67:$J$97,MATCH(F91, 'Source Data'!$B$64:$J$64,1),TRUE))</f>
        <v/>
      </c>
      <c r="N91" s="169" t="str">
        <f t="shared" si="8"/>
        <v/>
      </c>
      <c r="O91" s="170" t="str">
        <f>IF(OR(AND(OR($J91="Retired",$J91="Permanent Low-Use"),$K91&lt;=2020),(AND($J91="New",$K91&gt;2020))),"N/A",IF($N91=0,0,IF(ISERROR(VLOOKUP($E91,'Source Data'!$B$29:$J$60, MATCH($L91, 'Source Data'!$B$26:$J$26,1),TRUE))=TRUE,"",VLOOKUP($E91,'Source Data'!$B$29:$J$60,MATCH($L91, 'Source Data'!$B$26:$J$26,1),TRUE))))</f>
        <v/>
      </c>
      <c r="P91" s="170" t="str">
        <f>IF(OR(AND(OR($J91="Retired",$J91="Permanent Low-Use"),$K91&lt;=2021),(AND($J91="New",$K91&gt;2021))),"N/A",IF($N91=0,0,IF(ISERROR(VLOOKUP($E91,'Source Data'!$B$29:$J$60, MATCH($L91, 'Source Data'!$B$26:$J$26,1),TRUE))=TRUE,"",VLOOKUP($E91,'Source Data'!$B$29:$J$60,MATCH($L91, 'Source Data'!$B$26:$J$26,1),TRUE))))</f>
        <v/>
      </c>
      <c r="Q91" s="170" t="str">
        <f>IF(OR(AND(OR($J91="Retired",$J91="Permanent Low-Use"),$K91&lt;=2022),(AND($J91="New",$K91&gt;2022))),"N/A",IF($N91=0,0,IF(ISERROR(VLOOKUP($E91,'Source Data'!$B$29:$J$60, MATCH($L91, 'Source Data'!$B$26:$J$26,1),TRUE))=TRUE,"",VLOOKUP($E91,'Source Data'!$B$29:$J$60,MATCH($L91, 'Source Data'!$B$26:$J$26,1),TRUE))))</f>
        <v/>
      </c>
      <c r="R91" s="170" t="str">
        <f>IF(OR(AND(OR($J91="Retired",$J91="Permanent Low-Use"),$K91&lt;=2023),(AND($J91="New",$K91&gt;2023))),"N/A",IF($N91=0,0,IF(ISERROR(VLOOKUP($E91,'Source Data'!$B$29:$J$60, MATCH($L91, 'Source Data'!$B$26:$J$26,1),TRUE))=TRUE,"",VLOOKUP($E91,'Source Data'!$B$29:$J$60,MATCH($L91, 'Source Data'!$B$26:$J$26,1),TRUE))))</f>
        <v/>
      </c>
      <c r="S91" s="170" t="str">
        <f>IF(OR(AND(OR($J91="Retired",$J91="Permanent Low-Use"),$K91&lt;=2024),(AND($J91="New",$K91&gt;2024))),"N/A",IF($N91=0,0,IF(ISERROR(VLOOKUP($E91,'Source Data'!$B$29:$J$60, MATCH($L91, 'Source Data'!$B$26:$J$26,1),TRUE))=TRUE,"",VLOOKUP($E91,'Source Data'!$B$29:$J$60,MATCH($L91, 'Source Data'!$B$26:$J$26,1),TRUE))))</f>
        <v/>
      </c>
      <c r="T91" s="170" t="str">
        <f>IF(OR(AND(OR($J91="Retired",$J91="Permanent Low-Use"),$K91&lt;=2025),(AND($J91="New",$K91&gt;2025))),"N/A",IF($N91=0,0,IF(ISERROR(VLOOKUP($E91,'Source Data'!$B$29:$J$60, MATCH($L91, 'Source Data'!$B$26:$J$26,1),TRUE))=TRUE,"",VLOOKUP($E91,'Source Data'!$B$29:$J$60,MATCH($L91, 'Source Data'!$B$26:$J$26,1),TRUE))))</f>
        <v/>
      </c>
      <c r="U91" s="170" t="str">
        <f>IF(OR(AND(OR($J91="Retired",$J91="Permanent Low-Use"),$K91&lt;=2026),(AND($J91="New",$K91&gt;2026))),"N/A",IF($N91=0,0,IF(ISERROR(VLOOKUP($E91,'Source Data'!$B$29:$J$60, MATCH($L91, 'Source Data'!$B$26:$J$26,1),TRUE))=TRUE,"",VLOOKUP($E91,'Source Data'!$B$29:$J$60,MATCH($L91, 'Source Data'!$B$26:$J$26,1),TRUE))))</f>
        <v/>
      </c>
      <c r="V91" s="170" t="str">
        <f>IF(OR(AND(OR($J91="Retired",$J91="Permanent Low-Use"),$K91&lt;=2027),(AND($J91="New",$K91&gt;2027))),"N/A",IF($N91=0,0,IF(ISERROR(VLOOKUP($E91,'Source Data'!$B$29:$J$60, MATCH($L91, 'Source Data'!$B$26:$J$26,1),TRUE))=TRUE,"",VLOOKUP($E91,'Source Data'!$B$29:$J$60,MATCH($L91, 'Source Data'!$B$26:$J$26,1),TRUE))))</f>
        <v/>
      </c>
      <c r="W91" s="170" t="str">
        <f>IF(OR(AND(OR($J91="Retired",$J91="Permanent Low-Use"),$K91&lt;=2028),(AND($J91="New",$K91&gt;2028))),"N/A",IF($N91=0,0,IF(ISERROR(VLOOKUP($E91,'Source Data'!$B$29:$J$60, MATCH($L91, 'Source Data'!$B$26:$J$26,1),TRUE))=TRUE,"",VLOOKUP($E91,'Source Data'!$B$29:$J$60,MATCH($L91, 'Source Data'!$B$26:$J$26,1),TRUE))))</f>
        <v/>
      </c>
      <c r="X91" s="170" t="str">
        <f>IF(OR(AND(OR($J91="Retired",$J91="Permanent Low-Use"),$K91&lt;=2029),(AND($J91="New",$K91&gt;2029))),"N/A",IF($N91=0,0,IF(ISERROR(VLOOKUP($E91,'Source Data'!$B$29:$J$60, MATCH($L91, 'Source Data'!$B$26:$J$26,1),TRUE))=TRUE,"",VLOOKUP($E91,'Source Data'!$B$29:$J$60,MATCH($L91, 'Source Data'!$B$26:$J$26,1),TRUE))))</f>
        <v/>
      </c>
      <c r="Y91" s="170" t="str">
        <f>IF(OR(AND(OR($J91="Retired",$J91="Permanent Low-Use"),$K91&lt;=2030),(AND($J91="New",$K91&gt;2030))),"N/A",IF($N91=0,0,IF(ISERROR(VLOOKUP($E91,'Source Data'!$B$29:$J$60, MATCH($L91, 'Source Data'!$B$26:$J$26,1),TRUE))=TRUE,"",VLOOKUP($E91,'Source Data'!$B$29:$J$60,MATCH($L91, 'Source Data'!$B$26:$J$26,1),TRUE))))</f>
        <v/>
      </c>
      <c r="Z91" s="171" t="str">
        <f>IF(ISNUMBER($L91),IF(OR(AND(OR($J91="Retired",$J91="Permanent Low-Use"),$K91&lt;=2020),(AND($J91="New",$K91&gt;2020))),"N/A",VLOOKUP($F91,'Source Data'!$B$15:$I$22,5)),"")</f>
        <v/>
      </c>
      <c r="AA91" s="171" t="str">
        <f>IF(ISNUMBER($F91), IF(OR(AND(OR($J91="Retired", $J91="Permanent Low-Use"), $K91&lt;=2021), (AND($J91= "New", $K91&gt;2021))), "N/A", VLOOKUP($F91, 'Source Data'!$B$15:$I$22,6)), "")</f>
        <v/>
      </c>
      <c r="AB91" s="171" t="str">
        <f>IF(ISNUMBER($F91), IF(OR(AND(OR($J91="Retired", $J91="Permanent Low-Use"), $K91&lt;=2022), (AND($J91= "New", $K91&gt;2022))), "N/A", VLOOKUP($F91, 'Source Data'!$B$15:$I$22,7)), "")</f>
        <v/>
      </c>
      <c r="AC91" s="171" t="str">
        <f>IF(ISNUMBER($F91), IF(OR(AND(OR($J91="Retired", $J91="Permanent Low-Use"), $K91&lt;=2023), (AND($J91= "New", $K91&gt;2023))), "N/A", VLOOKUP($F91, 'Source Data'!$B$15:$I$22,8)), "")</f>
        <v/>
      </c>
      <c r="AD91" s="171" t="str">
        <f>IF(ISNUMBER($F91), IF(OR(AND(OR($J91="Retired", $J91="Permanent Low-Use"), $K91&lt;=2024), (AND($J91= "New", $K91&gt;2024))), "N/A", VLOOKUP($F91, 'Source Data'!$B$15:$I$22,8)), "")</f>
        <v/>
      </c>
      <c r="AE91" s="171" t="str">
        <f>IF(ISNUMBER($F91), IF(OR(AND(OR($J91="Retired", $J91="Permanent Low-Use"), $K91&lt;=2025), (AND($J91= "New", $K91&gt;2025))), "N/A", VLOOKUP($F91, 'Source Data'!$B$15:$I$22,8)), "")</f>
        <v/>
      </c>
      <c r="AF91" s="171" t="str">
        <f>IF(ISNUMBER($F91), IF(OR(AND(OR($J91="Retired", $J91="Permanent Low-Use"), $K91&lt;=2026), (AND($J91= "New", $K91&gt;2026))), "N/A", VLOOKUP($F91, 'Source Data'!$B$15:$I$22,8)), "")</f>
        <v/>
      </c>
      <c r="AG91" s="171" t="str">
        <f>IF(ISNUMBER($F91), IF(OR(AND(OR($J91="Retired", $J91="Permanent Low-Use"), $K91&lt;=2027), (AND($J91= "New", $K91&gt;2027))), "N/A", VLOOKUP($F91, 'Source Data'!$B$15:$I$22,8)), "")</f>
        <v/>
      </c>
      <c r="AH91" s="171" t="str">
        <f>IF(ISNUMBER($F91), IF(OR(AND(OR($J91="Retired", $J91="Permanent Low-Use"), $K91&lt;=2028), (AND($J91= "New", $K91&gt;2028))), "N/A", VLOOKUP($F91, 'Source Data'!$B$15:$I$22,8)), "")</f>
        <v/>
      </c>
      <c r="AI91" s="171" t="str">
        <f>IF(ISNUMBER($F91), IF(OR(AND(OR($J91="Retired", $J91="Permanent Low-Use"), $K91&lt;=2029), (AND($J91= "New", $K91&gt;2029))), "N/A", VLOOKUP($F91, 'Source Data'!$B$15:$I$22,8)), "")</f>
        <v/>
      </c>
      <c r="AJ91" s="171" t="str">
        <f>IF(ISNUMBER($F91), IF(OR(AND(OR($J91="Retired", $J91="Permanent Low-Use"), $K91&lt;=2030), (AND($J91= "New", $K91&gt;2030))), "N/A", VLOOKUP($F91, 'Source Data'!$B$15:$I$22,8)), "")</f>
        <v/>
      </c>
      <c r="AK91" s="171" t="str">
        <f>IF($N91= 0, "N/A", IF(ISERROR(VLOOKUP($F91, 'Source Data'!$B$4:$C$11,2)), "", VLOOKUP($F91, 'Source Data'!$B$4:$C$11,2)))</f>
        <v/>
      </c>
    </row>
    <row r="92" spans="1:37" x14ac:dyDescent="0.35">
      <c r="A92" s="99"/>
      <c r="B92" s="89"/>
      <c r="C92" s="90"/>
      <c r="D92" s="90"/>
      <c r="E92" s="91"/>
      <c r="F92" s="91"/>
      <c r="G92" s="86"/>
      <c r="H92" s="87"/>
      <c r="I92" s="86"/>
      <c r="J92" s="88"/>
      <c r="K92" s="92"/>
      <c r="L92" s="168" t="str">
        <f t="shared" si="7"/>
        <v/>
      </c>
      <c r="M92" s="170" t="str">
        <f>IF(ISERROR(VLOOKUP(E92,'Source Data'!$B$67:$J$97, MATCH(F92, 'Source Data'!$B$64:$J$64,1),TRUE))=TRUE,"",VLOOKUP(E92,'Source Data'!$B$67:$J$97,MATCH(F92, 'Source Data'!$B$64:$J$64,1),TRUE))</f>
        <v/>
      </c>
      <c r="N92" s="169" t="str">
        <f t="shared" si="8"/>
        <v/>
      </c>
      <c r="O92" s="170" t="str">
        <f>IF(OR(AND(OR($J92="Retired",$J92="Permanent Low-Use"),$K92&lt;=2020),(AND($J92="New",$K92&gt;2020))),"N/A",IF($N92=0,0,IF(ISERROR(VLOOKUP($E92,'Source Data'!$B$29:$J$60, MATCH($L92, 'Source Data'!$B$26:$J$26,1),TRUE))=TRUE,"",VLOOKUP($E92,'Source Data'!$B$29:$J$60,MATCH($L92, 'Source Data'!$B$26:$J$26,1),TRUE))))</f>
        <v/>
      </c>
      <c r="P92" s="170" t="str">
        <f>IF(OR(AND(OR($J92="Retired",$J92="Permanent Low-Use"),$K92&lt;=2021),(AND($J92="New",$K92&gt;2021))),"N/A",IF($N92=0,0,IF(ISERROR(VLOOKUP($E92,'Source Data'!$B$29:$J$60, MATCH($L92, 'Source Data'!$B$26:$J$26,1),TRUE))=TRUE,"",VLOOKUP($E92,'Source Data'!$B$29:$J$60,MATCH($L92, 'Source Data'!$B$26:$J$26,1),TRUE))))</f>
        <v/>
      </c>
      <c r="Q92" s="170" t="str">
        <f>IF(OR(AND(OR($J92="Retired",$J92="Permanent Low-Use"),$K92&lt;=2022),(AND($J92="New",$K92&gt;2022))),"N/A",IF($N92=0,0,IF(ISERROR(VLOOKUP($E92,'Source Data'!$B$29:$J$60, MATCH($L92, 'Source Data'!$B$26:$J$26,1),TRUE))=TRUE,"",VLOOKUP($E92,'Source Data'!$B$29:$J$60,MATCH($L92, 'Source Data'!$B$26:$J$26,1),TRUE))))</f>
        <v/>
      </c>
      <c r="R92" s="170" t="str">
        <f>IF(OR(AND(OR($J92="Retired",$J92="Permanent Low-Use"),$K92&lt;=2023),(AND($J92="New",$K92&gt;2023))),"N/A",IF($N92=0,0,IF(ISERROR(VLOOKUP($E92,'Source Data'!$B$29:$J$60, MATCH($L92, 'Source Data'!$B$26:$J$26,1),TRUE))=TRUE,"",VLOOKUP($E92,'Source Data'!$B$29:$J$60,MATCH($L92, 'Source Data'!$B$26:$J$26,1),TRUE))))</f>
        <v/>
      </c>
      <c r="S92" s="170" t="str">
        <f>IF(OR(AND(OR($J92="Retired",$J92="Permanent Low-Use"),$K92&lt;=2024),(AND($J92="New",$K92&gt;2024))),"N/A",IF($N92=0,0,IF(ISERROR(VLOOKUP($E92,'Source Data'!$B$29:$J$60, MATCH($L92, 'Source Data'!$B$26:$J$26,1),TRUE))=TRUE,"",VLOOKUP($E92,'Source Data'!$B$29:$J$60,MATCH($L92, 'Source Data'!$B$26:$J$26,1),TRUE))))</f>
        <v/>
      </c>
      <c r="T92" s="170" t="str">
        <f>IF(OR(AND(OR($J92="Retired",$J92="Permanent Low-Use"),$K92&lt;=2025),(AND($J92="New",$K92&gt;2025))),"N/A",IF($N92=0,0,IF(ISERROR(VLOOKUP($E92,'Source Data'!$B$29:$J$60, MATCH($L92, 'Source Data'!$B$26:$J$26,1),TRUE))=TRUE,"",VLOOKUP($E92,'Source Data'!$B$29:$J$60,MATCH($L92, 'Source Data'!$B$26:$J$26,1),TRUE))))</f>
        <v/>
      </c>
      <c r="U92" s="170" t="str">
        <f>IF(OR(AND(OR($J92="Retired",$J92="Permanent Low-Use"),$K92&lt;=2026),(AND($J92="New",$K92&gt;2026))),"N/A",IF($N92=0,0,IF(ISERROR(VLOOKUP($E92,'Source Data'!$B$29:$J$60, MATCH($L92, 'Source Data'!$B$26:$J$26,1),TRUE))=TRUE,"",VLOOKUP($E92,'Source Data'!$B$29:$J$60,MATCH($L92, 'Source Data'!$B$26:$J$26,1),TRUE))))</f>
        <v/>
      </c>
      <c r="V92" s="170" t="str">
        <f>IF(OR(AND(OR($J92="Retired",$J92="Permanent Low-Use"),$K92&lt;=2027),(AND($J92="New",$K92&gt;2027))),"N/A",IF($N92=0,0,IF(ISERROR(VLOOKUP($E92,'Source Data'!$B$29:$J$60, MATCH($L92, 'Source Data'!$B$26:$J$26,1),TRUE))=TRUE,"",VLOOKUP($E92,'Source Data'!$B$29:$J$60,MATCH($L92, 'Source Data'!$B$26:$J$26,1),TRUE))))</f>
        <v/>
      </c>
      <c r="W92" s="170" t="str">
        <f>IF(OR(AND(OR($J92="Retired",$J92="Permanent Low-Use"),$K92&lt;=2028),(AND($J92="New",$K92&gt;2028))),"N/A",IF($N92=0,0,IF(ISERROR(VLOOKUP($E92,'Source Data'!$B$29:$J$60, MATCH($L92, 'Source Data'!$B$26:$J$26,1),TRUE))=TRUE,"",VLOOKUP($E92,'Source Data'!$B$29:$J$60,MATCH($L92, 'Source Data'!$B$26:$J$26,1),TRUE))))</f>
        <v/>
      </c>
      <c r="X92" s="170" t="str">
        <f>IF(OR(AND(OR($J92="Retired",$J92="Permanent Low-Use"),$K92&lt;=2029),(AND($J92="New",$K92&gt;2029))),"N/A",IF($N92=0,0,IF(ISERROR(VLOOKUP($E92,'Source Data'!$B$29:$J$60, MATCH($L92, 'Source Data'!$B$26:$J$26,1),TRUE))=TRUE,"",VLOOKUP($E92,'Source Data'!$B$29:$J$60,MATCH($L92, 'Source Data'!$B$26:$J$26,1),TRUE))))</f>
        <v/>
      </c>
      <c r="Y92" s="170" t="str">
        <f>IF(OR(AND(OR($J92="Retired",$J92="Permanent Low-Use"),$K92&lt;=2030),(AND($J92="New",$K92&gt;2030))),"N/A",IF($N92=0,0,IF(ISERROR(VLOOKUP($E92,'Source Data'!$B$29:$J$60, MATCH($L92, 'Source Data'!$B$26:$J$26,1),TRUE))=TRUE,"",VLOOKUP($E92,'Source Data'!$B$29:$J$60,MATCH($L92, 'Source Data'!$B$26:$J$26,1),TRUE))))</f>
        <v/>
      </c>
      <c r="Z92" s="171" t="str">
        <f>IF(ISNUMBER($L92),IF(OR(AND(OR($J92="Retired",$J92="Permanent Low-Use"),$K92&lt;=2020),(AND($J92="New",$K92&gt;2020))),"N/A",VLOOKUP($F92,'Source Data'!$B$15:$I$22,5)),"")</f>
        <v/>
      </c>
      <c r="AA92" s="171" t="str">
        <f>IF(ISNUMBER($F92), IF(OR(AND(OR($J92="Retired", $J92="Permanent Low-Use"), $K92&lt;=2021), (AND($J92= "New", $K92&gt;2021))), "N/A", VLOOKUP($F92, 'Source Data'!$B$15:$I$22,6)), "")</f>
        <v/>
      </c>
      <c r="AB92" s="171" t="str">
        <f>IF(ISNUMBER($F92), IF(OR(AND(OR($J92="Retired", $J92="Permanent Low-Use"), $K92&lt;=2022), (AND($J92= "New", $K92&gt;2022))), "N/A", VLOOKUP($F92, 'Source Data'!$B$15:$I$22,7)), "")</f>
        <v/>
      </c>
      <c r="AC92" s="171" t="str">
        <f>IF(ISNUMBER($F92), IF(OR(AND(OR($J92="Retired", $J92="Permanent Low-Use"), $K92&lt;=2023), (AND($J92= "New", $K92&gt;2023))), "N/A", VLOOKUP($F92, 'Source Data'!$B$15:$I$22,8)), "")</f>
        <v/>
      </c>
      <c r="AD92" s="171" t="str">
        <f>IF(ISNUMBER($F92), IF(OR(AND(OR($J92="Retired", $J92="Permanent Low-Use"), $K92&lt;=2024), (AND($J92= "New", $K92&gt;2024))), "N/A", VLOOKUP($F92, 'Source Data'!$B$15:$I$22,8)), "")</f>
        <v/>
      </c>
      <c r="AE92" s="171" t="str">
        <f>IF(ISNUMBER($F92), IF(OR(AND(OR($J92="Retired", $J92="Permanent Low-Use"), $K92&lt;=2025), (AND($J92= "New", $K92&gt;2025))), "N/A", VLOOKUP($F92, 'Source Data'!$B$15:$I$22,8)), "")</f>
        <v/>
      </c>
      <c r="AF92" s="171" t="str">
        <f>IF(ISNUMBER($F92), IF(OR(AND(OR($J92="Retired", $J92="Permanent Low-Use"), $K92&lt;=2026), (AND($J92= "New", $K92&gt;2026))), "N/A", VLOOKUP($F92, 'Source Data'!$B$15:$I$22,8)), "")</f>
        <v/>
      </c>
      <c r="AG92" s="171" t="str">
        <f>IF(ISNUMBER($F92), IF(OR(AND(OR($J92="Retired", $J92="Permanent Low-Use"), $K92&lt;=2027), (AND($J92= "New", $K92&gt;2027))), "N/A", VLOOKUP($F92, 'Source Data'!$B$15:$I$22,8)), "")</f>
        <v/>
      </c>
      <c r="AH92" s="171" t="str">
        <f>IF(ISNUMBER($F92), IF(OR(AND(OR($J92="Retired", $J92="Permanent Low-Use"), $K92&lt;=2028), (AND($J92= "New", $K92&gt;2028))), "N/A", VLOOKUP($F92, 'Source Data'!$B$15:$I$22,8)), "")</f>
        <v/>
      </c>
      <c r="AI92" s="171" t="str">
        <f>IF(ISNUMBER($F92), IF(OR(AND(OR($J92="Retired", $J92="Permanent Low-Use"), $K92&lt;=2029), (AND($J92= "New", $K92&gt;2029))), "N/A", VLOOKUP($F92, 'Source Data'!$B$15:$I$22,8)), "")</f>
        <v/>
      </c>
      <c r="AJ92" s="171" t="str">
        <f>IF(ISNUMBER($F92), IF(OR(AND(OR($J92="Retired", $J92="Permanent Low-Use"), $K92&lt;=2030), (AND($J92= "New", $K92&gt;2030))), "N/A", VLOOKUP($F92, 'Source Data'!$B$15:$I$22,8)), "")</f>
        <v/>
      </c>
      <c r="AK92" s="171" t="str">
        <f>IF($N92= 0, "N/A", IF(ISERROR(VLOOKUP($F92, 'Source Data'!$B$4:$C$11,2)), "", VLOOKUP($F92, 'Source Data'!$B$4:$C$11,2)))</f>
        <v/>
      </c>
    </row>
    <row r="93" spans="1:37" x14ac:dyDescent="0.35">
      <c r="A93" s="99"/>
      <c r="B93" s="89"/>
      <c r="C93" s="90"/>
      <c r="D93" s="90"/>
      <c r="E93" s="91"/>
      <c r="F93" s="91"/>
      <c r="G93" s="86"/>
      <c r="H93" s="87"/>
      <c r="I93" s="86"/>
      <c r="J93" s="88"/>
      <c r="K93" s="92"/>
      <c r="L93" s="168" t="str">
        <f t="shared" si="7"/>
        <v/>
      </c>
      <c r="M93" s="170" t="str">
        <f>IF(ISERROR(VLOOKUP(E93,'Source Data'!$B$67:$J$97, MATCH(F93, 'Source Data'!$B$64:$J$64,1),TRUE))=TRUE,"",VLOOKUP(E93,'Source Data'!$B$67:$J$97,MATCH(F93, 'Source Data'!$B$64:$J$64,1),TRUE))</f>
        <v/>
      </c>
      <c r="N93" s="169" t="str">
        <f t="shared" si="8"/>
        <v/>
      </c>
      <c r="O93" s="170" t="str">
        <f>IF(OR(AND(OR($J93="Retired",$J93="Permanent Low-Use"),$K93&lt;=2020),(AND($J93="New",$K93&gt;2020))),"N/A",IF($N93=0,0,IF(ISERROR(VLOOKUP($E93,'Source Data'!$B$29:$J$60, MATCH($L93, 'Source Data'!$B$26:$J$26,1),TRUE))=TRUE,"",VLOOKUP($E93,'Source Data'!$B$29:$J$60,MATCH($L93, 'Source Data'!$B$26:$J$26,1),TRUE))))</f>
        <v/>
      </c>
      <c r="P93" s="170" t="str">
        <f>IF(OR(AND(OR($J93="Retired",$J93="Permanent Low-Use"),$K93&lt;=2021),(AND($J93="New",$K93&gt;2021))),"N/A",IF($N93=0,0,IF(ISERROR(VLOOKUP($E93,'Source Data'!$B$29:$J$60, MATCH($L93, 'Source Data'!$B$26:$J$26,1),TRUE))=TRUE,"",VLOOKUP($E93,'Source Data'!$B$29:$J$60,MATCH($L93, 'Source Data'!$B$26:$J$26,1),TRUE))))</f>
        <v/>
      </c>
      <c r="Q93" s="170" t="str">
        <f>IF(OR(AND(OR($J93="Retired",$J93="Permanent Low-Use"),$K93&lt;=2022),(AND($J93="New",$K93&gt;2022))),"N/A",IF($N93=0,0,IF(ISERROR(VLOOKUP($E93,'Source Data'!$B$29:$J$60, MATCH($L93, 'Source Data'!$B$26:$J$26,1),TRUE))=TRUE,"",VLOOKUP($E93,'Source Data'!$B$29:$J$60,MATCH($L93, 'Source Data'!$B$26:$J$26,1),TRUE))))</f>
        <v/>
      </c>
      <c r="R93" s="170" t="str">
        <f>IF(OR(AND(OR($J93="Retired",$J93="Permanent Low-Use"),$K93&lt;=2023),(AND($J93="New",$K93&gt;2023))),"N/A",IF($N93=0,0,IF(ISERROR(VLOOKUP($E93,'Source Data'!$B$29:$J$60, MATCH($L93, 'Source Data'!$B$26:$J$26,1),TRUE))=TRUE,"",VLOOKUP($E93,'Source Data'!$B$29:$J$60,MATCH($L93, 'Source Data'!$B$26:$J$26,1),TRUE))))</f>
        <v/>
      </c>
      <c r="S93" s="170" t="str">
        <f>IF(OR(AND(OR($J93="Retired",$J93="Permanent Low-Use"),$K93&lt;=2024),(AND($J93="New",$K93&gt;2024))),"N/A",IF($N93=0,0,IF(ISERROR(VLOOKUP($E93,'Source Data'!$B$29:$J$60, MATCH($L93, 'Source Data'!$B$26:$J$26,1),TRUE))=TRUE,"",VLOOKUP($E93,'Source Data'!$B$29:$J$60,MATCH($L93, 'Source Data'!$B$26:$J$26,1),TRUE))))</f>
        <v/>
      </c>
      <c r="T93" s="170" t="str">
        <f>IF(OR(AND(OR($J93="Retired",$J93="Permanent Low-Use"),$K93&lt;=2025),(AND($J93="New",$K93&gt;2025))),"N/A",IF($N93=0,0,IF(ISERROR(VLOOKUP($E93,'Source Data'!$B$29:$J$60, MATCH($L93, 'Source Data'!$B$26:$J$26,1),TRUE))=TRUE,"",VLOOKUP($E93,'Source Data'!$B$29:$J$60,MATCH($L93, 'Source Data'!$B$26:$J$26,1),TRUE))))</f>
        <v/>
      </c>
      <c r="U93" s="170" t="str">
        <f>IF(OR(AND(OR($J93="Retired",$J93="Permanent Low-Use"),$K93&lt;=2026),(AND($J93="New",$K93&gt;2026))),"N/A",IF($N93=0,0,IF(ISERROR(VLOOKUP($E93,'Source Data'!$B$29:$J$60, MATCH($L93, 'Source Data'!$B$26:$J$26,1),TRUE))=TRUE,"",VLOOKUP($E93,'Source Data'!$B$29:$J$60,MATCH($L93, 'Source Data'!$B$26:$J$26,1),TRUE))))</f>
        <v/>
      </c>
      <c r="V93" s="170" t="str">
        <f>IF(OR(AND(OR($J93="Retired",$J93="Permanent Low-Use"),$K93&lt;=2027),(AND($J93="New",$K93&gt;2027))),"N/A",IF($N93=0,0,IF(ISERROR(VLOOKUP($E93,'Source Data'!$B$29:$J$60, MATCH($L93, 'Source Data'!$B$26:$J$26,1),TRUE))=TRUE,"",VLOOKUP($E93,'Source Data'!$B$29:$J$60,MATCH($L93, 'Source Data'!$B$26:$J$26,1),TRUE))))</f>
        <v/>
      </c>
      <c r="W93" s="170" t="str">
        <f>IF(OR(AND(OR($J93="Retired",$J93="Permanent Low-Use"),$K93&lt;=2028),(AND($J93="New",$K93&gt;2028))),"N/A",IF($N93=0,0,IF(ISERROR(VLOOKUP($E93,'Source Data'!$B$29:$J$60, MATCH($L93, 'Source Data'!$B$26:$J$26,1),TRUE))=TRUE,"",VLOOKUP($E93,'Source Data'!$B$29:$J$60,MATCH($L93, 'Source Data'!$B$26:$J$26,1),TRUE))))</f>
        <v/>
      </c>
      <c r="X93" s="170" t="str">
        <f>IF(OR(AND(OR($J93="Retired",$J93="Permanent Low-Use"),$K93&lt;=2029),(AND($J93="New",$K93&gt;2029))),"N/A",IF($N93=0,0,IF(ISERROR(VLOOKUP($E93,'Source Data'!$B$29:$J$60, MATCH($L93, 'Source Data'!$B$26:$J$26,1),TRUE))=TRUE,"",VLOOKUP($E93,'Source Data'!$B$29:$J$60,MATCH($L93, 'Source Data'!$B$26:$J$26,1),TRUE))))</f>
        <v/>
      </c>
      <c r="Y93" s="170" t="str">
        <f>IF(OR(AND(OR($J93="Retired",$J93="Permanent Low-Use"),$K93&lt;=2030),(AND($J93="New",$K93&gt;2030))),"N/A",IF($N93=0,0,IF(ISERROR(VLOOKUP($E93,'Source Data'!$B$29:$J$60, MATCH($L93, 'Source Data'!$B$26:$J$26,1),TRUE))=TRUE,"",VLOOKUP($E93,'Source Data'!$B$29:$J$60,MATCH($L93, 'Source Data'!$B$26:$J$26,1),TRUE))))</f>
        <v/>
      </c>
      <c r="Z93" s="171" t="str">
        <f>IF(ISNUMBER($L93),IF(OR(AND(OR($J93="Retired",$J93="Permanent Low-Use"),$K93&lt;=2020),(AND($J93="New",$K93&gt;2020))),"N/A",VLOOKUP($F93,'Source Data'!$B$15:$I$22,5)),"")</f>
        <v/>
      </c>
      <c r="AA93" s="171" t="str">
        <f>IF(ISNUMBER($F93), IF(OR(AND(OR($J93="Retired", $J93="Permanent Low-Use"), $K93&lt;=2021), (AND($J93= "New", $K93&gt;2021))), "N/A", VLOOKUP($F93, 'Source Data'!$B$15:$I$22,6)), "")</f>
        <v/>
      </c>
      <c r="AB93" s="171" t="str">
        <f>IF(ISNUMBER($F93), IF(OR(AND(OR($J93="Retired", $J93="Permanent Low-Use"), $K93&lt;=2022), (AND($J93= "New", $K93&gt;2022))), "N/A", VLOOKUP($F93, 'Source Data'!$B$15:$I$22,7)), "")</f>
        <v/>
      </c>
      <c r="AC93" s="171" t="str">
        <f>IF(ISNUMBER($F93), IF(OR(AND(OR($J93="Retired", $J93="Permanent Low-Use"), $K93&lt;=2023), (AND($J93= "New", $K93&gt;2023))), "N/A", VLOOKUP($F93, 'Source Data'!$B$15:$I$22,8)), "")</f>
        <v/>
      </c>
      <c r="AD93" s="171" t="str">
        <f>IF(ISNUMBER($F93), IF(OR(AND(OR($J93="Retired", $J93="Permanent Low-Use"), $K93&lt;=2024), (AND($J93= "New", $K93&gt;2024))), "N/A", VLOOKUP($F93, 'Source Data'!$B$15:$I$22,8)), "")</f>
        <v/>
      </c>
      <c r="AE93" s="171" t="str">
        <f>IF(ISNUMBER($F93), IF(OR(AND(OR($J93="Retired", $J93="Permanent Low-Use"), $K93&lt;=2025), (AND($J93= "New", $K93&gt;2025))), "N/A", VLOOKUP($F93, 'Source Data'!$B$15:$I$22,8)), "")</f>
        <v/>
      </c>
      <c r="AF93" s="171" t="str">
        <f>IF(ISNUMBER($F93), IF(OR(AND(OR($J93="Retired", $J93="Permanent Low-Use"), $K93&lt;=2026), (AND($J93= "New", $K93&gt;2026))), "N/A", VLOOKUP($F93, 'Source Data'!$B$15:$I$22,8)), "")</f>
        <v/>
      </c>
      <c r="AG93" s="171" t="str">
        <f>IF(ISNUMBER($F93), IF(OR(AND(OR($J93="Retired", $J93="Permanent Low-Use"), $K93&lt;=2027), (AND($J93= "New", $K93&gt;2027))), "N/A", VLOOKUP($F93, 'Source Data'!$B$15:$I$22,8)), "")</f>
        <v/>
      </c>
      <c r="AH93" s="171" t="str">
        <f>IF(ISNUMBER($F93), IF(OR(AND(OR($J93="Retired", $J93="Permanent Low-Use"), $K93&lt;=2028), (AND($J93= "New", $K93&gt;2028))), "N/A", VLOOKUP($F93, 'Source Data'!$B$15:$I$22,8)), "")</f>
        <v/>
      </c>
      <c r="AI93" s="171" t="str">
        <f>IF(ISNUMBER($F93), IF(OR(AND(OR($J93="Retired", $J93="Permanent Low-Use"), $K93&lt;=2029), (AND($J93= "New", $K93&gt;2029))), "N/A", VLOOKUP($F93, 'Source Data'!$B$15:$I$22,8)), "")</f>
        <v/>
      </c>
      <c r="AJ93" s="171" t="str">
        <f>IF(ISNUMBER($F93), IF(OR(AND(OR($J93="Retired", $J93="Permanent Low-Use"), $K93&lt;=2030), (AND($J93= "New", $K93&gt;2030))), "N/A", VLOOKUP($F93, 'Source Data'!$B$15:$I$22,8)), "")</f>
        <v/>
      </c>
      <c r="AK93" s="171" t="str">
        <f>IF($N93= 0, "N/A", IF(ISERROR(VLOOKUP($F93, 'Source Data'!$B$4:$C$11,2)), "", VLOOKUP($F93, 'Source Data'!$B$4:$C$11,2)))</f>
        <v/>
      </c>
    </row>
    <row r="94" spans="1:37" x14ac:dyDescent="0.35">
      <c r="A94" s="99"/>
      <c r="B94" s="89"/>
      <c r="C94" s="90"/>
      <c r="D94" s="90"/>
      <c r="E94" s="91"/>
      <c r="F94" s="91"/>
      <c r="G94" s="86"/>
      <c r="H94" s="87"/>
      <c r="I94" s="86"/>
      <c r="J94" s="88"/>
      <c r="K94" s="92"/>
      <c r="L94" s="168" t="str">
        <f t="shared" si="7"/>
        <v/>
      </c>
      <c r="M94" s="170" t="str">
        <f>IF(ISERROR(VLOOKUP(E94,'Source Data'!$B$67:$J$97, MATCH(F94, 'Source Data'!$B$64:$J$64,1),TRUE))=TRUE,"",VLOOKUP(E94,'Source Data'!$B$67:$J$97,MATCH(F94, 'Source Data'!$B$64:$J$64,1),TRUE))</f>
        <v/>
      </c>
      <c r="N94" s="169" t="str">
        <f t="shared" si="8"/>
        <v/>
      </c>
      <c r="O94" s="170" t="str">
        <f>IF(OR(AND(OR($J94="Retired",$J94="Permanent Low-Use"),$K94&lt;=2020),(AND($J94="New",$K94&gt;2020))),"N/A",IF($N94=0,0,IF(ISERROR(VLOOKUP($E94,'Source Data'!$B$29:$J$60, MATCH($L94, 'Source Data'!$B$26:$J$26,1),TRUE))=TRUE,"",VLOOKUP($E94,'Source Data'!$B$29:$J$60,MATCH($L94, 'Source Data'!$B$26:$J$26,1),TRUE))))</f>
        <v/>
      </c>
      <c r="P94" s="170" t="str">
        <f>IF(OR(AND(OR($J94="Retired",$J94="Permanent Low-Use"),$K94&lt;=2021),(AND($J94="New",$K94&gt;2021))),"N/A",IF($N94=0,0,IF(ISERROR(VLOOKUP($E94,'Source Data'!$B$29:$J$60, MATCH($L94, 'Source Data'!$B$26:$J$26,1),TRUE))=TRUE,"",VLOOKUP($E94,'Source Data'!$B$29:$J$60,MATCH($L94, 'Source Data'!$B$26:$J$26,1),TRUE))))</f>
        <v/>
      </c>
      <c r="Q94" s="170" t="str">
        <f>IF(OR(AND(OR($J94="Retired",$J94="Permanent Low-Use"),$K94&lt;=2022),(AND($J94="New",$K94&gt;2022))),"N/A",IF($N94=0,0,IF(ISERROR(VLOOKUP($E94,'Source Data'!$B$29:$J$60, MATCH($L94, 'Source Data'!$B$26:$J$26,1),TRUE))=TRUE,"",VLOOKUP($E94,'Source Data'!$B$29:$J$60,MATCH($L94, 'Source Data'!$B$26:$J$26,1),TRUE))))</f>
        <v/>
      </c>
      <c r="R94" s="170" t="str">
        <f>IF(OR(AND(OR($J94="Retired",$J94="Permanent Low-Use"),$K94&lt;=2023),(AND($J94="New",$K94&gt;2023))),"N/A",IF($N94=0,0,IF(ISERROR(VLOOKUP($E94,'Source Data'!$B$29:$J$60, MATCH($L94, 'Source Data'!$B$26:$J$26,1),TRUE))=TRUE,"",VLOOKUP($E94,'Source Data'!$B$29:$J$60,MATCH($L94, 'Source Data'!$B$26:$J$26,1),TRUE))))</f>
        <v/>
      </c>
      <c r="S94" s="170" t="str">
        <f>IF(OR(AND(OR($J94="Retired",$J94="Permanent Low-Use"),$K94&lt;=2024),(AND($J94="New",$K94&gt;2024))),"N/A",IF($N94=0,0,IF(ISERROR(VLOOKUP($E94,'Source Data'!$B$29:$J$60, MATCH($L94, 'Source Data'!$B$26:$J$26,1),TRUE))=TRUE,"",VLOOKUP($E94,'Source Data'!$B$29:$J$60,MATCH($L94, 'Source Data'!$B$26:$J$26,1),TRUE))))</f>
        <v/>
      </c>
      <c r="T94" s="170" t="str">
        <f>IF(OR(AND(OR($J94="Retired",$J94="Permanent Low-Use"),$K94&lt;=2025),(AND($J94="New",$K94&gt;2025))),"N/A",IF($N94=0,0,IF(ISERROR(VLOOKUP($E94,'Source Data'!$B$29:$J$60, MATCH($L94, 'Source Data'!$B$26:$J$26,1),TRUE))=TRUE,"",VLOOKUP($E94,'Source Data'!$B$29:$J$60,MATCH($L94, 'Source Data'!$B$26:$J$26,1),TRUE))))</f>
        <v/>
      </c>
      <c r="U94" s="170" t="str">
        <f>IF(OR(AND(OR($J94="Retired",$J94="Permanent Low-Use"),$K94&lt;=2026),(AND($J94="New",$K94&gt;2026))),"N/A",IF($N94=0,0,IF(ISERROR(VLOOKUP($E94,'Source Data'!$B$29:$J$60, MATCH($L94, 'Source Data'!$B$26:$J$26,1),TRUE))=TRUE,"",VLOOKUP($E94,'Source Data'!$B$29:$J$60,MATCH($L94, 'Source Data'!$B$26:$J$26,1),TRUE))))</f>
        <v/>
      </c>
      <c r="V94" s="170" t="str">
        <f>IF(OR(AND(OR($J94="Retired",$J94="Permanent Low-Use"),$K94&lt;=2027),(AND($J94="New",$K94&gt;2027))),"N/A",IF($N94=0,0,IF(ISERROR(VLOOKUP($E94,'Source Data'!$B$29:$J$60, MATCH($L94, 'Source Data'!$B$26:$J$26,1),TRUE))=TRUE,"",VLOOKUP($E94,'Source Data'!$B$29:$J$60,MATCH($L94, 'Source Data'!$B$26:$J$26,1),TRUE))))</f>
        <v/>
      </c>
      <c r="W94" s="170" t="str">
        <f>IF(OR(AND(OR($J94="Retired",$J94="Permanent Low-Use"),$K94&lt;=2028),(AND($J94="New",$K94&gt;2028))),"N/A",IF($N94=0,0,IF(ISERROR(VLOOKUP($E94,'Source Data'!$B$29:$J$60, MATCH($L94, 'Source Data'!$B$26:$J$26,1),TRUE))=TRUE,"",VLOOKUP($E94,'Source Data'!$B$29:$J$60,MATCH($L94, 'Source Data'!$B$26:$J$26,1),TRUE))))</f>
        <v/>
      </c>
      <c r="X94" s="170" t="str">
        <f>IF(OR(AND(OR($J94="Retired",$J94="Permanent Low-Use"),$K94&lt;=2029),(AND($J94="New",$K94&gt;2029))),"N/A",IF($N94=0,0,IF(ISERROR(VLOOKUP($E94,'Source Data'!$B$29:$J$60, MATCH($L94, 'Source Data'!$B$26:$J$26,1),TRUE))=TRUE,"",VLOOKUP($E94,'Source Data'!$B$29:$J$60,MATCH($L94, 'Source Data'!$B$26:$J$26,1),TRUE))))</f>
        <v/>
      </c>
      <c r="Y94" s="170" t="str">
        <f>IF(OR(AND(OR($J94="Retired",$J94="Permanent Low-Use"),$K94&lt;=2030),(AND($J94="New",$K94&gt;2030))),"N/A",IF($N94=0,0,IF(ISERROR(VLOOKUP($E94,'Source Data'!$B$29:$J$60, MATCH($L94, 'Source Data'!$B$26:$J$26,1),TRUE))=TRUE,"",VLOOKUP($E94,'Source Data'!$B$29:$J$60,MATCH($L94, 'Source Data'!$B$26:$J$26,1),TRUE))))</f>
        <v/>
      </c>
      <c r="Z94" s="171" t="str">
        <f>IF(ISNUMBER($L94),IF(OR(AND(OR($J94="Retired",$J94="Permanent Low-Use"),$K94&lt;=2020),(AND($J94="New",$K94&gt;2020))),"N/A",VLOOKUP($F94,'Source Data'!$B$15:$I$22,5)),"")</f>
        <v/>
      </c>
      <c r="AA94" s="171" t="str">
        <f>IF(ISNUMBER($F94), IF(OR(AND(OR($J94="Retired", $J94="Permanent Low-Use"), $K94&lt;=2021), (AND($J94= "New", $K94&gt;2021))), "N/A", VLOOKUP($F94, 'Source Data'!$B$15:$I$22,6)), "")</f>
        <v/>
      </c>
      <c r="AB94" s="171" t="str">
        <f>IF(ISNUMBER($F94), IF(OR(AND(OR($J94="Retired", $J94="Permanent Low-Use"), $K94&lt;=2022), (AND($J94= "New", $K94&gt;2022))), "N/A", VLOOKUP($F94, 'Source Data'!$B$15:$I$22,7)), "")</f>
        <v/>
      </c>
      <c r="AC94" s="171" t="str">
        <f>IF(ISNUMBER($F94), IF(OR(AND(OR($J94="Retired", $J94="Permanent Low-Use"), $K94&lt;=2023), (AND($J94= "New", $K94&gt;2023))), "N/A", VLOOKUP($F94, 'Source Data'!$B$15:$I$22,8)), "")</f>
        <v/>
      </c>
      <c r="AD94" s="171" t="str">
        <f>IF(ISNUMBER($F94), IF(OR(AND(OR($J94="Retired", $J94="Permanent Low-Use"), $K94&lt;=2024), (AND($J94= "New", $K94&gt;2024))), "N/A", VLOOKUP($F94, 'Source Data'!$B$15:$I$22,8)), "")</f>
        <v/>
      </c>
      <c r="AE94" s="171" t="str">
        <f>IF(ISNUMBER($F94), IF(OR(AND(OR($J94="Retired", $J94="Permanent Low-Use"), $K94&lt;=2025), (AND($J94= "New", $K94&gt;2025))), "N/A", VLOOKUP($F94, 'Source Data'!$B$15:$I$22,8)), "")</f>
        <v/>
      </c>
      <c r="AF94" s="171" t="str">
        <f>IF(ISNUMBER($F94), IF(OR(AND(OR($J94="Retired", $J94="Permanent Low-Use"), $K94&lt;=2026), (AND($J94= "New", $K94&gt;2026))), "N/A", VLOOKUP($F94, 'Source Data'!$B$15:$I$22,8)), "")</f>
        <v/>
      </c>
      <c r="AG94" s="171" t="str">
        <f>IF(ISNUMBER($F94), IF(OR(AND(OR($J94="Retired", $J94="Permanent Low-Use"), $K94&lt;=2027), (AND($J94= "New", $K94&gt;2027))), "N/A", VLOOKUP($F94, 'Source Data'!$B$15:$I$22,8)), "")</f>
        <v/>
      </c>
      <c r="AH94" s="171" t="str">
        <f>IF(ISNUMBER($F94), IF(OR(AND(OR($J94="Retired", $J94="Permanent Low-Use"), $K94&lt;=2028), (AND($J94= "New", $K94&gt;2028))), "N/A", VLOOKUP($F94, 'Source Data'!$B$15:$I$22,8)), "")</f>
        <v/>
      </c>
      <c r="AI94" s="171" t="str">
        <f>IF(ISNUMBER($F94), IF(OR(AND(OR($J94="Retired", $J94="Permanent Low-Use"), $K94&lt;=2029), (AND($J94= "New", $K94&gt;2029))), "N/A", VLOOKUP($F94, 'Source Data'!$B$15:$I$22,8)), "")</f>
        <v/>
      </c>
      <c r="AJ94" s="171" t="str">
        <f>IF(ISNUMBER($F94), IF(OR(AND(OR($J94="Retired", $J94="Permanent Low-Use"), $K94&lt;=2030), (AND($J94= "New", $K94&gt;2030))), "N/A", VLOOKUP($F94, 'Source Data'!$B$15:$I$22,8)), "")</f>
        <v/>
      </c>
      <c r="AK94" s="171" t="str">
        <f>IF($N94= 0, "N/A", IF(ISERROR(VLOOKUP($F94, 'Source Data'!$B$4:$C$11,2)), "", VLOOKUP($F94, 'Source Data'!$B$4:$C$11,2)))</f>
        <v/>
      </c>
    </row>
    <row r="95" spans="1:37" x14ac:dyDescent="0.35">
      <c r="A95" s="99"/>
      <c r="B95" s="89"/>
      <c r="C95" s="90"/>
      <c r="D95" s="90"/>
      <c r="E95" s="91"/>
      <c r="F95" s="91"/>
      <c r="G95" s="86"/>
      <c r="H95" s="87"/>
      <c r="I95" s="86"/>
      <c r="J95" s="88"/>
      <c r="K95" s="92"/>
      <c r="L95" s="168" t="str">
        <f t="shared" si="7"/>
        <v/>
      </c>
      <c r="M95" s="170" t="str">
        <f>IF(ISERROR(VLOOKUP(E95,'Source Data'!$B$67:$J$97, MATCH(F95, 'Source Data'!$B$64:$J$64,1),TRUE))=TRUE,"",VLOOKUP(E95,'Source Data'!$B$67:$J$97,MATCH(F95, 'Source Data'!$B$64:$J$64,1),TRUE))</f>
        <v/>
      </c>
      <c r="N95" s="169" t="str">
        <f t="shared" si="8"/>
        <v/>
      </c>
      <c r="O95" s="170" t="str">
        <f>IF(OR(AND(OR($J95="Retired",$J95="Permanent Low-Use"),$K95&lt;=2020),(AND($J95="New",$K95&gt;2020))),"N/A",IF($N95=0,0,IF(ISERROR(VLOOKUP($E95,'Source Data'!$B$29:$J$60, MATCH($L95, 'Source Data'!$B$26:$J$26,1),TRUE))=TRUE,"",VLOOKUP($E95,'Source Data'!$B$29:$J$60,MATCH($L95, 'Source Data'!$B$26:$J$26,1),TRUE))))</f>
        <v/>
      </c>
      <c r="P95" s="170" t="str">
        <f>IF(OR(AND(OR($J95="Retired",$J95="Permanent Low-Use"),$K95&lt;=2021),(AND($J95="New",$K95&gt;2021))),"N/A",IF($N95=0,0,IF(ISERROR(VLOOKUP($E95,'Source Data'!$B$29:$J$60, MATCH($L95, 'Source Data'!$B$26:$J$26,1),TRUE))=TRUE,"",VLOOKUP($E95,'Source Data'!$B$29:$J$60,MATCH($L95, 'Source Data'!$B$26:$J$26,1),TRUE))))</f>
        <v/>
      </c>
      <c r="Q95" s="170" t="str">
        <f>IF(OR(AND(OR($J95="Retired",$J95="Permanent Low-Use"),$K95&lt;=2022),(AND($J95="New",$K95&gt;2022))),"N/A",IF($N95=0,0,IF(ISERROR(VLOOKUP($E95,'Source Data'!$B$29:$J$60, MATCH($L95, 'Source Data'!$B$26:$J$26,1),TRUE))=TRUE,"",VLOOKUP($E95,'Source Data'!$B$29:$J$60,MATCH($L95, 'Source Data'!$B$26:$J$26,1),TRUE))))</f>
        <v/>
      </c>
      <c r="R95" s="170" t="str">
        <f>IF(OR(AND(OR($J95="Retired",$J95="Permanent Low-Use"),$K95&lt;=2023),(AND($J95="New",$K95&gt;2023))),"N/A",IF($N95=0,0,IF(ISERROR(VLOOKUP($E95,'Source Data'!$B$29:$J$60, MATCH($L95, 'Source Data'!$B$26:$J$26,1),TRUE))=TRUE,"",VLOOKUP($E95,'Source Data'!$B$29:$J$60,MATCH($L95, 'Source Data'!$B$26:$J$26,1),TRUE))))</f>
        <v/>
      </c>
      <c r="S95" s="170" t="str">
        <f>IF(OR(AND(OR($J95="Retired",$J95="Permanent Low-Use"),$K95&lt;=2024),(AND($J95="New",$K95&gt;2024))),"N/A",IF($N95=0,0,IF(ISERROR(VLOOKUP($E95,'Source Data'!$B$29:$J$60, MATCH($L95, 'Source Data'!$B$26:$J$26,1),TRUE))=TRUE,"",VLOOKUP($E95,'Source Data'!$B$29:$J$60,MATCH($L95, 'Source Data'!$B$26:$J$26,1),TRUE))))</f>
        <v/>
      </c>
      <c r="T95" s="170" t="str">
        <f>IF(OR(AND(OR($J95="Retired",$J95="Permanent Low-Use"),$K95&lt;=2025),(AND($J95="New",$K95&gt;2025))),"N/A",IF($N95=0,0,IF(ISERROR(VLOOKUP($E95,'Source Data'!$B$29:$J$60, MATCH($L95, 'Source Data'!$B$26:$J$26,1),TRUE))=TRUE,"",VLOOKUP($E95,'Source Data'!$B$29:$J$60,MATCH($L95, 'Source Data'!$B$26:$J$26,1),TRUE))))</f>
        <v/>
      </c>
      <c r="U95" s="170" t="str">
        <f>IF(OR(AND(OR($J95="Retired",$J95="Permanent Low-Use"),$K95&lt;=2026),(AND($J95="New",$K95&gt;2026))),"N/A",IF($N95=0,0,IF(ISERROR(VLOOKUP($E95,'Source Data'!$B$29:$J$60, MATCH($L95, 'Source Data'!$B$26:$J$26,1),TRUE))=TRUE,"",VLOOKUP($E95,'Source Data'!$B$29:$J$60,MATCH($L95, 'Source Data'!$B$26:$J$26,1),TRUE))))</f>
        <v/>
      </c>
      <c r="V95" s="170" t="str">
        <f>IF(OR(AND(OR($J95="Retired",$J95="Permanent Low-Use"),$K95&lt;=2027),(AND($J95="New",$K95&gt;2027))),"N/A",IF($N95=0,0,IF(ISERROR(VLOOKUP($E95,'Source Data'!$B$29:$J$60, MATCH($L95, 'Source Data'!$B$26:$J$26,1),TRUE))=TRUE,"",VLOOKUP($E95,'Source Data'!$B$29:$J$60,MATCH($L95, 'Source Data'!$B$26:$J$26,1),TRUE))))</f>
        <v/>
      </c>
      <c r="W95" s="170" t="str">
        <f>IF(OR(AND(OR($J95="Retired",$J95="Permanent Low-Use"),$K95&lt;=2028),(AND($J95="New",$K95&gt;2028))),"N/A",IF($N95=0,0,IF(ISERROR(VLOOKUP($E95,'Source Data'!$B$29:$J$60, MATCH($L95, 'Source Data'!$B$26:$J$26,1),TRUE))=TRUE,"",VLOOKUP($E95,'Source Data'!$B$29:$J$60,MATCH($L95, 'Source Data'!$B$26:$J$26,1),TRUE))))</f>
        <v/>
      </c>
      <c r="X95" s="170" t="str">
        <f>IF(OR(AND(OR($J95="Retired",$J95="Permanent Low-Use"),$K95&lt;=2029),(AND($J95="New",$K95&gt;2029))),"N/A",IF($N95=0,0,IF(ISERROR(VLOOKUP($E95,'Source Data'!$B$29:$J$60, MATCH($L95, 'Source Data'!$B$26:$J$26,1),TRUE))=TRUE,"",VLOOKUP($E95,'Source Data'!$B$29:$J$60,MATCH($L95, 'Source Data'!$B$26:$J$26,1),TRUE))))</f>
        <v/>
      </c>
      <c r="Y95" s="170" t="str">
        <f>IF(OR(AND(OR($J95="Retired",$J95="Permanent Low-Use"),$K95&lt;=2030),(AND($J95="New",$K95&gt;2030))),"N/A",IF($N95=0,0,IF(ISERROR(VLOOKUP($E95,'Source Data'!$B$29:$J$60, MATCH($L95, 'Source Data'!$B$26:$J$26,1),TRUE))=TRUE,"",VLOOKUP($E95,'Source Data'!$B$29:$J$60,MATCH($L95, 'Source Data'!$B$26:$J$26,1),TRUE))))</f>
        <v/>
      </c>
      <c r="Z95" s="171" t="str">
        <f>IF(ISNUMBER($L95),IF(OR(AND(OR($J95="Retired",$J95="Permanent Low-Use"),$K95&lt;=2020),(AND($J95="New",$K95&gt;2020))),"N/A",VLOOKUP($F95,'Source Data'!$B$15:$I$22,5)),"")</f>
        <v/>
      </c>
      <c r="AA95" s="171" t="str">
        <f>IF(ISNUMBER($F95), IF(OR(AND(OR($J95="Retired", $J95="Permanent Low-Use"), $K95&lt;=2021), (AND($J95= "New", $K95&gt;2021))), "N/A", VLOOKUP($F95, 'Source Data'!$B$15:$I$22,6)), "")</f>
        <v/>
      </c>
      <c r="AB95" s="171" t="str">
        <f>IF(ISNUMBER($F95), IF(OR(AND(OR($J95="Retired", $J95="Permanent Low-Use"), $K95&lt;=2022), (AND($J95= "New", $K95&gt;2022))), "N/A", VLOOKUP($F95, 'Source Data'!$B$15:$I$22,7)), "")</f>
        <v/>
      </c>
      <c r="AC95" s="171" t="str">
        <f>IF(ISNUMBER($F95), IF(OR(AND(OR($J95="Retired", $J95="Permanent Low-Use"), $K95&lt;=2023), (AND($J95= "New", $K95&gt;2023))), "N/A", VLOOKUP($F95, 'Source Data'!$B$15:$I$22,8)), "")</f>
        <v/>
      </c>
      <c r="AD95" s="171" t="str">
        <f>IF(ISNUMBER($F95), IF(OR(AND(OR($J95="Retired", $J95="Permanent Low-Use"), $K95&lt;=2024), (AND($J95= "New", $K95&gt;2024))), "N/A", VLOOKUP($F95, 'Source Data'!$B$15:$I$22,8)), "")</f>
        <v/>
      </c>
      <c r="AE95" s="171" t="str">
        <f>IF(ISNUMBER($F95), IF(OR(AND(OR($J95="Retired", $J95="Permanent Low-Use"), $K95&lt;=2025), (AND($J95= "New", $K95&gt;2025))), "N/A", VLOOKUP($F95, 'Source Data'!$B$15:$I$22,8)), "")</f>
        <v/>
      </c>
      <c r="AF95" s="171" t="str">
        <f>IF(ISNUMBER($F95), IF(OR(AND(OR($J95="Retired", $J95="Permanent Low-Use"), $K95&lt;=2026), (AND($J95= "New", $K95&gt;2026))), "N/A", VLOOKUP($F95, 'Source Data'!$B$15:$I$22,8)), "")</f>
        <v/>
      </c>
      <c r="AG95" s="171" t="str">
        <f>IF(ISNUMBER($F95), IF(OR(AND(OR($J95="Retired", $J95="Permanent Low-Use"), $K95&lt;=2027), (AND($J95= "New", $K95&gt;2027))), "N/A", VLOOKUP($F95, 'Source Data'!$B$15:$I$22,8)), "")</f>
        <v/>
      </c>
      <c r="AH95" s="171" t="str">
        <f>IF(ISNUMBER($F95), IF(OR(AND(OR($J95="Retired", $J95="Permanent Low-Use"), $K95&lt;=2028), (AND($J95= "New", $K95&gt;2028))), "N/A", VLOOKUP($F95, 'Source Data'!$B$15:$I$22,8)), "")</f>
        <v/>
      </c>
      <c r="AI95" s="171" t="str">
        <f>IF(ISNUMBER($F95), IF(OR(AND(OR($J95="Retired", $J95="Permanent Low-Use"), $K95&lt;=2029), (AND($J95= "New", $K95&gt;2029))), "N/A", VLOOKUP($F95, 'Source Data'!$B$15:$I$22,8)), "")</f>
        <v/>
      </c>
      <c r="AJ95" s="171" t="str">
        <f>IF(ISNUMBER($F95), IF(OR(AND(OR($J95="Retired", $J95="Permanent Low-Use"), $K95&lt;=2030), (AND($J95= "New", $K95&gt;2030))), "N/A", VLOOKUP($F95, 'Source Data'!$B$15:$I$22,8)), "")</f>
        <v/>
      </c>
      <c r="AK95" s="171" t="str">
        <f>IF($N95= 0, "N/A", IF(ISERROR(VLOOKUP($F95, 'Source Data'!$B$4:$C$11,2)), "", VLOOKUP($F95, 'Source Data'!$B$4:$C$11,2)))</f>
        <v/>
      </c>
    </row>
    <row r="96" spans="1:37" x14ac:dyDescent="0.35">
      <c r="A96" s="99"/>
      <c r="B96" s="89"/>
      <c r="C96" s="90"/>
      <c r="D96" s="90"/>
      <c r="E96" s="91"/>
      <c r="F96" s="91"/>
      <c r="G96" s="86"/>
      <c r="H96" s="87"/>
      <c r="I96" s="86"/>
      <c r="J96" s="88"/>
      <c r="K96" s="92"/>
      <c r="L96" s="168" t="str">
        <f t="shared" si="7"/>
        <v/>
      </c>
      <c r="M96" s="170" t="str">
        <f>IF(ISERROR(VLOOKUP(E96,'Source Data'!$B$67:$J$97, MATCH(F96, 'Source Data'!$B$64:$J$64,1),TRUE))=TRUE,"",VLOOKUP(E96,'Source Data'!$B$67:$J$97,MATCH(F96, 'Source Data'!$B$64:$J$64,1),TRUE))</f>
        <v/>
      </c>
      <c r="N96" s="169" t="str">
        <f t="shared" si="8"/>
        <v/>
      </c>
      <c r="O96" s="170" t="str">
        <f>IF(OR(AND(OR($J96="Retired",$J96="Permanent Low-Use"),$K96&lt;=2020),(AND($J96="New",$K96&gt;2020))),"N/A",IF($N96=0,0,IF(ISERROR(VLOOKUP($E96,'Source Data'!$B$29:$J$60, MATCH($L96, 'Source Data'!$B$26:$J$26,1),TRUE))=TRUE,"",VLOOKUP($E96,'Source Data'!$B$29:$J$60,MATCH($L96, 'Source Data'!$B$26:$J$26,1),TRUE))))</f>
        <v/>
      </c>
      <c r="P96" s="170" t="str">
        <f>IF(OR(AND(OR($J96="Retired",$J96="Permanent Low-Use"),$K96&lt;=2021),(AND($J96="New",$K96&gt;2021))),"N/A",IF($N96=0,0,IF(ISERROR(VLOOKUP($E96,'Source Data'!$B$29:$J$60, MATCH($L96, 'Source Data'!$B$26:$J$26,1),TRUE))=TRUE,"",VLOOKUP($E96,'Source Data'!$B$29:$J$60,MATCH($L96, 'Source Data'!$B$26:$J$26,1),TRUE))))</f>
        <v/>
      </c>
      <c r="Q96" s="170" t="str">
        <f>IF(OR(AND(OR($J96="Retired",$J96="Permanent Low-Use"),$K96&lt;=2022),(AND($J96="New",$K96&gt;2022))),"N/A",IF($N96=0,0,IF(ISERROR(VLOOKUP($E96,'Source Data'!$B$29:$J$60, MATCH($L96, 'Source Data'!$B$26:$J$26,1),TRUE))=TRUE,"",VLOOKUP($E96,'Source Data'!$B$29:$J$60,MATCH($L96, 'Source Data'!$B$26:$J$26,1),TRUE))))</f>
        <v/>
      </c>
      <c r="R96" s="170" t="str">
        <f>IF(OR(AND(OR($J96="Retired",$J96="Permanent Low-Use"),$K96&lt;=2023),(AND($J96="New",$K96&gt;2023))),"N/A",IF($N96=0,0,IF(ISERROR(VLOOKUP($E96,'Source Data'!$B$29:$J$60, MATCH($L96, 'Source Data'!$B$26:$J$26,1),TRUE))=TRUE,"",VLOOKUP($E96,'Source Data'!$B$29:$J$60,MATCH($L96, 'Source Data'!$B$26:$J$26,1),TRUE))))</f>
        <v/>
      </c>
      <c r="S96" s="170" t="str">
        <f>IF(OR(AND(OR($J96="Retired",$J96="Permanent Low-Use"),$K96&lt;=2024),(AND($J96="New",$K96&gt;2024))),"N/A",IF($N96=0,0,IF(ISERROR(VLOOKUP($E96,'Source Data'!$B$29:$J$60, MATCH($L96, 'Source Data'!$B$26:$J$26,1),TRUE))=TRUE,"",VLOOKUP($E96,'Source Data'!$B$29:$J$60,MATCH($L96, 'Source Data'!$B$26:$J$26,1),TRUE))))</f>
        <v/>
      </c>
      <c r="T96" s="170" t="str">
        <f>IF(OR(AND(OR($J96="Retired",$J96="Permanent Low-Use"),$K96&lt;=2025),(AND($J96="New",$K96&gt;2025))),"N/A",IF($N96=0,0,IF(ISERROR(VLOOKUP($E96,'Source Data'!$B$29:$J$60, MATCH($L96, 'Source Data'!$B$26:$J$26,1),TRUE))=TRUE,"",VLOOKUP($E96,'Source Data'!$B$29:$J$60,MATCH($L96, 'Source Data'!$B$26:$J$26,1),TRUE))))</f>
        <v/>
      </c>
      <c r="U96" s="170" t="str">
        <f>IF(OR(AND(OR($J96="Retired",$J96="Permanent Low-Use"),$K96&lt;=2026),(AND($J96="New",$K96&gt;2026))),"N/A",IF($N96=0,0,IF(ISERROR(VLOOKUP($E96,'Source Data'!$B$29:$J$60, MATCH($L96, 'Source Data'!$B$26:$J$26,1),TRUE))=TRUE,"",VLOOKUP($E96,'Source Data'!$B$29:$J$60,MATCH($L96, 'Source Data'!$B$26:$J$26,1),TRUE))))</f>
        <v/>
      </c>
      <c r="V96" s="170" t="str">
        <f>IF(OR(AND(OR($J96="Retired",$J96="Permanent Low-Use"),$K96&lt;=2027),(AND($J96="New",$K96&gt;2027))),"N/A",IF($N96=0,0,IF(ISERROR(VLOOKUP($E96,'Source Data'!$B$29:$J$60, MATCH($L96, 'Source Data'!$B$26:$J$26,1),TRUE))=TRUE,"",VLOOKUP($E96,'Source Data'!$B$29:$J$60,MATCH($L96, 'Source Data'!$B$26:$J$26,1),TRUE))))</f>
        <v/>
      </c>
      <c r="W96" s="170" t="str">
        <f>IF(OR(AND(OR($J96="Retired",$J96="Permanent Low-Use"),$K96&lt;=2028),(AND($J96="New",$K96&gt;2028))),"N/A",IF($N96=0,0,IF(ISERROR(VLOOKUP($E96,'Source Data'!$B$29:$J$60, MATCH($L96, 'Source Data'!$B$26:$J$26,1),TRUE))=TRUE,"",VLOOKUP($E96,'Source Data'!$B$29:$J$60,MATCH($L96, 'Source Data'!$B$26:$J$26,1),TRUE))))</f>
        <v/>
      </c>
      <c r="X96" s="170" t="str">
        <f>IF(OR(AND(OR($J96="Retired",$J96="Permanent Low-Use"),$K96&lt;=2029),(AND($J96="New",$K96&gt;2029))),"N/A",IF($N96=0,0,IF(ISERROR(VLOOKUP($E96,'Source Data'!$B$29:$J$60, MATCH($L96, 'Source Data'!$B$26:$J$26,1),TRUE))=TRUE,"",VLOOKUP($E96,'Source Data'!$B$29:$J$60,MATCH($L96, 'Source Data'!$B$26:$J$26,1),TRUE))))</f>
        <v/>
      </c>
      <c r="Y96" s="170" t="str">
        <f>IF(OR(AND(OR($J96="Retired",$J96="Permanent Low-Use"),$K96&lt;=2030),(AND($J96="New",$K96&gt;2030))),"N/A",IF($N96=0,0,IF(ISERROR(VLOOKUP($E96,'Source Data'!$B$29:$J$60, MATCH($L96, 'Source Data'!$B$26:$J$26,1),TRUE))=TRUE,"",VLOOKUP($E96,'Source Data'!$B$29:$J$60,MATCH($L96, 'Source Data'!$B$26:$J$26,1),TRUE))))</f>
        <v/>
      </c>
      <c r="Z96" s="171" t="str">
        <f>IF(ISNUMBER($L96),IF(OR(AND(OR($J96="Retired",$J96="Permanent Low-Use"),$K96&lt;=2020),(AND($J96="New",$K96&gt;2020))),"N/A",VLOOKUP($F96,'Source Data'!$B$15:$I$22,5)),"")</f>
        <v/>
      </c>
      <c r="AA96" s="171" t="str">
        <f>IF(ISNUMBER($F96), IF(OR(AND(OR($J96="Retired", $J96="Permanent Low-Use"), $K96&lt;=2021), (AND($J96= "New", $K96&gt;2021))), "N/A", VLOOKUP($F96, 'Source Data'!$B$15:$I$22,6)), "")</f>
        <v/>
      </c>
      <c r="AB96" s="171" t="str">
        <f>IF(ISNUMBER($F96), IF(OR(AND(OR($J96="Retired", $J96="Permanent Low-Use"), $K96&lt;=2022), (AND($J96= "New", $K96&gt;2022))), "N/A", VLOOKUP($F96, 'Source Data'!$B$15:$I$22,7)), "")</f>
        <v/>
      </c>
      <c r="AC96" s="171" t="str">
        <f>IF(ISNUMBER($F96), IF(OR(AND(OR($J96="Retired", $J96="Permanent Low-Use"), $K96&lt;=2023), (AND($J96= "New", $K96&gt;2023))), "N/A", VLOOKUP($F96, 'Source Data'!$B$15:$I$22,8)), "")</f>
        <v/>
      </c>
      <c r="AD96" s="171" t="str">
        <f>IF(ISNUMBER($F96), IF(OR(AND(OR($J96="Retired", $J96="Permanent Low-Use"), $K96&lt;=2024), (AND($J96= "New", $K96&gt;2024))), "N/A", VLOOKUP($F96, 'Source Data'!$B$15:$I$22,8)), "")</f>
        <v/>
      </c>
      <c r="AE96" s="171" t="str">
        <f>IF(ISNUMBER($F96), IF(OR(AND(OR($J96="Retired", $J96="Permanent Low-Use"), $K96&lt;=2025), (AND($J96= "New", $K96&gt;2025))), "N/A", VLOOKUP($F96, 'Source Data'!$B$15:$I$22,8)), "")</f>
        <v/>
      </c>
      <c r="AF96" s="171" t="str">
        <f>IF(ISNUMBER($F96), IF(OR(AND(OR($J96="Retired", $J96="Permanent Low-Use"), $K96&lt;=2026), (AND($J96= "New", $K96&gt;2026))), "N/A", VLOOKUP($F96, 'Source Data'!$B$15:$I$22,8)), "")</f>
        <v/>
      </c>
      <c r="AG96" s="171" t="str">
        <f>IF(ISNUMBER($F96), IF(OR(AND(OR($J96="Retired", $J96="Permanent Low-Use"), $K96&lt;=2027), (AND($J96= "New", $K96&gt;2027))), "N/A", VLOOKUP($F96, 'Source Data'!$B$15:$I$22,8)), "")</f>
        <v/>
      </c>
      <c r="AH96" s="171" t="str">
        <f>IF(ISNUMBER($F96), IF(OR(AND(OR($J96="Retired", $J96="Permanent Low-Use"), $K96&lt;=2028), (AND($J96= "New", $K96&gt;2028))), "N/A", VLOOKUP($F96, 'Source Data'!$B$15:$I$22,8)), "")</f>
        <v/>
      </c>
      <c r="AI96" s="171" t="str">
        <f>IF(ISNUMBER($F96), IF(OR(AND(OR($J96="Retired", $J96="Permanent Low-Use"), $K96&lt;=2029), (AND($J96= "New", $K96&gt;2029))), "N/A", VLOOKUP($F96, 'Source Data'!$B$15:$I$22,8)), "")</f>
        <v/>
      </c>
      <c r="AJ96" s="171" t="str">
        <f>IF(ISNUMBER($F96), IF(OR(AND(OR($J96="Retired", $J96="Permanent Low-Use"), $K96&lt;=2030), (AND($J96= "New", $K96&gt;2030))), "N/A", VLOOKUP($F96, 'Source Data'!$B$15:$I$22,8)), "")</f>
        <v/>
      </c>
      <c r="AK96" s="171" t="str">
        <f>IF($N96= 0, "N/A", IF(ISERROR(VLOOKUP($F96, 'Source Data'!$B$4:$C$11,2)), "", VLOOKUP($F96, 'Source Data'!$B$4:$C$11,2)))</f>
        <v/>
      </c>
    </row>
    <row r="97" spans="1:37" x14ac:dyDescent="0.35">
      <c r="A97" s="99"/>
      <c r="B97" s="89"/>
      <c r="C97" s="90"/>
      <c r="D97" s="90"/>
      <c r="E97" s="91"/>
      <c r="F97" s="91"/>
      <c r="G97" s="86"/>
      <c r="H97" s="87"/>
      <c r="I97" s="86"/>
      <c r="J97" s="88"/>
      <c r="K97" s="92"/>
      <c r="L97" s="168" t="str">
        <f t="shared" si="7"/>
        <v/>
      </c>
      <c r="M97" s="170" t="str">
        <f>IF(ISERROR(VLOOKUP(E97,'Source Data'!$B$67:$J$97, MATCH(F97, 'Source Data'!$B$64:$J$64,1),TRUE))=TRUE,"",VLOOKUP(E97,'Source Data'!$B$67:$J$97,MATCH(F97, 'Source Data'!$B$64:$J$64,1),TRUE))</f>
        <v/>
      </c>
      <c r="N97" s="169" t="str">
        <f t="shared" si="8"/>
        <v/>
      </c>
      <c r="O97" s="170" t="str">
        <f>IF(OR(AND(OR($J97="Retired",$J97="Permanent Low-Use"),$K97&lt;=2020),(AND($J97="New",$K97&gt;2020))),"N/A",IF($N97=0,0,IF(ISERROR(VLOOKUP($E97,'Source Data'!$B$29:$J$60, MATCH($L97, 'Source Data'!$B$26:$J$26,1),TRUE))=TRUE,"",VLOOKUP($E97,'Source Data'!$B$29:$J$60,MATCH($L97, 'Source Data'!$B$26:$J$26,1),TRUE))))</f>
        <v/>
      </c>
      <c r="P97" s="170" t="str">
        <f>IF(OR(AND(OR($J97="Retired",$J97="Permanent Low-Use"),$K97&lt;=2021),(AND($J97="New",$K97&gt;2021))),"N/A",IF($N97=0,0,IF(ISERROR(VLOOKUP($E97,'Source Data'!$B$29:$J$60, MATCH($L97, 'Source Data'!$B$26:$J$26,1),TRUE))=TRUE,"",VLOOKUP($E97,'Source Data'!$B$29:$J$60,MATCH($L97, 'Source Data'!$B$26:$J$26,1),TRUE))))</f>
        <v/>
      </c>
      <c r="Q97" s="170" t="str">
        <f>IF(OR(AND(OR($J97="Retired",$J97="Permanent Low-Use"),$K97&lt;=2022),(AND($J97="New",$K97&gt;2022))),"N/A",IF($N97=0,0,IF(ISERROR(VLOOKUP($E97,'Source Data'!$B$29:$J$60, MATCH($L97, 'Source Data'!$B$26:$J$26,1),TRUE))=TRUE,"",VLOOKUP($E97,'Source Data'!$B$29:$J$60,MATCH($L97, 'Source Data'!$B$26:$J$26,1),TRUE))))</f>
        <v/>
      </c>
      <c r="R97" s="170" t="str">
        <f>IF(OR(AND(OR($J97="Retired",$J97="Permanent Low-Use"),$K97&lt;=2023),(AND($J97="New",$K97&gt;2023))),"N/A",IF($N97=0,0,IF(ISERROR(VLOOKUP($E97,'Source Data'!$B$29:$J$60, MATCH($L97, 'Source Data'!$B$26:$J$26,1),TRUE))=TRUE,"",VLOOKUP($E97,'Source Data'!$B$29:$J$60,MATCH($L97, 'Source Data'!$B$26:$J$26,1),TRUE))))</f>
        <v/>
      </c>
      <c r="S97" s="170" t="str">
        <f>IF(OR(AND(OR($J97="Retired",$J97="Permanent Low-Use"),$K97&lt;=2024),(AND($J97="New",$K97&gt;2024))),"N/A",IF($N97=0,0,IF(ISERROR(VLOOKUP($E97,'Source Data'!$B$29:$J$60, MATCH($L97, 'Source Data'!$B$26:$J$26,1),TRUE))=TRUE,"",VLOOKUP($E97,'Source Data'!$B$29:$J$60,MATCH($L97, 'Source Data'!$B$26:$J$26,1),TRUE))))</f>
        <v/>
      </c>
      <c r="T97" s="170" t="str">
        <f>IF(OR(AND(OR($J97="Retired",$J97="Permanent Low-Use"),$K97&lt;=2025),(AND($J97="New",$K97&gt;2025))),"N/A",IF($N97=0,0,IF(ISERROR(VLOOKUP($E97,'Source Data'!$B$29:$J$60, MATCH($L97, 'Source Data'!$B$26:$J$26,1),TRUE))=TRUE,"",VLOOKUP($E97,'Source Data'!$B$29:$J$60,MATCH($L97, 'Source Data'!$B$26:$J$26,1),TRUE))))</f>
        <v/>
      </c>
      <c r="U97" s="170" t="str">
        <f>IF(OR(AND(OR($J97="Retired",$J97="Permanent Low-Use"),$K97&lt;=2026),(AND($J97="New",$K97&gt;2026))),"N/A",IF($N97=0,0,IF(ISERROR(VLOOKUP($E97,'Source Data'!$B$29:$J$60, MATCH($L97, 'Source Data'!$B$26:$J$26,1),TRUE))=TRUE,"",VLOOKUP($E97,'Source Data'!$B$29:$J$60,MATCH($L97, 'Source Data'!$B$26:$J$26,1),TRUE))))</f>
        <v/>
      </c>
      <c r="V97" s="170" t="str">
        <f>IF(OR(AND(OR($J97="Retired",$J97="Permanent Low-Use"),$K97&lt;=2027),(AND($J97="New",$K97&gt;2027))),"N/A",IF($N97=0,0,IF(ISERROR(VLOOKUP($E97,'Source Data'!$B$29:$J$60, MATCH($L97, 'Source Data'!$B$26:$J$26,1),TRUE))=TRUE,"",VLOOKUP($E97,'Source Data'!$B$29:$J$60,MATCH($L97, 'Source Data'!$B$26:$J$26,1),TRUE))))</f>
        <v/>
      </c>
      <c r="W97" s="170" t="str">
        <f>IF(OR(AND(OR($J97="Retired",$J97="Permanent Low-Use"),$K97&lt;=2028),(AND($J97="New",$K97&gt;2028))),"N/A",IF($N97=0,0,IF(ISERROR(VLOOKUP($E97,'Source Data'!$B$29:$J$60, MATCH($L97, 'Source Data'!$B$26:$J$26,1),TRUE))=TRUE,"",VLOOKUP($E97,'Source Data'!$B$29:$J$60,MATCH($L97, 'Source Data'!$B$26:$J$26,1),TRUE))))</f>
        <v/>
      </c>
      <c r="X97" s="170" t="str">
        <f>IF(OR(AND(OR($J97="Retired",$J97="Permanent Low-Use"),$K97&lt;=2029),(AND($J97="New",$K97&gt;2029))),"N/A",IF($N97=0,0,IF(ISERROR(VLOOKUP($E97,'Source Data'!$B$29:$J$60, MATCH($L97, 'Source Data'!$B$26:$J$26,1),TRUE))=TRUE,"",VLOOKUP($E97,'Source Data'!$B$29:$J$60,MATCH($L97, 'Source Data'!$B$26:$J$26,1),TRUE))))</f>
        <v/>
      </c>
      <c r="Y97" s="170" t="str">
        <f>IF(OR(AND(OR($J97="Retired",$J97="Permanent Low-Use"),$K97&lt;=2030),(AND($J97="New",$K97&gt;2030))),"N/A",IF($N97=0,0,IF(ISERROR(VLOOKUP($E97,'Source Data'!$B$29:$J$60, MATCH($L97, 'Source Data'!$B$26:$J$26,1),TRUE))=TRUE,"",VLOOKUP($E97,'Source Data'!$B$29:$J$60,MATCH($L97, 'Source Data'!$B$26:$J$26,1),TRUE))))</f>
        <v/>
      </c>
      <c r="Z97" s="171" t="str">
        <f>IF(ISNUMBER($L97),IF(OR(AND(OR($J97="Retired",$J97="Permanent Low-Use"),$K97&lt;=2020),(AND($J97="New",$K97&gt;2020))),"N/A",VLOOKUP($F97,'Source Data'!$B$15:$I$22,5)),"")</f>
        <v/>
      </c>
      <c r="AA97" s="171" t="str">
        <f>IF(ISNUMBER($F97), IF(OR(AND(OR($J97="Retired", $J97="Permanent Low-Use"), $K97&lt;=2021), (AND($J97= "New", $K97&gt;2021))), "N/A", VLOOKUP($F97, 'Source Data'!$B$15:$I$22,6)), "")</f>
        <v/>
      </c>
      <c r="AB97" s="171" t="str">
        <f>IF(ISNUMBER($F97), IF(OR(AND(OR($J97="Retired", $J97="Permanent Low-Use"), $K97&lt;=2022), (AND($J97= "New", $K97&gt;2022))), "N/A", VLOOKUP($F97, 'Source Data'!$B$15:$I$22,7)), "")</f>
        <v/>
      </c>
      <c r="AC97" s="171" t="str">
        <f>IF(ISNUMBER($F97), IF(OR(AND(OR($J97="Retired", $J97="Permanent Low-Use"), $K97&lt;=2023), (AND($J97= "New", $K97&gt;2023))), "N/A", VLOOKUP($F97, 'Source Data'!$B$15:$I$22,8)), "")</f>
        <v/>
      </c>
      <c r="AD97" s="171" t="str">
        <f>IF(ISNUMBER($F97), IF(OR(AND(OR($J97="Retired", $J97="Permanent Low-Use"), $K97&lt;=2024), (AND($J97= "New", $K97&gt;2024))), "N/A", VLOOKUP($F97, 'Source Data'!$B$15:$I$22,8)), "")</f>
        <v/>
      </c>
      <c r="AE97" s="171" t="str">
        <f>IF(ISNUMBER($F97), IF(OR(AND(OR($J97="Retired", $J97="Permanent Low-Use"), $K97&lt;=2025), (AND($J97= "New", $K97&gt;2025))), "N/A", VLOOKUP($F97, 'Source Data'!$B$15:$I$22,8)), "")</f>
        <v/>
      </c>
      <c r="AF97" s="171" t="str">
        <f>IF(ISNUMBER($F97), IF(OR(AND(OR($J97="Retired", $J97="Permanent Low-Use"), $K97&lt;=2026), (AND($J97= "New", $K97&gt;2026))), "N/A", VLOOKUP($F97, 'Source Data'!$B$15:$I$22,8)), "")</f>
        <v/>
      </c>
      <c r="AG97" s="171" t="str">
        <f>IF(ISNUMBER($F97), IF(OR(AND(OR($J97="Retired", $J97="Permanent Low-Use"), $K97&lt;=2027), (AND($J97= "New", $K97&gt;2027))), "N/A", VLOOKUP($F97, 'Source Data'!$B$15:$I$22,8)), "")</f>
        <v/>
      </c>
      <c r="AH97" s="171" t="str">
        <f>IF(ISNUMBER($F97), IF(OR(AND(OR($J97="Retired", $J97="Permanent Low-Use"), $K97&lt;=2028), (AND($J97= "New", $K97&gt;2028))), "N/A", VLOOKUP($F97, 'Source Data'!$B$15:$I$22,8)), "")</f>
        <v/>
      </c>
      <c r="AI97" s="171" t="str">
        <f>IF(ISNUMBER($F97), IF(OR(AND(OR($J97="Retired", $J97="Permanent Low-Use"), $K97&lt;=2029), (AND($J97= "New", $K97&gt;2029))), "N/A", VLOOKUP($F97, 'Source Data'!$B$15:$I$22,8)), "")</f>
        <v/>
      </c>
      <c r="AJ97" s="171" t="str">
        <f>IF(ISNUMBER($F97), IF(OR(AND(OR($J97="Retired", $J97="Permanent Low-Use"), $K97&lt;=2030), (AND($J97= "New", $K97&gt;2030))), "N/A", VLOOKUP($F97, 'Source Data'!$B$15:$I$22,8)), "")</f>
        <v/>
      </c>
      <c r="AK97" s="171" t="str">
        <f>IF($N97= 0, "N/A", IF(ISERROR(VLOOKUP($F97, 'Source Data'!$B$4:$C$11,2)), "", VLOOKUP($F97, 'Source Data'!$B$4:$C$11,2)))</f>
        <v/>
      </c>
    </row>
    <row r="98" spans="1:37" x14ac:dyDescent="0.35">
      <c r="A98" s="99"/>
      <c r="B98" s="89"/>
      <c r="C98" s="90"/>
      <c r="D98" s="90"/>
      <c r="E98" s="91"/>
      <c r="F98" s="91"/>
      <c r="G98" s="86"/>
      <c r="H98" s="87"/>
      <c r="I98" s="86"/>
      <c r="J98" s="88"/>
      <c r="K98" s="92"/>
      <c r="L98" s="168" t="str">
        <f t="shared" si="7"/>
        <v/>
      </c>
      <c r="M98" s="170" t="str">
        <f>IF(ISERROR(VLOOKUP(E98,'Source Data'!$B$67:$J$97, MATCH(F98, 'Source Data'!$B$64:$J$64,1),TRUE))=TRUE,"",VLOOKUP(E98,'Source Data'!$B$67:$J$97,MATCH(F98, 'Source Data'!$B$64:$J$64,1),TRUE))</f>
        <v/>
      </c>
      <c r="N98" s="169" t="str">
        <f t="shared" si="8"/>
        <v/>
      </c>
      <c r="O98" s="170" t="str">
        <f>IF(OR(AND(OR($J98="Retired",$J98="Permanent Low-Use"),$K98&lt;=2020),(AND($J98="New",$K98&gt;2020))),"N/A",IF($N98=0,0,IF(ISERROR(VLOOKUP($E98,'Source Data'!$B$29:$J$60, MATCH($L98, 'Source Data'!$B$26:$J$26,1),TRUE))=TRUE,"",VLOOKUP($E98,'Source Data'!$B$29:$J$60,MATCH($L98, 'Source Data'!$B$26:$J$26,1),TRUE))))</f>
        <v/>
      </c>
      <c r="P98" s="170" t="str">
        <f>IF(OR(AND(OR($J98="Retired",$J98="Permanent Low-Use"),$K98&lt;=2021),(AND($J98="New",$K98&gt;2021))),"N/A",IF($N98=0,0,IF(ISERROR(VLOOKUP($E98,'Source Data'!$B$29:$J$60, MATCH($L98, 'Source Data'!$B$26:$J$26,1),TRUE))=TRUE,"",VLOOKUP($E98,'Source Data'!$B$29:$J$60,MATCH($L98, 'Source Data'!$B$26:$J$26,1),TRUE))))</f>
        <v/>
      </c>
      <c r="Q98" s="170" t="str">
        <f>IF(OR(AND(OR($J98="Retired",$J98="Permanent Low-Use"),$K98&lt;=2022),(AND($J98="New",$K98&gt;2022))),"N/A",IF($N98=0,0,IF(ISERROR(VLOOKUP($E98,'Source Data'!$B$29:$J$60, MATCH($L98, 'Source Data'!$B$26:$J$26,1),TRUE))=TRUE,"",VLOOKUP($E98,'Source Data'!$B$29:$J$60,MATCH($L98, 'Source Data'!$B$26:$J$26,1),TRUE))))</f>
        <v/>
      </c>
      <c r="R98" s="170" t="str">
        <f>IF(OR(AND(OR($J98="Retired",$J98="Permanent Low-Use"),$K98&lt;=2023),(AND($J98="New",$K98&gt;2023))),"N/A",IF($N98=0,0,IF(ISERROR(VLOOKUP($E98,'Source Data'!$B$29:$J$60, MATCH($L98, 'Source Data'!$B$26:$J$26,1),TRUE))=TRUE,"",VLOOKUP($E98,'Source Data'!$B$29:$J$60,MATCH($L98, 'Source Data'!$B$26:$J$26,1),TRUE))))</f>
        <v/>
      </c>
      <c r="S98" s="170" t="str">
        <f>IF(OR(AND(OR($J98="Retired",$J98="Permanent Low-Use"),$K98&lt;=2024),(AND($J98="New",$K98&gt;2024))),"N/A",IF($N98=0,0,IF(ISERROR(VLOOKUP($E98,'Source Data'!$B$29:$J$60, MATCH($L98, 'Source Data'!$B$26:$J$26,1),TRUE))=TRUE,"",VLOOKUP($E98,'Source Data'!$B$29:$J$60,MATCH($L98, 'Source Data'!$B$26:$J$26,1),TRUE))))</f>
        <v/>
      </c>
      <c r="T98" s="170" t="str">
        <f>IF(OR(AND(OR($J98="Retired",$J98="Permanent Low-Use"),$K98&lt;=2025),(AND($J98="New",$K98&gt;2025))),"N/A",IF($N98=0,0,IF(ISERROR(VLOOKUP($E98,'Source Data'!$B$29:$J$60, MATCH($L98, 'Source Data'!$B$26:$J$26,1),TRUE))=TRUE,"",VLOOKUP($E98,'Source Data'!$B$29:$J$60,MATCH($L98, 'Source Data'!$B$26:$J$26,1),TRUE))))</f>
        <v/>
      </c>
      <c r="U98" s="170" t="str">
        <f>IF(OR(AND(OR($J98="Retired",$J98="Permanent Low-Use"),$K98&lt;=2026),(AND($J98="New",$K98&gt;2026))),"N/A",IF($N98=0,0,IF(ISERROR(VLOOKUP($E98,'Source Data'!$B$29:$J$60, MATCH($L98, 'Source Data'!$B$26:$J$26,1),TRUE))=TRUE,"",VLOOKUP($E98,'Source Data'!$B$29:$J$60,MATCH($L98, 'Source Data'!$B$26:$J$26,1),TRUE))))</f>
        <v/>
      </c>
      <c r="V98" s="170" t="str">
        <f>IF(OR(AND(OR($J98="Retired",$J98="Permanent Low-Use"),$K98&lt;=2027),(AND($J98="New",$K98&gt;2027))),"N/A",IF($N98=0,0,IF(ISERROR(VLOOKUP($E98,'Source Data'!$B$29:$J$60, MATCH($L98, 'Source Data'!$B$26:$J$26,1),TRUE))=TRUE,"",VLOOKUP($E98,'Source Data'!$B$29:$J$60,MATCH($L98, 'Source Data'!$B$26:$J$26,1),TRUE))))</f>
        <v/>
      </c>
      <c r="W98" s="170" t="str">
        <f>IF(OR(AND(OR($J98="Retired",$J98="Permanent Low-Use"),$K98&lt;=2028),(AND($J98="New",$K98&gt;2028))),"N/A",IF($N98=0,0,IF(ISERROR(VLOOKUP($E98,'Source Data'!$B$29:$J$60, MATCH($L98, 'Source Data'!$B$26:$J$26,1),TRUE))=TRUE,"",VLOOKUP($E98,'Source Data'!$B$29:$J$60,MATCH($L98, 'Source Data'!$B$26:$J$26,1),TRUE))))</f>
        <v/>
      </c>
      <c r="X98" s="170" t="str">
        <f>IF(OR(AND(OR($J98="Retired",$J98="Permanent Low-Use"),$K98&lt;=2029),(AND($J98="New",$K98&gt;2029))),"N/A",IF($N98=0,0,IF(ISERROR(VLOOKUP($E98,'Source Data'!$B$29:$J$60, MATCH($L98, 'Source Data'!$B$26:$J$26,1),TRUE))=TRUE,"",VLOOKUP($E98,'Source Data'!$B$29:$J$60,MATCH($L98, 'Source Data'!$B$26:$J$26,1),TRUE))))</f>
        <v/>
      </c>
      <c r="Y98" s="170" t="str">
        <f>IF(OR(AND(OR($J98="Retired",$J98="Permanent Low-Use"),$K98&lt;=2030),(AND($J98="New",$K98&gt;2030))),"N/A",IF($N98=0,0,IF(ISERROR(VLOOKUP($E98,'Source Data'!$B$29:$J$60, MATCH($L98, 'Source Data'!$B$26:$J$26,1),TRUE))=TRUE,"",VLOOKUP($E98,'Source Data'!$B$29:$J$60,MATCH($L98, 'Source Data'!$B$26:$J$26,1),TRUE))))</f>
        <v/>
      </c>
      <c r="Z98" s="171" t="str">
        <f>IF(ISNUMBER($L98),IF(OR(AND(OR($J98="Retired",$J98="Permanent Low-Use"),$K98&lt;=2020),(AND($J98="New",$K98&gt;2020))),"N/A",VLOOKUP($F98,'Source Data'!$B$15:$I$22,5)),"")</f>
        <v/>
      </c>
      <c r="AA98" s="171" t="str">
        <f>IF(ISNUMBER($F98), IF(OR(AND(OR($J98="Retired", $J98="Permanent Low-Use"), $K98&lt;=2021), (AND($J98= "New", $K98&gt;2021))), "N/A", VLOOKUP($F98, 'Source Data'!$B$15:$I$22,6)), "")</f>
        <v/>
      </c>
      <c r="AB98" s="171" t="str">
        <f>IF(ISNUMBER($F98), IF(OR(AND(OR($J98="Retired", $J98="Permanent Low-Use"), $K98&lt;=2022), (AND($J98= "New", $K98&gt;2022))), "N/A", VLOOKUP($F98, 'Source Data'!$B$15:$I$22,7)), "")</f>
        <v/>
      </c>
      <c r="AC98" s="171" t="str">
        <f>IF(ISNUMBER($F98), IF(OR(AND(OR($J98="Retired", $J98="Permanent Low-Use"), $K98&lt;=2023), (AND($J98= "New", $K98&gt;2023))), "N/A", VLOOKUP($F98, 'Source Data'!$B$15:$I$22,8)), "")</f>
        <v/>
      </c>
      <c r="AD98" s="171" t="str">
        <f>IF(ISNUMBER($F98), IF(OR(AND(OR($J98="Retired", $J98="Permanent Low-Use"), $K98&lt;=2024), (AND($J98= "New", $K98&gt;2024))), "N/A", VLOOKUP($F98, 'Source Data'!$B$15:$I$22,8)), "")</f>
        <v/>
      </c>
      <c r="AE98" s="171" t="str">
        <f>IF(ISNUMBER($F98), IF(OR(AND(OR($J98="Retired", $J98="Permanent Low-Use"), $K98&lt;=2025), (AND($J98= "New", $K98&gt;2025))), "N/A", VLOOKUP($F98, 'Source Data'!$B$15:$I$22,8)), "")</f>
        <v/>
      </c>
      <c r="AF98" s="171" t="str">
        <f>IF(ISNUMBER($F98), IF(OR(AND(OR($J98="Retired", $J98="Permanent Low-Use"), $K98&lt;=2026), (AND($J98= "New", $K98&gt;2026))), "N/A", VLOOKUP($F98, 'Source Data'!$B$15:$I$22,8)), "")</f>
        <v/>
      </c>
      <c r="AG98" s="171" t="str">
        <f>IF(ISNUMBER($F98), IF(OR(AND(OR($J98="Retired", $J98="Permanent Low-Use"), $K98&lt;=2027), (AND($J98= "New", $K98&gt;2027))), "N/A", VLOOKUP($F98, 'Source Data'!$B$15:$I$22,8)), "")</f>
        <v/>
      </c>
      <c r="AH98" s="171" t="str">
        <f>IF(ISNUMBER($F98), IF(OR(AND(OR($J98="Retired", $J98="Permanent Low-Use"), $K98&lt;=2028), (AND($J98= "New", $K98&gt;2028))), "N/A", VLOOKUP($F98, 'Source Data'!$B$15:$I$22,8)), "")</f>
        <v/>
      </c>
      <c r="AI98" s="171" t="str">
        <f>IF(ISNUMBER($F98), IF(OR(AND(OR($J98="Retired", $J98="Permanent Low-Use"), $K98&lt;=2029), (AND($J98= "New", $K98&gt;2029))), "N/A", VLOOKUP($F98, 'Source Data'!$B$15:$I$22,8)), "")</f>
        <v/>
      </c>
      <c r="AJ98" s="171" t="str">
        <f>IF(ISNUMBER($F98), IF(OR(AND(OR($J98="Retired", $J98="Permanent Low-Use"), $K98&lt;=2030), (AND($J98= "New", $K98&gt;2030))), "N/A", VLOOKUP($F98, 'Source Data'!$B$15:$I$22,8)), "")</f>
        <v/>
      </c>
      <c r="AK98" s="171" t="str">
        <f>IF($N98= 0, "N/A", IF(ISERROR(VLOOKUP($F98, 'Source Data'!$B$4:$C$11,2)), "", VLOOKUP($F98, 'Source Data'!$B$4:$C$11,2)))</f>
        <v/>
      </c>
    </row>
    <row r="99" spans="1:37" x14ac:dyDescent="0.35">
      <c r="A99" s="99"/>
      <c r="B99" s="89"/>
      <c r="C99" s="90"/>
      <c r="D99" s="90"/>
      <c r="E99" s="91"/>
      <c r="F99" s="91"/>
      <c r="G99" s="86"/>
      <c r="H99" s="87"/>
      <c r="I99" s="86"/>
      <c r="J99" s="88"/>
      <c r="K99" s="92"/>
      <c r="L99" s="168" t="str">
        <f t="shared" si="7"/>
        <v/>
      </c>
      <c r="M99" s="170" t="str">
        <f>IF(ISERROR(VLOOKUP(E99,'Source Data'!$B$67:$J$97, MATCH(F99, 'Source Data'!$B$64:$J$64,1),TRUE))=TRUE,"",VLOOKUP(E99,'Source Data'!$B$67:$J$97,MATCH(F99, 'Source Data'!$B$64:$J$64,1),TRUE))</f>
        <v/>
      </c>
      <c r="N99" s="169" t="str">
        <f t="shared" si="8"/>
        <v/>
      </c>
      <c r="O99" s="170" t="str">
        <f>IF(OR(AND(OR($J99="Retired",$J99="Permanent Low-Use"),$K99&lt;=2020),(AND($J99="New",$K99&gt;2020))),"N/A",IF($N99=0,0,IF(ISERROR(VLOOKUP($E99,'Source Data'!$B$29:$J$60, MATCH($L99, 'Source Data'!$B$26:$J$26,1),TRUE))=TRUE,"",VLOOKUP($E99,'Source Data'!$B$29:$J$60,MATCH($L99, 'Source Data'!$B$26:$J$26,1),TRUE))))</f>
        <v/>
      </c>
      <c r="P99" s="170" t="str">
        <f>IF(OR(AND(OR($J99="Retired",$J99="Permanent Low-Use"),$K99&lt;=2021),(AND($J99="New",$K99&gt;2021))),"N/A",IF($N99=0,0,IF(ISERROR(VLOOKUP($E99,'Source Data'!$B$29:$J$60, MATCH($L99, 'Source Data'!$B$26:$J$26,1),TRUE))=TRUE,"",VLOOKUP($E99,'Source Data'!$B$29:$J$60,MATCH($L99, 'Source Data'!$B$26:$J$26,1),TRUE))))</f>
        <v/>
      </c>
      <c r="Q99" s="170" t="str">
        <f>IF(OR(AND(OR($J99="Retired",$J99="Permanent Low-Use"),$K99&lt;=2022),(AND($J99="New",$K99&gt;2022))),"N/A",IF($N99=0,0,IF(ISERROR(VLOOKUP($E99,'Source Data'!$B$29:$J$60, MATCH($L99, 'Source Data'!$B$26:$J$26,1),TRUE))=TRUE,"",VLOOKUP($E99,'Source Data'!$B$29:$J$60,MATCH($L99, 'Source Data'!$B$26:$J$26,1),TRUE))))</f>
        <v/>
      </c>
      <c r="R99" s="170" t="str">
        <f>IF(OR(AND(OR($J99="Retired",$J99="Permanent Low-Use"),$K99&lt;=2023),(AND($J99="New",$K99&gt;2023))),"N/A",IF($N99=0,0,IF(ISERROR(VLOOKUP($E99,'Source Data'!$B$29:$J$60, MATCH($L99, 'Source Data'!$B$26:$J$26,1),TRUE))=TRUE,"",VLOOKUP($E99,'Source Data'!$B$29:$J$60,MATCH($L99, 'Source Data'!$B$26:$J$26,1),TRUE))))</f>
        <v/>
      </c>
      <c r="S99" s="170" t="str">
        <f>IF(OR(AND(OR($J99="Retired",$J99="Permanent Low-Use"),$K99&lt;=2024),(AND($J99="New",$K99&gt;2024))),"N/A",IF($N99=0,0,IF(ISERROR(VLOOKUP($E99,'Source Data'!$B$29:$J$60, MATCH($L99, 'Source Data'!$B$26:$J$26,1),TRUE))=TRUE,"",VLOOKUP($E99,'Source Data'!$B$29:$J$60,MATCH($L99, 'Source Data'!$B$26:$J$26,1),TRUE))))</f>
        <v/>
      </c>
      <c r="T99" s="170" t="str">
        <f>IF(OR(AND(OR($J99="Retired",$J99="Permanent Low-Use"),$K99&lt;=2025),(AND($J99="New",$K99&gt;2025))),"N/A",IF($N99=0,0,IF(ISERROR(VLOOKUP($E99,'Source Data'!$B$29:$J$60, MATCH($L99, 'Source Data'!$B$26:$J$26,1),TRUE))=TRUE,"",VLOOKUP($E99,'Source Data'!$B$29:$J$60,MATCH($L99, 'Source Data'!$B$26:$J$26,1),TRUE))))</f>
        <v/>
      </c>
      <c r="U99" s="170" t="str">
        <f>IF(OR(AND(OR($J99="Retired",$J99="Permanent Low-Use"),$K99&lt;=2026),(AND($J99="New",$K99&gt;2026))),"N/A",IF($N99=0,0,IF(ISERROR(VLOOKUP($E99,'Source Data'!$B$29:$J$60, MATCH($L99, 'Source Data'!$B$26:$J$26,1),TRUE))=TRUE,"",VLOOKUP($E99,'Source Data'!$B$29:$J$60,MATCH($L99, 'Source Data'!$B$26:$J$26,1),TRUE))))</f>
        <v/>
      </c>
      <c r="V99" s="170" t="str">
        <f>IF(OR(AND(OR($J99="Retired",$J99="Permanent Low-Use"),$K99&lt;=2027),(AND($J99="New",$K99&gt;2027))),"N/A",IF($N99=0,0,IF(ISERROR(VLOOKUP($E99,'Source Data'!$B$29:$J$60, MATCH($L99, 'Source Data'!$B$26:$J$26,1),TRUE))=TRUE,"",VLOOKUP($E99,'Source Data'!$B$29:$J$60,MATCH($L99, 'Source Data'!$B$26:$J$26,1),TRUE))))</f>
        <v/>
      </c>
      <c r="W99" s="170" t="str">
        <f>IF(OR(AND(OR($J99="Retired",$J99="Permanent Low-Use"),$K99&lt;=2028),(AND($J99="New",$K99&gt;2028))),"N/A",IF($N99=0,0,IF(ISERROR(VLOOKUP($E99,'Source Data'!$B$29:$J$60, MATCH($L99, 'Source Data'!$B$26:$J$26,1),TRUE))=TRUE,"",VLOOKUP($E99,'Source Data'!$B$29:$J$60,MATCH($L99, 'Source Data'!$B$26:$J$26,1),TRUE))))</f>
        <v/>
      </c>
      <c r="X99" s="170" t="str">
        <f>IF(OR(AND(OR($J99="Retired",$J99="Permanent Low-Use"),$K99&lt;=2029),(AND($J99="New",$K99&gt;2029))),"N/A",IF($N99=0,0,IF(ISERROR(VLOOKUP($E99,'Source Data'!$B$29:$J$60, MATCH($L99, 'Source Data'!$B$26:$J$26,1),TRUE))=TRUE,"",VLOOKUP($E99,'Source Data'!$B$29:$J$60,MATCH($L99, 'Source Data'!$B$26:$J$26,1),TRUE))))</f>
        <v/>
      </c>
      <c r="Y99" s="170" t="str">
        <f>IF(OR(AND(OR($J99="Retired",$J99="Permanent Low-Use"),$K99&lt;=2030),(AND($J99="New",$K99&gt;2030))),"N/A",IF($N99=0,0,IF(ISERROR(VLOOKUP($E99,'Source Data'!$B$29:$J$60, MATCH($L99, 'Source Data'!$B$26:$J$26,1),TRUE))=TRUE,"",VLOOKUP($E99,'Source Data'!$B$29:$J$60,MATCH($L99, 'Source Data'!$B$26:$J$26,1),TRUE))))</f>
        <v/>
      </c>
      <c r="Z99" s="171" t="str">
        <f>IF(ISNUMBER($L99),IF(OR(AND(OR($J99="Retired",$J99="Permanent Low-Use"),$K99&lt;=2020),(AND($J99="New",$K99&gt;2020))),"N/A",VLOOKUP($F99,'Source Data'!$B$15:$I$22,5)),"")</f>
        <v/>
      </c>
      <c r="AA99" s="171" t="str">
        <f>IF(ISNUMBER($F99), IF(OR(AND(OR($J99="Retired", $J99="Permanent Low-Use"), $K99&lt;=2021), (AND($J99= "New", $K99&gt;2021))), "N/A", VLOOKUP($F99, 'Source Data'!$B$15:$I$22,6)), "")</f>
        <v/>
      </c>
      <c r="AB99" s="171" t="str">
        <f>IF(ISNUMBER($F99), IF(OR(AND(OR($J99="Retired", $J99="Permanent Low-Use"), $K99&lt;=2022), (AND($J99= "New", $K99&gt;2022))), "N/A", VLOOKUP($F99, 'Source Data'!$B$15:$I$22,7)), "")</f>
        <v/>
      </c>
      <c r="AC99" s="171" t="str">
        <f>IF(ISNUMBER($F99), IF(OR(AND(OR($J99="Retired", $J99="Permanent Low-Use"), $K99&lt;=2023), (AND($J99= "New", $K99&gt;2023))), "N/A", VLOOKUP($F99, 'Source Data'!$B$15:$I$22,8)), "")</f>
        <v/>
      </c>
      <c r="AD99" s="171" t="str">
        <f>IF(ISNUMBER($F99), IF(OR(AND(OR($J99="Retired", $J99="Permanent Low-Use"), $K99&lt;=2024), (AND($J99= "New", $K99&gt;2024))), "N/A", VLOOKUP($F99, 'Source Data'!$B$15:$I$22,8)), "")</f>
        <v/>
      </c>
      <c r="AE99" s="171" t="str">
        <f>IF(ISNUMBER($F99), IF(OR(AND(OR($J99="Retired", $J99="Permanent Low-Use"), $K99&lt;=2025), (AND($J99= "New", $K99&gt;2025))), "N/A", VLOOKUP($F99, 'Source Data'!$B$15:$I$22,8)), "")</f>
        <v/>
      </c>
      <c r="AF99" s="171" t="str">
        <f>IF(ISNUMBER($F99), IF(OR(AND(OR($J99="Retired", $J99="Permanent Low-Use"), $K99&lt;=2026), (AND($J99= "New", $K99&gt;2026))), "N/A", VLOOKUP($F99, 'Source Data'!$B$15:$I$22,8)), "")</f>
        <v/>
      </c>
      <c r="AG99" s="171" t="str">
        <f>IF(ISNUMBER($F99), IF(OR(AND(OR($J99="Retired", $J99="Permanent Low-Use"), $K99&lt;=2027), (AND($J99= "New", $K99&gt;2027))), "N/A", VLOOKUP($F99, 'Source Data'!$B$15:$I$22,8)), "")</f>
        <v/>
      </c>
      <c r="AH99" s="171" t="str">
        <f>IF(ISNUMBER($F99), IF(OR(AND(OR($J99="Retired", $J99="Permanent Low-Use"), $K99&lt;=2028), (AND($J99= "New", $K99&gt;2028))), "N/A", VLOOKUP($F99, 'Source Data'!$B$15:$I$22,8)), "")</f>
        <v/>
      </c>
      <c r="AI99" s="171" t="str">
        <f>IF(ISNUMBER($F99), IF(OR(AND(OR($J99="Retired", $J99="Permanent Low-Use"), $K99&lt;=2029), (AND($J99= "New", $K99&gt;2029))), "N/A", VLOOKUP($F99, 'Source Data'!$B$15:$I$22,8)), "")</f>
        <v/>
      </c>
      <c r="AJ99" s="171" t="str">
        <f>IF(ISNUMBER($F99), IF(OR(AND(OR($J99="Retired", $J99="Permanent Low-Use"), $K99&lt;=2030), (AND($J99= "New", $K99&gt;2030))), "N/A", VLOOKUP($F99, 'Source Data'!$B$15:$I$22,8)), "")</f>
        <v/>
      </c>
      <c r="AK99" s="171" t="str">
        <f>IF($N99= 0, "N/A", IF(ISERROR(VLOOKUP($F99, 'Source Data'!$B$4:$C$11,2)), "", VLOOKUP($F99, 'Source Data'!$B$4:$C$11,2)))</f>
        <v/>
      </c>
    </row>
    <row r="100" spans="1:37" x14ac:dyDescent="0.35">
      <c r="A100" s="99"/>
      <c r="B100" s="89"/>
      <c r="C100" s="90"/>
      <c r="D100" s="90"/>
      <c r="E100" s="91"/>
      <c r="F100" s="91"/>
      <c r="G100" s="86"/>
      <c r="H100" s="87"/>
      <c r="I100" s="86"/>
      <c r="J100" s="88"/>
      <c r="K100" s="92"/>
      <c r="L100" s="168" t="str">
        <f t="shared" si="7"/>
        <v/>
      </c>
      <c r="M100" s="170" t="str">
        <f>IF(ISERROR(VLOOKUP(E100,'Source Data'!$B$67:$J$97, MATCH(F100, 'Source Data'!$B$64:$J$64,1),TRUE))=TRUE,"",VLOOKUP(E100,'Source Data'!$B$67:$J$97,MATCH(F100, 'Source Data'!$B$64:$J$64,1),TRUE))</f>
        <v/>
      </c>
      <c r="N100" s="169" t="str">
        <f t="shared" si="8"/>
        <v/>
      </c>
      <c r="O100" s="170" t="str">
        <f>IF(OR(AND(OR($J100="Retired",$J100="Permanent Low-Use"),$K100&lt;=2020),(AND($J100="New",$K100&gt;2020))),"N/A",IF($N100=0,0,IF(ISERROR(VLOOKUP($E100,'Source Data'!$B$29:$J$60, MATCH($L100, 'Source Data'!$B$26:$J$26,1),TRUE))=TRUE,"",VLOOKUP($E100,'Source Data'!$B$29:$J$60,MATCH($L100, 'Source Data'!$B$26:$J$26,1),TRUE))))</f>
        <v/>
      </c>
      <c r="P100" s="170" t="str">
        <f>IF(OR(AND(OR($J100="Retired",$J100="Permanent Low-Use"),$K100&lt;=2021),(AND($J100="New",$K100&gt;2021))),"N/A",IF($N100=0,0,IF(ISERROR(VLOOKUP($E100,'Source Data'!$B$29:$J$60, MATCH($L100, 'Source Data'!$B$26:$J$26,1),TRUE))=TRUE,"",VLOOKUP($E100,'Source Data'!$B$29:$J$60,MATCH($L100, 'Source Data'!$B$26:$J$26,1),TRUE))))</f>
        <v/>
      </c>
      <c r="Q100" s="170" t="str">
        <f>IF(OR(AND(OR($J100="Retired",$J100="Permanent Low-Use"),$K100&lt;=2022),(AND($J100="New",$K100&gt;2022))),"N/A",IF($N100=0,0,IF(ISERROR(VLOOKUP($E100,'Source Data'!$B$29:$J$60, MATCH($L100, 'Source Data'!$B$26:$J$26,1),TRUE))=TRUE,"",VLOOKUP($E100,'Source Data'!$B$29:$J$60,MATCH($L100, 'Source Data'!$B$26:$J$26,1),TRUE))))</f>
        <v/>
      </c>
      <c r="R100" s="170" t="str">
        <f>IF(OR(AND(OR($J100="Retired",$J100="Permanent Low-Use"),$K100&lt;=2023),(AND($J100="New",$K100&gt;2023))),"N/A",IF($N100=0,0,IF(ISERROR(VLOOKUP($E100,'Source Data'!$B$29:$J$60, MATCH($L100, 'Source Data'!$B$26:$J$26,1),TRUE))=TRUE,"",VLOOKUP($E100,'Source Data'!$B$29:$J$60,MATCH($L100, 'Source Data'!$B$26:$J$26,1),TRUE))))</f>
        <v/>
      </c>
      <c r="S100" s="170" t="str">
        <f>IF(OR(AND(OR($J100="Retired",$J100="Permanent Low-Use"),$K100&lt;=2024),(AND($J100="New",$K100&gt;2024))),"N/A",IF($N100=0,0,IF(ISERROR(VLOOKUP($E100,'Source Data'!$B$29:$J$60, MATCH($L100, 'Source Data'!$B$26:$J$26,1),TRUE))=TRUE,"",VLOOKUP($E100,'Source Data'!$B$29:$J$60,MATCH($L100, 'Source Data'!$B$26:$J$26,1),TRUE))))</f>
        <v/>
      </c>
      <c r="T100" s="170" t="str">
        <f>IF(OR(AND(OR($J100="Retired",$J100="Permanent Low-Use"),$K100&lt;=2025),(AND($J100="New",$K100&gt;2025))),"N/A",IF($N100=0,0,IF(ISERROR(VLOOKUP($E100,'Source Data'!$B$29:$J$60, MATCH($L100, 'Source Data'!$B$26:$J$26,1),TRUE))=TRUE,"",VLOOKUP($E100,'Source Data'!$B$29:$J$60,MATCH($L100, 'Source Data'!$B$26:$J$26,1),TRUE))))</f>
        <v/>
      </c>
      <c r="U100" s="170" t="str">
        <f>IF(OR(AND(OR($J100="Retired",$J100="Permanent Low-Use"),$K100&lt;=2026),(AND($J100="New",$K100&gt;2026))),"N/A",IF($N100=0,0,IF(ISERROR(VLOOKUP($E100,'Source Data'!$B$29:$J$60, MATCH($L100, 'Source Data'!$B$26:$J$26,1),TRUE))=TRUE,"",VLOOKUP($E100,'Source Data'!$B$29:$J$60,MATCH($L100, 'Source Data'!$B$26:$J$26,1),TRUE))))</f>
        <v/>
      </c>
      <c r="V100" s="170" t="str">
        <f>IF(OR(AND(OR($J100="Retired",$J100="Permanent Low-Use"),$K100&lt;=2027),(AND($J100="New",$K100&gt;2027))),"N/A",IF($N100=0,0,IF(ISERROR(VLOOKUP($E100,'Source Data'!$B$29:$J$60, MATCH($L100, 'Source Data'!$B$26:$J$26,1),TRUE))=TRUE,"",VLOOKUP($E100,'Source Data'!$B$29:$J$60,MATCH($L100, 'Source Data'!$B$26:$J$26,1),TRUE))))</f>
        <v/>
      </c>
      <c r="W100" s="170" t="str">
        <f>IF(OR(AND(OR($J100="Retired",$J100="Permanent Low-Use"),$K100&lt;=2028),(AND($J100="New",$K100&gt;2028))),"N/A",IF($N100=0,0,IF(ISERROR(VLOOKUP($E100,'Source Data'!$B$29:$J$60, MATCH($L100, 'Source Data'!$B$26:$J$26,1),TRUE))=TRUE,"",VLOOKUP($E100,'Source Data'!$B$29:$J$60,MATCH($L100, 'Source Data'!$B$26:$J$26,1),TRUE))))</f>
        <v/>
      </c>
      <c r="X100" s="170" t="str">
        <f>IF(OR(AND(OR($J100="Retired",$J100="Permanent Low-Use"),$K100&lt;=2029),(AND($J100="New",$K100&gt;2029))),"N/A",IF($N100=0,0,IF(ISERROR(VLOOKUP($E100,'Source Data'!$B$29:$J$60, MATCH($L100, 'Source Data'!$B$26:$J$26,1),TRUE))=TRUE,"",VLOOKUP($E100,'Source Data'!$B$29:$J$60,MATCH($L100, 'Source Data'!$B$26:$J$26,1),TRUE))))</f>
        <v/>
      </c>
      <c r="Y100" s="170" t="str">
        <f>IF(OR(AND(OR($J100="Retired",$J100="Permanent Low-Use"),$K100&lt;=2030),(AND($J100="New",$K100&gt;2030))),"N/A",IF($N100=0,0,IF(ISERROR(VLOOKUP($E100,'Source Data'!$B$29:$J$60, MATCH($L100, 'Source Data'!$B$26:$J$26,1),TRUE))=TRUE,"",VLOOKUP($E100,'Source Data'!$B$29:$J$60,MATCH($L100, 'Source Data'!$B$26:$J$26,1),TRUE))))</f>
        <v/>
      </c>
      <c r="Z100" s="171" t="str">
        <f>IF(ISNUMBER($L100),IF(OR(AND(OR($J100="Retired",$J100="Permanent Low-Use"),$K100&lt;=2020),(AND($J100="New",$K100&gt;2020))),"N/A",VLOOKUP($F100,'Source Data'!$B$15:$I$22,5)),"")</f>
        <v/>
      </c>
      <c r="AA100" s="171" t="str">
        <f>IF(ISNUMBER($F100), IF(OR(AND(OR($J100="Retired", $J100="Permanent Low-Use"), $K100&lt;=2021), (AND($J100= "New", $K100&gt;2021))), "N/A", VLOOKUP($F100, 'Source Data'!$B$15:$I$22,6)), "")</f>
        <v/>
      </c>
      <c r="AB100" s="171" t="str">
        <f>IF(ISNUMBER($F100), IF(OR(AND(OR($J100="Retired", $J100="Permanent Low-Use"), $K100&lt;=2022), (AND($J100= "New", $K100&gt;2022))), "N/A", VLOOKUP($F100, 'Source Data'!$B$15:$I$22,7)), "")</f>
        <v/>
      </c>
      <c r="AC100" s="171" t="str">
        <f>IF(ISNUMBER($F100), IF(OR(AND(OR($J100="Retired", $J100="Permanent Low-Use"), $K100&lt;=2023), (AND($J100= "New", $K100&gt;2023))), "N/A", VLOOKUP($F100, 'Source Data'!$B$15:$I$22,8)), "")</f>
        <v/>
      </c>
      <c r="AD100" s="171" t="str">
        <f>IF(ISNUMBER($F100), IF(OR(AND(OR($J100="Retired", $J100="Permanent Low-Use"), $K100&lt;=2024), (AND($J100= "New", $K100&gt;2024))), "N/A", VLOOKUP($F100, 'Source Data'!$B$15:$I$22,8)), "")</f>
        <v/>
      </c>
      <c r="AE100" s="171" t="str">
        <f>IF(ISNUMBER($F100), IF(OR(AND(OR($J100="Retired", $J100="Permanent Low-Use"), $K100&lt;=2025), (AND($J100= "New", $K100&gt;2025))), "N/A", VLOOKUP($F100, 'Source Data'!$B$15:$I$22,8)), "")</f>
        <v/>
      </c>
      <c r="AF100" s="171" t="str">
        <f>IF(ISNUMBER($F100), IF(OR(AND(OR($J100="Retired", $J100="Permanent Low-Use"), $K100&lt;=2026), (AND($J100= "New", $K100&gt;2026))), "N/A", VLOOKUP($F100, 'Source Data'!$B$15:$I$22,8)), "")</f>
        <v/>
      </c>
      <c r="AG100" s="171" t="str">
        <f>IF(ISNUMBER($F100), IF(OR(AND(OR($J100="Retired", $J100="Permanent Low-Use"), $K100&lt;=2027), (AND($J100= "New", $K100&gt;2027))), "N/A", VLOOKUP($F100, 'Source Data'!$B$15:$I$22,8)), "")</f>
        <v/>
      </c>
      <c r="AH100" s="171" t="str">
        <f>IF(ISNUMBER($F100), IF(OR(AND(OR($J100="Retired", $J100="Permanent Low-Use"), $K100&lt;=2028), (AND($J100= "New", $K100&gt;2028))), "N/A", VLOOKUP($F100, 'Source Data'!$B$15:$I$22,8)), "")</f>
        <v/>
      </c>
      <c r="AI100" s="171" t="str">
        <f>IF(ISNUMBER($F100), IF(OR(AND(OR($J100="Retired", $J100="Permanent Low-Use"), $K100&lt;=2029), (AND($J100= "New", $K100&gt;2029))), "N/A", VLOOKUP($F100, 'Source Data'!$B$15:$I$22,8)), "")</f>
        <v/>
      </c>
      <c r="AJ100" s="171" t="str">
        <f>IF(ISNUMBER($F100), IF(OR(AND(OR($J100="Retired", $J100="Permanent Low-Use"), $K100&lt;=2030), (AND($J100= "New", $K100&gt;2030))), "N/A", VLOOKUP($F100, 'Source Data'!$B$15:$I$22,8)), "")</f>
        <v/>
      </c>
      <c r="AK100" s="171" t="str">
        <f>IF($N100= 0, "N/A", IF(ISERROR(VLOOKUP($F100, 'Source Data'!$B$4:$C$11,2)), "", VLOOKUP($F100, 'Source Data'!$B$4:$C$11,2)))</f>
        <v/>
      </c>
    </row>
    <row r="101" spans="1:37" x14ac:dyDescent="0.35">
      <c r="A101" s="99"/>
      <c r="B101" s="89"/>
      <c r="C101" s="90"/>
      <c r="D101" s="90"/>
      <c r="E101" s="91"/>
      <c r="F101" s="91"/>
      <c r="G101" s="86"/>
      <c r="H101" s="87"/>
      <c r="I101" s="86"/>
      <c r="J101" s="88"/>
      <c r="K101" s="92"/>
      <c r="L101" s="168" t="str">
        <f t="shared" si="7"/>
        <v/>
      </c>
      <c r="M101" s="170" t="str">
        <f>IF(ISERROR(VLOOKUP(E101,'Source Data'!$B$67:$J$97, MATCH(F101, 'Source Data'!$B$64:$J$64,1),TRUE))=TRUE,"",VLOOKUP(E101,'Source Data'!$B$67:$J$97,MATCH(F101, 'Source Data'!$B$64:$J$64,1),TRUE))</f>
        <v/>
      </c>
      <c r="N101" s="169" t="str">
        <f t="shared" si="8"/>
        <v/>
      </c>
      <c r="O101" s="170" t="str">
        <f>IF(OR(AND(OR($J101="Retired",$J101="Permanent Low-Use"),$K101&lt;=2020),(AND($J101="New",$K101&gt;2020))),"N/A",IF($N101=0,0,IF(ISERROR(VLOOKUP($E101,'Source Data'!$B$29:$J$60, MATCH($L101, 'Source Data'!$B$26:$J$26,1),TRUE))=TRUE,"",VLOOKUP($E101,'Source Data'!$B$29:$J$60,MATCH($L101, 'Source Data'!$B$26:$J$26,1),TRUE))))</f>
        <v/>
      </c>
      <c r="P101" s="170" t="str">
        <f>IF(OR(AND(OR($J101="Retired",$J101="Permanent Low-Use"),$K101&lt;=2021),(AND($J101="New",$K101&gt;2021))),"N/A",IF($N101=0,0,IF(ISERROR(VLOOKUP($E101,'Source Data'!$B$29:$J$60, MATCH($L101, 'Source Data'!$B$26:$J$26,1),TRUE))=TRUE,"",VLOOKUP($E101,'Source Data'!$B$29:$J$60,MATCH($L101, 'Source Data'!$B$26:$J$26,1),TRUE))))</f>
        <v/>
      </c>
      <c r="Q101" s="170" t="str">
        <f>IF(OR(AND(OR($J101="Retired",$J101="Permanent Low-Use"),$K101&lt;=2022),(AND($J101="New",$K101&gt;2022))),"N/A",IF($N101=0,0,IF(ISERROR(VLOOKUP($E101,'Source Data'!$B$29:$J$60, MATCH($L101, 'Source Data'!$B$26:$J$26,1),TRUE))=TRUE,"",VLOOKUP($E101,'Source Data'!$B$29:$J$60,MATCH($L101, 'Source Data'!$B$26:$J$26,1),TRUE))))</f>
        <v/>
      </c>
      <c r="R101" s="170" t="str">
        <f>IF(OR(AND(OR($J101="Retired",$J101="Permanent Low-Use"),$K101&lt;=2023),(AND($J101="New",$K101&gt;2023))),"N/A",IF($N101=0,0,IF(ISERROR(VLOOKUP($E101,'Source Data'!$B$29:$J$60, MATCH($L101, 'Source Data'!$B$26:$J$26,1),TRUE))=TRUE,"",VLOOKUP($E101,'Source Data'!$B$29:$J$60,MATCH($L101, 'Source Data'!$B$26:$J$26,1),TRUE))))</f>
        <v/>
      </c>
      <c r="S101" s="170" t="str">
        <f>IF(OR(AND(OR($J101="Retired",$J101="Permanent Low-Use"),$K101&lt;=2024),(AND($J101="New",$K101&gt;2024))),"N/A",IF($N101=0,0,IF(ISERROR(VLOOKUP($E101,'Source Data'!$B$29:$J$60, MATCH($L101, 'Source Data'!$B$26:$J$26,1),TRUE))=TRUE,"",VLOOKUP($E101,'Source Data'!$B$29:$J$60,MATCH($L101, 'Source Data'!$B$26:$J$26,1),TRUE))))</f>
        <v/>
      </c>
      <c r="T101" s="170" t="str">
        <f>IF(OR(AND(OR($J101="Retired",$J101="Permanent Low-Use"),$K101&lt;=2025),(AND($J101="New",$K101&gt;2025))),"N/A",IF($N101=0,0,IF(ISERROR(VLOOKUP($E101,'Source Data'!$B$29:$J$60, MATCH($L101, 'Source Data'!$B$26:$J$26,1),TRUE))=TRUE,"",VLOOKUP($E101,'Source Data'!$B$29:$J$60,MATCH($L101, 'Source Data'!$B$26:$J$26,1),TRUE))))</f>
        <v/>
      </c>
      <c r="U101" s="170" t="str">
        <f>IF(OR(AND(OR($J101="Retired",$J101="Permanent Low-Use"),$K101&lt;=2026),(AND($J101="New",$K101&gt;2026))),"N/A",IF($N101=0,0,IF(ISERROR(VLOOKUP($E101,'Source Data'!$B$29:$J$60, MATCH($L101, 'Source Data'!$B$26:$J$26,1),TRUE))=TRUE,"",VLOOKUP($E101,'Source Data'!$B$29:$J$60,MATCH($L101, 'Source Data'!$B$26:$J$26,1),TRUE))))</f>
        <v/>
      </c>
      <c r="V101" s="170" t="str">
        <f>IF(OR(AND(OR($J101="Retired",$J101="Permanent Low-Use"),$K101&lt;=2027),(AND($J101="New",$K101&gt;2027))),"N/A",IF($N101=0,0,IF(ISERROR(VLOOKUP($E101,'Source Data'!$B$29:$J$60, MATCH($L101, 'Source Data'!$B$26:$J$26,1),TRUE))=TRUE,"",VLOOKUP($E101,'Source Data'!$B$29:$J$60,MATCH($L101, 'Source Data'!$B$26:$J$26,1),TRUE))))</f>
        <v/>
      </c>
      <c r="W101" s="170" t="str">
        <f>IF(OR(AND(OR($J101="Retired",$J101="Permanent Low-Use"),$K101&lt;=2028),(AND($J101="New",$K101&gt;2028))),"N/A",IF($N101=0,0,IF(ISERROR(VLOOKUP($E101,'Source Data'!$B$29:$J$60, MATCH($L101, 'Source Data'!$B$26:$J$26,1),TRUE))=TRUE,"",VLOOKUP($E101,'Source Data'!$B$29:$J$60,MATCH($L101, 'Source Data'!$B$26:$J$26,1),TRUE))))</f>
        <v/>
      </c>
      <c r="X101" s="170" t="str">
        <f>IF(OR(AND(OR($J101="Retired",$J101="Permanent Low-Use"),$K101&lt;=2029),(AND($J101="New",$K101&gt;2029))),"N/A",IF($N101=0,0,IF(ISERROR(VLOOKUP($E101,'Source Data'!$B$29:$J$60, MATCH($L101, 'Source Data'!$B$26:$J$26,1),TRUE))=TRUE,"",VLOOKUP($E101,'Source Data'!$B$29:$J$60,MATCH($L101, 'Source Data'!$B$26:$J$26,1),TRUE))))</f>
        <v/>
      </c>
      <c r="Y101" s="170" t="str">
        <f>IF(OR(AND(OR($J101="Retired",$J101="Permanent Low-Use"),$K101&lt;=2030),(AND($J101="New",$K101&gt;2030))),"N/A",IF($N101=0,0,IF(ISERROR(VLOOKUP($E101,'Source Data'!$B$29:$J$60, MATCH($L101, 'Source Data'!$B$26:$J$26,1),TRUE))=TRUE,"",VLOOKUP($E101,'Source Data'!$B$29:$J$60,MATCH($L101, 'Source Data'!$B$26:$J$26,1),TRUE))))</f>
        <v/>
      </c>
      <c r="Z101" s="171" t="str">
        <f>IF(ISNUMBER($L101),IF(OR(AND(OR($J101="Retired",$J101="Permanent Low-Use"),$K101&lt;=2020),(AND($J101="New",$K101&gt;2020))),"N/A",VLOOKUP($F101,'Source Data'!$B$15:$I$22,5)),"")</f>
        <v/>
      </c>
      <c r="AA101" s="171" t="str">
        <f>IF(ISNUMBER($F101), IF(OR(AND(OR($J101="Retired", $J101="Permanent Low-Use"), $K101&lt;=2021), (AND($J101= "New", $K101&gt;2021))), "N/A", VLOOKUP($F101, 'Source Data'!$B$15:$I$22,6)), "")</f>
        <v/>
      </c>
      <c r="AB101" s="171" t="str">
        <f>IF(ISNUMBER($F101), IF(OR(AND(OR($J101="Retired", $J101="Permanent Low-Use"), $K101&lt;=2022), (AND($J101= "New", $K101&gt;2022))), "N/A", VLOOKUP($F101, 'Source Data'!$B$15:$I$22,7)), "")</f>
        <v/>
      </c>
      <c r="AC101" s="171" t="str">
        <f>IF(ISNUMBER($F101), IF(OR(AND(OR($J101="Retired", $J101="Permanent Low-Use"), $K101&lt;=2023), (AND($J101= "New", $K101&gt;2023))), "N/A", VLOOKUP($F101, 'Source Data'!$B$15:$I$22,8)), "")</f>
        <v/>
      </c>
      <c r="AD101" s="171" t="str">
        <f>IF(ISNUMBER($F101), IF(OR(AND(OR($J101="Retired", $J101="Permanent Low-Use"), $K101&lt;=2024), (AND($J101= "New", $K101&gt;2024))), "N/A", VLOOKUP($F101, 'Source Data'!$B$15:$I$22,8)), "")</f>
        <v/>
      </c>
      <c r="AE101" s="171" t="str">
        <f>IF(ISNUMBER($F101), IF(OR(AND(OR($J101="Retired", $J101="Permanent Low-Use"), $K101&lt;=2025), (AND($J101= "New", $K101&gt;2025))), "N/A", VLOOKUP($F101, 'Source Data'!$B$15:$I$22,8)), "")</f>
        <v/>
      </c>
      <c r="AF101" s="171" t="str">
        <f>IF(ISNUMBER($F101), IF(OR(AND(OR($J101="Retired", $J101="Permanent Low-Use"), $K101&lt;=2026), (AND($J101= "New", $K101&gt;2026))), "N/A", VLOOKUP($F101, 'Source Data'!$B$15:$I$22,8)), "")</f>
        <v/>
      </c>
      <c r="AG101" s="171" t="str">
        <f>IF(ISNUMBER($F101), IF(OR(AND(OR($J101="Retired", $J101="Permanent Low-Use"), $K101&lt;=2027), (AND($J101= "New", $K101&gt;2027))), "N/A", VLOOKUP($F101, 'Source Data'!$B$15:$I$22,8)), "")</f>
        <v/>
      </c>
      <c r="AH101" s="171" t="str">
        <f>IF(ISNUMBER($F101), IF(OR(AND(OR($J101="Retired", $J101="Permanent Low-Use"), $K101&lt;=2028), (AND($J101= "New", $K101&gt;2028))), "N/A", VLOOKUP($F101, 'Source Data'!$B$15:$I$22,8)), "")</f>
        <v/>
      </c>
      <c r="AI101" s="171" t="str">
        <f>IF(ISNUMBER($F101), IF(OR(AND(OR($J101="Retired", $J101="Permanent Low-Use"), $K101&lt;=2029), (AND($J101= "New", $K101&gt;2029))), "N/A", VLOOKUP($F101, 'Source Data'!$B$15:$I$22,8)), "")</f>
        <v/>
      </c>
      <c r="AJ101" s="171" t="str">
        <f>IF(ISNUMBER($F101), IF(OR(AND(OR($J101="Retired", $J101="Permanent Low-Use"), $K101&lt;=2030), (AND($J101= "New", $K101&gt;2030))), "N/A", VLOOKUP($F101, 'Source Data'!$B$15:$I$22,8)), "")</f>
        <v/>
      </c>
      <c r="AK101" s="171" t="str">
        <f>IF($N101= 0, "N/A", IF(ISERROR(VLOOKUP($F101, 'Source Data'!$B$4:$C$11,2)), "", VLOOKUP($F101, 'Source Data'!$B$4:$C$11,2)))</f>
        <v/>
      </c>
    </row>
    <row r="102" spans="1:37" x14ac:dyDescent="0.35">
      <c r="A102" s="99"/>
      <c r="B102" s="89"/>
      <c r="C102" s="90"/>
      <c r="D102" s="90"/>
      <c r="E102" s="91"/>
      <c r="F102" s="91"/>
      <c r="G102" s="86"/>
      <c r="H102" s="87"/>
      <c r="I102" s="86"/>
      <c r="J102" s="88"/>
      <c r="K102" s="92"/>
      <c r="L102" s="168" t="str">
        <f t="shared" si="7"/>
        <v/>
      </c>
      <c r="M102" s="170" t="str">
        <f>IF(ISERROR(VLOOKUP(E102,'Source Data'!$B$67:$J$97, MATCH(F102, 'Source Data'!$B$64:$J$64,1),TRUE))=TRUE,"",VLOOKUP(E102,'Source Data'!$B$67:$J$97,MATCH(F102, 'Source Data'!$B$64:$J$64,1),TRUE))</f>
        <v/>
      </c>
      <c r="N102" s="169" t="str">
        <f t="shared" si="8"/>
        <v/>
      </c>
      <c r="O102" s="170" t="str">
        <f>IF(OR(AND(OR($J102="Retired",$J102="Permanent Low-Use"),$K102&lt;=2020),(AND($J102="New",$K102&gt;2020))),"N/A",IF($N102=0,0,IF(ISERROR(VLOOKUP($E102,'Source Data'!$B$29:$J$60, MATCH($L102, 'Source Data'!$B$26:$J$26,1),TRUE))=TRUE,"",VLOOKUP($E102,'Source Data'!$B$29:$J$60,MATCH($L102, 'Source Data'!$B$26:$J$26,1),TRUE))))</f>
        <v/>
      </c>
      <c r="P102" s="170" t="str">
        <f>IF(OR(AND(OR($J102="Retired",$J102="Permanent Low-Use"),$K102&lt;=2021),(AND($J102="New",$K102&gt;2021))),"N/A",IF($N102=0,0,IF(ISERROR(VLOOKUP($E102,'Source Data'!$B$29:$J$60, MATCH($L102, 'Source Data'!$B$26:$J$26,1),TRUE))=TRUE,"",VLOOKUP($E102,'Source Data'!$B$29:$J$60,MATCH($L102, 'Source Data'!$B$26:$J$26,1),TRUE))))</f>
        <v/>
      </c>
      <c r="Q102" s="170" t="str">
        <f>IF(OR(AND(OR($J102="Retired",$J102="Permanent Low-Use"),$K102&lt;=2022),(AND($J102="New",$K102&gt;2022))),"N/A",IF($N102=0,0,IF(ISERROR(VLOOKUP($E102,'Source Data'!$B$29:$J$60, MATCH($L102, 'Source Data'!$B$26:$J$26,1),TRUE))=TRUE,"",VLOOKUP($E102,'Source Data'!$B$29:$J$60,MATCH($L102, 'Source Data'!$B$26:$J$26,1),TRUE))))</f>
        <v/>
      </c>
      <c r="R102" s="170" t="str">
        <f>IF(OR(AND(OR($J102="Retired",$J102="Permanent Low-Use"),$K102&lt;=2023),(AND($J102="New",$K102&gt;2023))),"N/A",IF($N102=0,0,IF(ISERROR(VLOOKUP($E102,'Source Data'!$B$29:$J$60, MATCH($L102, 'Source Data'!$B$26:$J$26,1),TRUE))=TRUE,"",VLOOKUP($E102,'Source Data'!$B$29:$J$60,MATCH($L102, 'Source Data'!$B$26:$J$26,1),TRUE))))</f>
        <v/>
      </c>
      <c r="S102" s="170" t="str">
        <f>IF(OR(AND(OR($J102="Retired",$J102="Permanent Low-Use"),$K102&lt;=2024),(AND($J102="New",$K102&gt;2024))),"N/A",IF($N102=0,0,IF(ISERROR(VLOOKUP($E102,'Source Data'!$B$29:$J$60, MATCH($L102, 'Source Data'!$B$26:$J$26,1),TRUE))=TRUE,"",VLOOKUP($E102,'Source Data'!$B$29:$J$60,MATCH($L102, 'Source Data'!$B$26:$J$26,1),TRUE))))</f>
        <v/>
      </c>
      <c r="T102" s="170" t="str">
        <f>IF(OR(AND(OR($J102="Retired",$J102="Permanent Low-Use"),$K102&lt;=2025),(AND($J102="New",$K102&gt;2025))),"N/A",IF($N102=0,0,IF(ISERROR(VLOOKUP($E102,'Source Data'!$B$29:$J$60, MATCH($L102, 'Source Data'!$B$26:$J$26,1),TRUE))=TRUE,"",VLOOKUP($E102,'Source Data'!$B$29:$J$60,MATCH($L102, 'Source Data'!$B$26:$J$26,1),TRUE))))</f>
        <v/>
      </c>
      <c r="U102" s="170" t="str">
        <f>IF(OR(AND(OR($J102="Retired",$J102="Permanent Low-Use"),$K102&lt;=2026),(AND($J102="New",$K102&gt;2026))),"N/A",IF($N102=0,0,IF(ISERROR(VLOOKUP($E102,'Source Data'!$B$29:$J$60, MATCH($L102, 'Source Data'!$B$26:$J$26,1),TRUE))=TRUE,"",VLOOKUP($E102,'Source Data'!$B$29:$J$60,MATCH($L102, 'Source Data'!$B$26:$J$26,1),TRUE))))</f>
        <v/>
      </c>
      <c r="V102" s="170" t="str">
        <f>IF(OR(AND(OR($J102="Retired",$J102="Permanent Low-Use"),$K102&lt;=2027),(AND($J102="New",$K102&gt;2027))),"N/A",IF($N102=0,0,IF(ISERROR(VLOOKUP($E102,'Source Data'!$B$29:$J$60, MATCH($L102, 'Source Data'!$B$26:$J$26,1),TRUE))=TRUE,"",VLOOKUP($E102,'Source Data'!$B$29:$J$60,MATCH($L102, 'Source Data'!$B$26:$J$26,1),TRUE))))</f>
        <v/>
      </c>
      <c r="W102" s="170" t="str">
        <f>IF(OR(AND(OR($J102="Retired",$J102="Permanent Low-Use"),$K102&lt;=2028),(AND($J102="New",$K102&gt;2028))),"N/A",IF($N102=0,0,IF(ISERROR(VLOOKUP($E102,'Source Data'!$B$29:$J$60, MATCH($L102, 'Source Data'!$B$26:$J$26,1),TRUE))=TRUE,"",VLOOKUP($E102,'Source Data'!$B$29:$J$60,MATCH($L102, 'Source Data'!$B$26:$J$26,1),TRUE))))</f>
        <v/>
      </c>
      <c r="X102" s="170" t="str">
        <f>IF(OR(AND(OR($J102="Retired",$J102="Permanent Low-Use"),$K102&lt;=2029),(AND($J102="New",$K102&gt;2029))),"N/A",IF($N102=0,0,IF(ISERROR(VLOOKUP($E102,'Source Data'!$B$29:$J$60, MATCH($L102, 'Source Data'!$B$26:$J$26,1),TRUE))=TRUE,"",VLOOKUP($E102,'Source Data'!$B$29:$J$60,MATCH($L102, 'Source Data'!$B$26:$J$26,1),TRUE))))</f>
        <v/>
      </c>
      <c r="Y102" s="170" t="str">
        <f>IF(OR(AND(OR($J102="Retired",$J102="Permanent Low-Use"),$K102&lt;=2030),(AND($J102="New",$K102&gt;2030))),"N/A",IF($N102=0,0,IF(ISERROR(VLOOKUP($E102,'Source Data'!$B$29:$J$60, MATCH($L102, 'Source Data'!$B$26:$J$26,1),TRUE))=TRUE,"",VLOOKUP($E102,'Source Data'!$B$29:$J$60,MATCH($L102, 'Source Data'!$B$26:$J$26,1),TRUE))))</f>
        <v/>
      </c>
      <c r="Z102" s="171" t="str">
        <f>IF(ISNUMBER($L102),IF(OR(AND(OR($J102="Retired",$J102="Permanent Low-Use"),$K102&lt;=2020),(AND($J102="New",$K102&gt;2020))),"N/A",VLOOKUP($F102,'Source Data'!$B$15:$I$22,5)),"")</f>
        <v/>
      </c>
      <c r="AA102" s="171" t="str">
        <f>IF(ISNUMBER($F102), IF(OR(AND(OR($J102="Retired", $J102="Permanent Low-Use"), $K102&lt;=2021), (AND($J102= "New", $K102&gt;2021))), "N/A", VLOOKUP($F102, 'Source Data'!$B$15:$I$22,6)), "")</f>
        <v/>
      </c>
      <c r="AB102" s="171" t="str">
        <f>IF(ISNUMBER($F102), IF(OR(AND(OR($J102="Retired", $J102="Permanent Low-Use"), $K102&lt;=2022), (AND($J102= "New", $K102&gt;2022))), "N/A", VLOOKUP($F102, 'Source Data'!$B$15:$I$22,7)), "")</f>
        <v/>
      </c>
      <c r="AC102" s="171" t="str">
        <f>IF(ISNUMBER($F102), IF(OR(AND(OR($J102="Retired", $J102="Permanent Low-Use"), $K102&lt;=2023), (AND($J102= "New", $K102&gt;2023))), "N/A", VLOOKUP($F102, 'Source Data'!$B$15:$I$22,8)), "")</f>
        <v/>
      </c>
      <c r="AD102" s="171" t="str">
        <f>IF(ISNUMBER($F102), IF(OR(AND(OR($J102="Retired", $J102="Permanent Low-Use"), $K102&lt;=2024), (AND($J102= "New", $K102&gt;2024))), "N/A", VLOOKUP($F102, 'Source Data'!$B$15:$I$22,8)), "")</f>
        <v/>
      </c>
      <c r="AE102" s="171" t="str">
        <f>IF(ISNUMBER($F102), IF(OR(AND(OR($J102="Retired", $J102="Permanent Low-Use"), $K102&lt;=2025), (AND($J102= "New", $K102&gt;2025))), "N/A", VLOOKUP($F102, 'Source Data'!$B$15:$I$22,8)), "")</f>
        <v/>
      </c>
      <c r="AF102" s="171" t="str">
        <f>IF(ISNUMBER($F102), IF(OR(AND(OR($J102="Retired", $J102="Permanent Low-Use"), $K102&lt;=2026), (AND($J102= "New", $K102&gt;2026))), "N/A", VLOOKUP($F102, 'Source Data'!$B$15:$I$22,8)), "")</f>
        <v/>
      </c>
      <c r="AG102" s="171" t="str">
        <f>IF(ISNUMBER($F102), IF(OR(AND(OR($J102="Retired", $J102="Permanent Low-Use"), $K102&lt;=2027), (AND($J102= "New", $K102&gt;2027))), "N/A", VLOOKUP($F102, 'Source Data'!$B$15:$I$22,8)), "")</f>
        <v/>
      </c>
      <c r="AH102" s="171" t="str">
        <f>IF(ISNUMBER($F102), IF(OR(AND(OR($J102="Retired", $J102="Permanent Low-Use"), $K102&lt;=2028), (AND($J102= "New", $K102&gt;2028))), "N/A", VLOOKUP($F102, 'Source Data'!$B$15:$I$22,8)), "")</f>
        <v/>
      </c>
      <c r="AI102" s="171" t="str">
        <f>IF(ISNUMBER($F102), IF(OR(AND(OR($J102="Retired", $J102="Permanent Low-Use"), $K102&lt;=2029), (AND($J102= "New", $K102&gt;2029))), "N/A", VLOOKUP($F102, 'Source Data'!$B$15:$I$22,8)), "")</f>
        <v/>
      </c>
      <c r="AJ102" s="171" t="str">
        <f>IF(ISNUMBER($F102), IF(OR(AND(OR($J102="Retired", $J102="Permanent Low-Use"), $K102&lt;=2030), (AND($J102= "New", $K102&gt;2030))), "N/A", VLOOKUP($F102, 'Source Data'!$B$15:$I$22,8)), "")</f>
        <v/>
      </c>
      <c r="AK102" s="171" t="str">
        <f>IF($N102= 0, "N/A", IF(ISERROR(VLOOKUP($F102, 'Source Data'!$B$4:$C$11,2)), "", VLOOKUP($F102, 'Source Data'!$B$4:$C$11,2)))</f>
        <v/>
      </c>
    </row>
    <row r="103" spans="1:37" x14ac:dyDescent="0.35">
      <c r="A103" s="99"/>
      <c r="B103" s="89"/>
      <c r="C103" s="90"/>
      <c r="D103" s="90"/>
      <c r="E103" s="91"/>
      <c r="F103" s="91"/>
      <c r="G103" s="86"/>
      <c r="H103" s="87"/>
      <c r="I103" s="86"/>
      <c r="J103" s="88"/>
      <c r="K103" s="92"/>
      <c r="L103" s="168" t="str">
        <f t="shared" si="7"/>
        <v/>
      </c>
      <c r="M103" s="170" t="str">
        <f>IF(ISERROR(VLOOKUP(E103,'Source Data'!$B$67:$J$97, MATCH(F103, 'Source Data'!$B$64:$J$64,1),TRUE))=TRUE,"",VLOOKUP(E103,'Source Data'!$B$67:$J$97,MATCH(F103, 'Source Data'!$B$64:$J$64,1),TRUE))</f>
        <v/>
      </c>
      <c r="N103" s="169" t="str">
        <f t="shared" si="8"/>
        <v/>
      </c>
      <c r="O103" s="170" t="str">
        <f>IF(OR(AND(OR($J103="Retired",$J103="Permanent Low-Use"),$K103&lt;=2020),(AND($J103="New",$K103&gt;2020))),"N/A",IF($N103=0,0,IF(ISERROR(VLOOKUP($E103,'Source Data'!$B$29:$J$60, MATCH($L103, 'Source Data'!$B$26:$J$26,1),TRUE))=TRUE,"",VLOOKUP($E103,'Source Data'!$B$29:$J$60,MATCH($L103, 'Source Data'!$B$26:$J$26,1),TRUE))))</f>
        <v/>
      </c>
      <c r="P103" s="170" t="str">
        <f>IF(OR(AND(OR($J103="Retired",$J103="Permanent Low-Use"),$K103&lt;=2021),(AND($J103="New",$K103&gt;2021))),"N/A",IF($N103=0,0,IF(ISERROR(VLOOKUP($E103,'Source Data'!$B$29:$J$60, MATCH($L103, 'Source Data'!$B$26:$J$26,1),TRUE))=TRUE,"",VLOOKUP($E103,'Source Data'!$B$29:$J$60,MATCH($L103, 'Source Data'!$B$26:$J$26,1),TRUE))))</f>
        <v/>
      </c>
      <c r="Q103" s="170" t="str">
        <f>IF(OR(AND(OR($J103="Retired",$J103="Permanent Low-Use"),$K103&lt;=2022),(AND($J103="New",$K103&gt;2022))),"N/A",IF($N103=0,0,IF(ISERROR(VLOOKUP($E103,'Source Data'!$B$29:$J$60, MATCH($L103, 'Source Data'!$B$26:$J$26,1),TRUE))=TRUE,"",VLOOKUP($E103,'Source Data'!$B$29:$J$60,MATCH($L103, 'Source Data'!$B$26:$J$26,1),TRUE))))</f>
        <v/>
      </c>
      <c r="R103" s="170" t="str">
        <f>IF(OR(AND(OR($J103="Retired",$J103="Permanent Low-Use"),$K103&lt;=2023),(AND($J103="New",$K103&gt;2023))),"N/A",IF($N103=0,0,IF(ISERROR(VLOOKUP($E103,'Source Data'!$B$29:$J$60, MATCH($L103, 'Source Data'!$B$26:$J$26,1),TRUE))=TRUE,"",VLOOKUP($E103,'Source Data'!$B$29:$J$60,MATCH($L103, 'Source Data'!$B$26:$J$26,1),TRUE))))</f>
        <v/>
      </c>
      <c r="S103" s="170" t="str">
        <f>IF(OR(AND(OR($J103="Retired",$J103="Permanent Low-Use"),$K103&lt;=2024),(AND($J103="New",$K103&gt;2024))),"N/A",IF($N103=0,0,IF(ISERROR(VLOOKUP($E103,'Source Data'!$B$29:$J$60, MATCH($L103, 'Source Data'!$B$26:$J$26,1),TRUE))=TRUE,"",VLOOKUP($E103,'Source Data'!$B$29:$J$60,MATCH($L103, 'Source Data'!$B$26:$J$26,1),TRUE))))</f>
        <v/>
      </c>
      <c r="T103" s="170" t="str">
        <f>IF(OR(AND(OR($J103="Retired",$J103="Permanent Low-Use"),$K103&lt;=2025),(AND($J103="New",$K103&gt;2025))),"N/A",IF($N103=0,0,IF(ISERROR(VLOOKUP($E103,'Source Data'!$B$29:$J$60, MATCH($L103, 'Source Data'!$B$26:$J$26,1),TRUE))=TRUE,"",VLOOKUP($E103,'Source Data'!$B$29:$J$60,MATCH($L103, 'Source Data'!$B$26:$J$26,1),TRUE))))</f>
        <v/>
      </c>
      <c r="U103" s="170" t="str">
        <f>IF(OR(AND(OR($J103="Retired",$J103="Permanent Low-Use"),$K103&lt;=2026),(AND($J103="New",$K103&gt;2026))),"N/A",IF($N103=0,0,IF(ISERROR(VLOOKUP($E103,'Source Data'!$B$29:$J$60, MATCH($L103, 'Source Data'!$B$26:$J$26,1),TRUE))=TRUE,"",VLOOKUP($E103,'Source Data'!$B$29:$J$60,MATCH($L103, 'Source Data'!$B$26:$J$26,1),TRUE))))</f>
        <v/>
      </c>
      <c r="V103" s="170" t="str">
        <f>IF(OR(AND(OR($J103="Retired",$J103="Permanent Low-Use"),$K103&lt;=2027),(AND($J103="New",$K103&gt;2027))),"N/A",IF($N103=0,0,IF(ISERROR(VLOOKUP($E103,'Source Data'!$B$29:$J$60, MATCH($L103, 'Source Data'!$B$26:$J$26,1),TRUE))=TRUE,"",VLOOKUP($E103,'Source Data'!$B$29:$J$60,MATCH($L103, 'Source Data'!$B$26:$J$26,1),TRUE))))</f>
        <v/>
      </c>
      <c r="W103" s="170" t="str">
        <f>IF(OR(AND(OR($J103="Retired",$J103="Permanent Low-Use"),$K103&lt;=2028),(AND($J103="New",$K103&gt;2028))),"N/A",IF($N103=0,0,IF(ISERROR(VLOOKUP($E103,'Source Data'!$B$29:$J$60, MATCH($L103, 'Source Data'!$B$26:$J$26,1),TRUE))=TRUE,"",VLOOKUP($E103,'Source Data'!$B$29:$J$60,MATCH($L103, 'Source Data'!$B$26:$J$26,1),TRUE))))</f>
        <v/>
      </c>
      <c r="X103" s="170" t="str">
        <f>IF(OR(AND(OR($J103="Retired",$J103="Permanent Low-Use"),$K103&lt;=2029),(AND($J103="New",$K103&gt;2029))),"N/A",IF($N103=0,0,IF(ISERROR(VLOOKUP($E103,'Source Data'!$B$29:$J$60, MATCH($L103, 'Source Data'!$B$26:$J$26,1),TRUE))=TRUE,"",VLOOKUP($E103,'Source Data'!$B$29:$J$60,MATCH($L103, 'Source Data'!$B$26:$J$26,1),TRUE))))</f>
        <v/>
      </c>
      <c r="Y103" s="170" t="str">
        <f>IF(OR(AND(OR($J103="Retired",$J103="Permanent Low-Use"),$K103&lt;=2030),(AND($J103="New",$K103&gt;2030))),"N/A",IF($N103=0,0,IF(ISERROR(VLOOKUP($E103,'Source Data'!$B$29:$J$60, MATCH($L103, 'Source Data'!$B$26:$J$26,1),TRUE))=TRUE,"",VLOOKUP($E103,'Source Data'!$B$29:$J$60,MATCH($L103, 'Source Data'!$B$26:$J$26,1),TRUE))))</f>
        <v/>
      </c>
      <c r="Z103" s="171" t="str">
        <f>IF(ISNUMBER($L103),IF(OR(AND(OR($J103="Retired",$J103="Permanent Low-Use"),$K103&lt;=2020),(AND($J103="New",$K103&gt;2020))),"N/A",VLOOKUP($F103,'Source Data'!$B$15:$I$22,5)),"")</f>
        <v/>
      </c>
      <c r="AA103" s="171" t="str">
        <f>IF(ISNUMBER($F103), IF(OR(AND(OR($J103="Retired", $J103="Permanent Low-Use"), $K103&lt;=2021), (AND($J103= "New", $K103&gt;2021))), "N/A", VLOOKUP($F103, 'Source Data'!$B$15:$I$22,6)), "")</f>
        <v/>
      </c>
      <c r="AB103" s="171" t="str">
        <f>IF(ISNUMBER($F103), IF(OR(AND(OR($J103="Retired", $J103="Permanent Low-Use"), $K103&lt;=2022), (AND($J103= "New", $K103&gt;2022))), "N/A", VLOOKUP($F103, 'Source Data'!$B$15:$I$22,7)), "")</f>
        <v/>
      </c>
      <c r="AC103" s="171" t="str">
        <f>IF(ISNUMBER($F103), IF(OR(AND(OR($J103="Retired", $J103="Permanent Low-Use"), $K103&lt;=2023), (AND($J103= "New", $K103&gt;2023))), "N/A", VLOOKUP($F103, 'Source Data'!$B$15:$I$22,8)), "")</f>
        <v/>
      </c>
      <c r="AD103" s="171" t="str">
        <f>IF(ISNUMBER($F103), IF(OR(AND(OR($J103="Retired", $J103="Permanent Low-Use"), $K103&lt;=2024), (AND($J103= "New", $K103&gt;2024))), "N/A", VLOOKUP($F103, 'Source Data'!$B$15:$I$22,8)), "")</f>
        <v/>
      </c>
      <c r="AE103" s="171" t="str">
        <f>IF(ISNUMBER($F103), IF(OR(AND(OR($J103="Retired", $J103="Permanent Low-Use"), $K103&lt;=2025), (AND($J103= "New", $K103&gt;2025))), "N/A", VLOOKUP($F103, 'Source Data'!$B$15:$I$22,8)), "")</f>
        <v/>
      </c>
      <c r="AF103" s="171" t="str">
        <f>IF(ISNUMBER($F103), IF(OR(AND(OR($J103="Retired", $J103="Permanent Low-Use"), $K103&lt;=2026), (AND($J103= "New", $K103&gt;2026))), "N/A", VLOOKUP($F103, 'Source Data'!$B$15:$I$22,8)), "")</f>
        <v/>
      </c>
      <c r="AG103" s="171" t="str">
        <f>IF(ISNUMBER($F103), IF(OR(AND(OR($J103="Retired", $J103="Permanent Low-Use"), $K103&lt;=2027), (AND($J103= "New", $K103&gt;2027))), "N/A", VLOOKUP($F103, 'Source Data'!$B$15:$I$22,8)), "")</f>
        <v/>
      </c>
      <c r="AH103" s="171" t="str">
        <f>IF(ISNUMBER($F103), IF(OR(AND(OR($J103="Retired", $J103="Permanent Low-Use"), $K103&lt;=2028), (AND($J103= "New", $K103&gt;2028))), "N/A", VLOOKUP($F103, 'Source Data'!$B$15:$I$22,8)), "")</f>
        <v/>
      </c>
      <c r="AI103" s="171" t="str">
        <f>IF(ISNUMBER($F103), IF(OR(AND(OR($J103="Retired", $J103="Permanent Low-Use"), $K103&lt;=2029), (AND($J103= "New", $K103&gt;2029))), "N/A", VLOOKUP($F103, 'Source Data'!$B$15:$I$22,8)), "")</f>
        <v/>
      </c>
      <c r="AJ103" s="171" t="str">
        <f>IF(ISNUMBER($F103), IF(OR(AND(OR($J103="Retired", $J103="Permanent Low-Use"), $K103&lt;=2030), (AND($J103= "New", $K103&gt;2030))), "N/A", VLOOKUP($F103, 'Source Data'!$B$15:$I$22,8)), "")</f>
        <v/>
      </c>
      <c r="AK103" s="171" t="str">
        <f>IF($N103= 0, "N/A", IF(ISERROR(VLOOKUP($F103, 'Source Data'!$B$4:$C$11,2)), "", VLOOKUP($F103, 'Source Data'!$B$4:$C$11,2)))</f>
        <v/>
      </c>
    </row>
    <row r="104" spans="1:37" x14ac:dyDescent="0.35">
      <c r="A104" s="99"/>
      <c r="B104" s="89"/>
      <c r="C104" s="90"/>
      <c r="D104" s="90"/>
      <c r="E104" s="91"/>
      <c r="F104" s="91"/>
      <c r="G104" s="86"/>
      <c r="H104" s="87"/>
      <c r="I104" s="86"/>
      <c r="J104" s="88"/>
      <c r="K104" s="92"/>
      <c r="L104" s="168" t="str">
        <f t="shared" si="7"/>
        <v/>
      </c>
      <c r="M104" s="170" t="str">
        <f>IF(ISERROR(VLOOKUP(E104,'Source Data'!$B$67:$J$97, MATCH(F104, 'Source Data'!$B$64:$J$64,1),TRUE))=TRUE,"",VLOOKUP(E104,'Source Data'!$B$67:$J$97,MATCH(F104, 'Source Data'!$B$64:$J$64,1),TRUE))</f>
        <v/>
      </c>
      <c r="N104" s="169" t="str">
        <f t="shared" si="8"/>
        <v/>
      </c>
      <c r="O104" s="170" t="str">
        <f>IF(OR(AND(OR($J104="Retired",$J104="Permanent Low-Use"),$K104&lt;=2020),(AND($J104="New",$K104&gt;2020))),"N/A",IF($N104=0,0,IF(ISERROR(VLOOKUP($E104,'Source Data'!$B$29:$J$60, MATCH($L104, 'Source Data'!$B$26:$J$26,1),TRUE))=TRUE,"",VLOOKUP($E104,'Source Data'!$B$29:$J$60,MATCH($L104, 'Source Data'!$B$26:$J$26,1),TRUE))))</f>
        <v/>
      </c>
      <c r="P104" s="170" t="str">
        <f>IF(OR(AND(OR($J104="Retired",$J104="Permanent Low-Use"),$K104&lt;=2021),(AND($J104="New",$K104&gt;2021))),"N/A",IF($N104=0,0,IF(ISERROR(VLOOKUP($E104,'Source Data'!$B$29:$J$60, MATCH($L104, 'Source Data'!$B$26:$J$26,1),TRUE))=TRUE,"",VLOOKUP($E104,'Source Data'!$B$29:$J$60,MATCH($L104, 'Source Data'!$B$26:$J$26,1),TRUE))))</f>
        <v/>
      </c>
      <c r="Q104" s="170" t="str">
        <f>IF(OR(AND(OR($J104="Retired",$J104="Permanent Low-Use"),$K104&lt;=2022),(AND($J104="New",$K104&gt;2022))),"N/A",IF($N104=0,0,IF(ISERROR(VLOOKUP($E104,'Source Data'!$B$29:$J$60, MATCH($L104, 'Source Data'!$B$26:$J$26,1),TRUE))=TRUE,"",VLOOKUP($E104,'Source Data'!$B$29:$J$60,MATCH($L104, 'Source Data'!$B$26:$J$26,1),TRUE))))</f>
        <v/>
      </c>
      <c r="R104" s="170" t="str">
        <f>IF(OR(AND(OR($J104="Retired",$J104="Permanent Low-Use"),$K104&lt;=2023),(AND($J104="New",$K104&gt;2023))),"N/A",IF($N104=0,0,IF(ISERROR(VLOOKUP($E104,'Source Data'!$B$29:$J$60, MATCH($L104, 'Source Data'!$B$26:$J$26,1),TRUE))=TRUE,"",VLOOKUP($E104,'Source Data'!$B$29:$J$60,MATCH($L104, 'Source Data'!$B$26:$J$26,1),TRUE))))</f>
        <v/>
      </c>
      <c r="S104" s="170" t="str">
        <f>IF(OR(AND(OR($J104="Retired",$J104="Permanent Low-Use"),$K104&lt;=2024),(AND($J104="New",$K104&gt;2024))),"N/A",IF($N104=0,0,IF(ISERROR(VLOOKUP($E104,'Source Data'!$B$29:$J$60, MATCH($L104, 'Source Data'!$B$26:$J$26,1),TRUE))=TRUE,"",VLOOKUP($E104,'Source Data'!$B$29:$J$60,MATCH($L104, 'Source Data'!$B$26:$J$26,1),TRUE))))</f>
        <v/>
      </c>
      <c r="T104" s="170" t="str">
        <f>IF(OR(AND(OR($J104="Retired",$J104="Permanent Low-Use"),$K104&lt;=2025),(AND($J104="New",$K104&gt;2025))),"N/A",IF($N104=0,0,IF(ISERROR(VLOOKUP($E104,'Source Data'!$B$29:$J$60, MATCH($L104, 'Source Data'!$B$26:$J$26,1),TRUE))=TRUE,"",VLOOKUP($E104,'Source Data'!$B$29:$J$60,MATCH($L104, 'Source Data'!$B$26:$J$26,1),TRUE))))</f>
        <v/>
      </c>
      <c r="U104" s="170" t="str">
        <f>IF(OR(AND(OR($J104="Retired",$J104="Permanent Low-Use"),$K104&lt;=2026),(AND($J104="New",$K104&gt;2026))),"N/A",IF($N104=0,0,IF(ISERROR(VLOOKUP($E104,'Source Data'!$B$29:$J$60, MATCH($L104, 'Source Data'!$B$26:$J$26,1),TRUE))=TRUE,"",VLOOKUP($E104,'Source Data'!$B$29:$J$60,MATCH($L104, 'Source Data'!$B$26:$J$26,1),TRUE))))</f>
        <v/>
      </c>
      <c r="V104" s="170" t="str">
        <f>IF(OR(AND(OR($J104="Retired",$J104="Permanent Low-Use"),$K104&lt;=2027),(AND($J104="New",$K104&gt;2027))),"N/A",IF($N104=0,0,IF(ISERROR(VLOOKUP($E104,'Source Data'!$B$29:$J$60, MATCH($L104, 'Source Data'!$B$26:$J$26,1),TRUE))=TRUE,"",VLOOKUP($E104,'Source Data'!$B$29:$J$60,MATCH($L104, 'Source Data'!$B$26:$J$26,1),TRUE))))</f>
        <v/>
      </c>
      <c r="W104" s="170" t="str">
        <f>IF(OR(AND(OR($J104="Retired",$J104="Permanent Low-Use"),$K104&lt;=2028),(AND($J104="New",$K104&gt;2028))),"N/A",IF($N104=0,0,IF(ISERROR(VLOOKUP($E104,'Source Data'!$B$29:$J$60, MATCH($L104, 'Source Data'!$B$26:$J$26,1),TRUE))=TRUE,"",VLOOKUP($E104,'Source Data'!$B$29:$J$60,MATCH($L104, 'Source Data'!$B$26:$J$26,1),TRUE))))</f>
        <v/>
      </c>
      <c r="X104" s="170" t="str">
        <f>IF(OR(AND(OR($J104="Retired",$J104="Permanent Low-Use"),$K104&lt;=2029),(AND($J104="New",$K104&gt;2029))),"N/A",IF($N104=0,0,IF(ISERROR(VLOOKUP($E104,'Source Data'!$B$29:$J$60, MATCH($L104, 'Source Data'!$B$26:$J$26,1),TRUE))=TRUE,"",VLOOKUP($E104,'Source Data'!$B$29:$J$60,MATCH($L104, 'Source Data'!$B$26:$J$26,1),TRUE))))</f>
        <v/>
      </c>
      <c r="Y104" s="170" t="str">
        <f>IF(OR(AND(OR($J104="Retired",$J104="Permanent Low-Use"),$K104&lt;=2030),(AND($J104="New",$K104&gt;2030))),"N/A",IF($N104=0,0,IF(ISERROR(VLOOKUP($E104,'Source Data'!$B$29:$J$60, MATCH($L104, 'Source Data'!$B$26:$J$26,1),TRUE))=TRUE,"",VLOOKUP($E104,'Source Data'!$B$29:$J$60,MATCH($L104, 'Source Data'!$B$26:$J$26,1),TRUE))))</f>
        <v/>
      </c>
      <c r="Z104" s="171" t="str">
        <f>IF(ISNUMBER($L104),IF(OR(AND(OR($J104="Retired",$J104="Permanent Low-Use"),$K104&lt;=2020),(AND($J104="New",$K104&gt;2020))),"N/A",VLOOKUP($F104,'Source Data'!$B$15:$I$22,5)),"")</f>
        <v/>
      </c>
      <c r="AA104" s="171" t="str">
        <f>IF(ISNUMBER($F104), IF(OR(AND(OR($J104="Retired", $J104="Permanent Low-Use"), $K104&lt;=2021), (AND($J104= "New", $K104&gt;2021))), "N/A", VLOOKUP($F104, 'Source Data'!$B$15:$I$22,6)), "")</f>
        <v/>
      </c>
      <c r="AB104" s="171" t="str">
        <f>IF(ISNUMBER($F104), IF(OR(AND(OR($J104="Retired", $J104="Permanent Low-Use"), $K104&lt;=2022), (AND($J104= "New", $K104&gt;2022))), "N/A", VLOOKUP($F104, 'Source Data'!$B$15:$I$22,7)), "")</f>
        <v/>
      </c>
      <c r="AC104" s="171" t="str">
        <f>IF(ISNUMBER($F104), IF(OR(AND(OR($J104="Retired", $J104="Permanent Low-Use"), $K104&lt;=2023), (AND($J104= "New", $K104&gt;2023))), "N/A", VLOOKUP($F104, 'Source Data'!$B$15:$I$22,8)), "")</f>
        <v/>
      </c>
      <c r="AD104" s="171" t="str">
        <f>IF(ISNUMBER($F104), IF(OR(AND(OR($J104="Retired", $J104="Permanent Low-Use"), $K104&lt;=2024), (AND($J104= "New", $K104&gt;2024))), "N/A", VLOOKUP($F104, 'Source Data'!$B$15:$I$22,8)), "")</f>
        <v/>
      </c>
      <c r="AE104" s="171" t="str">
        <f>IF(ISNUMBER($F104), IF(OR(AND(OR($J104="Retired", $J104="Permanent Low-Use"), $K104&lt;=2025), (AND($J104= "New", $K104&gt;2025))), "N/A", VLOOKUP($F104, 'Source Data'!$B$15:$I$22,8)), "")</f>
        <v/>
      </c>
      <c r="AF104" s="171" t="str">
        <f>IF(ISNUMBER($F104), IF(OR(AND(OR($J104="Retired", $J104="Permanent Low-Use"), $K104&lt;=2026), (AND($J104= "New", $K104&gt;2026))), "N/A", VLOOKUP($F104, 'Source Data'!$B$15:$I$22,8)), "")</f>
        <v/>
      </c>
      <c r="AG104" s="171" t="str">
        <f>IF(ISNUMBER($F104), IF(OR(AND(OR($J104="Retired", $J104="Permanent Low-Use"), $K104&lt;=2027), (AND($J104= "New", $K104&gt;2027))), "N/A", VLOOKUP($F104, 'Source Data'!$B$15:$I$22,8)), "")</f>
        <v/>
      </c>
      <c r="AH104" s="171" t="str">
        <f>IF(ISNUMBER($F104), IF(OR(AND(OR($J104="Retired", $J104="Permanent Low-Use"), $K104&lt;=2028), (AND($J104= "New", $K104&gt;2028))), "N/A", VLOOKUP($F104, 'Source Data'!$B$15:$I$22,8)), "")</f>
        <v/>
      </c>
      <c r="AI104" s="171" t="str">
        <f>IF(ISNUMBER($F104), IF(OR(AND(OR($J104="Retired", $J104="Permanent Low-Use"), $K104&lt;=2029), (AND($J104= "New", $K104&gt;2029))), "N/A", VLOOKUP($F104, 'Source Data'!$B$15:$I$22,8)), "")</f>
        <v/>
      </c>
      <c r="AJ104" s="171" t="str">
        <f>IF(ISNUMBER($F104), IF(OR(AND(OR($J104="Retired", $J104="Permanent Low-Use"), $K104&lt;=2030), (AND($J104= "New", $K104&gt;2030))), "N/A", VLOOKUP($F104, 'Source Data'!$B$15:$I$22,8)), "")</f>
        <v/>
      </c>
      <c r="AK104" s="171" t="str">
        <f>IF($N104= 0, "N/A", IF(ISERROR(VLOOKUP($F104, 'Source Data'!$B$4:$C$11,2)), "", VLOOKUP($F104, 'Source Data'!$B$4:$C$11,2)))</f>
        <v/>
      </c>
    </row>
    <row r="105" spans="1:37" x14ac:dyDescent="0.35">
      <c r="A105" s="99"/>
      <c r="B105" s="89"/>
      <c r="C105" s="90"/>
      <c r="D105" s="90"/>
      <c r="E105" s="91"/>
      <c r="F105" s="91"/>
      <c r="G105" s="86"/>
      <c r="H105" s="87"/>
      <c r="I105" s="86"/>
      <c r="J105" s="88"/>
      <c r="K105" s="92"/>
      <c r="L105" s="168" t="str">
        <f t="shared" si="7"/>
        <v/>
      </c>
      <c r="M105" s="170" t="str">
        <f>IF(ISERROR(VLOOKUP(E105,'Source Data'!$B$67:$J$97, MATCH(F105, 'Source Data'!$B$64:$J$64,1),TRUE))=TRUE,"",VLOOKUP(E105,'Source Data'!$B$67:$J$97,MATCH(F105, 'Source Data'!$B$64:$J$64,1),TRUE))</f>
        <v/>
      </c>
      <c r="N105" s="169" t="str">
        <f t="shared" si="8"/>
        <v/>
      </c>
      <c r="O105" s="170" t="str">
        <f>IF(OR(AND(OR($J105="Retired",$J105="Permanent Low-Use"),$K105&lt;=2020),(AND($J105="New",$K105&gt;2020))),"N/A",IF($N105=0,0,IF(ISERROR(VLOOKUP($E105,'Source Data'!$B$29:$J$60, MATCH($L105, 'Source Data'!$B$26:$J$26,1),TRUE))=TRUE,"",VLOOKUP($E105,'Source Data'!$B$29:$J$60,MATCH($L105, 'Source Data'!$B$26:$J$26,1),TRUE))))</f>
        <v/>
      </c>
      <c r="P105" s="170" t="str">
        <f>IF(OR(AND(OR($J105="Retired",$J105="Permanent Low-Use"),$K105&lt;=2021),(AND($J105="New",$K105&gt;2021))),"N/A",IF($N105=0,0,IF(ISERROR(VLOOKUP($E105,'Source Data'!$B$29:$J$60, MATCH($L105, 'Source Data'!$B$26:$J$26,1),TRUE))=TRUE,"",VLOOKUP($E105,'Source Data'!$B$29:$J$60,MATCH($L105, 'Source Data'!$B$26:$J$26,1),TRUE))))</f>
        <v/>
      </c>
      <c r="Q105" s="170" t="str">
        <f>IF(OR(AND(OR($J105="Retired",$J105="Permanent Low-Use"),$K105&lt;=2022),(AND($J105="New",$K105&gt;2022))),"N/A",IF($N105=0,0,IF(ISERROR(VLOOKUP($E105,'Source Data'!$B$29:$J$60, MATCH($L105, 'Source Data'!$B$26:$J$26,1),TRUE))=TRUE,"",VLOOKUP($E105,'Source Data'!$B$29:$J$60,MATCH($L105, 'Source Data'!$B$26:$J$26,1),TRUE))))</f>
        <v/>
      </c>
      <c r="R105" s="170" t="str">
        <f>IF(OR(AND(OR($J105="Retired",$J105="Permanent Low-Use"),$K105&lt;=2023),(AND($J105="New",$K105&gt;2023))),"N/A",IF($N105=0,0,IF(ISERROR(VLOOKUP($E105,'Source Data'!$B$29:$J$60, MATCH($L105, 'Source Data'!$B$26:$J$26,1),TRUE))=TRUE,"",VLOOKUP($E105,'Source Data'!$B$29:$J$60,MATCH($L105, 'Source Data'!$B$26:$J$26,1),TRUE))))</f>
        <v/>
      </c>
      <c r="S105" s="170" t="str">
        <f>IF(OR(AND(OR($J105="Retired",$J105="Permanent Low-Use"),$K105&lt;=2024),(AND($J105="New",$K105&gt;2024))),"N/A",IF($N105=0,0,IF(ISERROR(VLOOKUP($E105,'Source Data'!$B$29:$J$60, MATCH($L105, 'Source Data'!$B$26:$J$26,1),TRUE))=TRUE,"",VLOOKUP($E105,'Source Data'!$B$29:$J$60,MATCH($L105, 'Source Data'!$B$26:$J$26,1),TRUE))))</f>
        <v/>
      </c>
      <c r="T105" s="170" t="str">
        <f>IF(OR(AND(OR($J105="Retired",$J105="Permanent Low-Use"),$K105&lt;=2025),(AND($J105="New",$K105&gt;2025))),"N/A",IF($N105=0,0,IF(ISERROR(VLOOKUP($E105,'Source Data'!$B$29:$J$60, MATCH($L105, 'Source Data'!$B$26:$J$26,1),TRUE))=TRUE,"",VLOOKUP($E105,'Source Data'!$B$29:$J$60,MATCH($L105, 'Source Data'!$B$26:$J$26,1),TRUE))))</f>
        <v/>
      </c>
      <c r="U105" s="170" t="str">
        <f>IF(OR(AND(OR($J105="Retired",$J105="Permanent Low-Use"),$K105&lt;=2026),(AND($J105="New",$K105&gt;2026))),"N/A",IF($N105=0,0,IF(ISERROR(VLOOKUP($E105,'Source Data'!$B$29:$J$60, MATCH($L105, 'Source Data'!$B$26:$J$26,1),TRUE))=TRUE,"",VLOOKUP($E105,'Source Data'!$B$29:$J$60,MATCH($L105, 'Source Data'!$B$26:$J$26,1),TRUE))))</f>
        <v/>
      </c>
      <c r="V105" s="170" t="str">
        <f>IF(OR(AND(OR($J105="Retired",$J105="Permanent Low-Use"),$K105&lt;=2027),(AND($J105="New",$K105&gt;2027))),"N/A",IF($N105=0,0,IF(ISERROR(VLOOKUP($E105,'Source Data'!$B$29:$J$60, MATCH($L105, 'Source Data'!$B$26:$J$26,1),TRUE))=TRUE,"",VLOOKUP($E105,'Source Data'!$B$29:$J$60,MATCH($L105, 'Source Data'!$B$26:$J$26,1),TRUE))))</f>
        <v/>
      </c>
      <c r="W105" s="170" t="str">
        <f>IF(OR(AND(OR($J105="Retired",$J105="Permanent Low-Use"),$K105&lt;=2028),(AND($J105="New",$K105&gt;2028))),"N/A",IF($N105=0,0,IF(ISERROR(VLOOKUP($E105,'Source Data'!$B$29:$J$60, MATCH($L105, 'Source Data'!$B$26:$J$26,1),TRUE))=TRUE,"",VLOOKUP($E105,'Source Data'!$B$29:$J$60,MATCH($L105, 'Source Data'!$B$26:$J$26,1),TRUE))))</f>
        <v/>
      </c>
      <c r="X105" s="170" t="str">
        <f>IF(OR(AND(OR($J105="Retired",$J105="Permanent Low-Use"),$K105&lt;=2029),(AND($J105="New",$K105&gt;2029))),"N/A",IF($N105=0,0,IF(ISERROR(VLOOKUP($E105,'Source Data'!$B$29:$J$60, MATCH($L105, 'Source Data'!$B$26:$J$26,1),TRUE))=TRUE,"",VLOOKUP($E105,'Source Data'!$B$29:$J$60,MATCH($L105, 'Source Data'!$B$26:$J$26,1),TRUE))))</f>
        <v/>
      </c>
      <c r="Y105" s="170" t="str">
        <f>IF(OR(AND(OR($J105="Retired",$J105="Permanent Low-Use"),$K105&lt;=2030),(AND($J105="New",$K105&gt;2030))),"N/A",IF($N105=0,0,IF(ISERROR(VLOOKUP($E105,'Source Data'!$B$29:$J$60, MATCH($L105, 'Source Data'!$B$26:$J$26,1),TRUE))=TRUE,"",VLOOKUP($E105,'Source Data'!$B$29:$J$60,MATCH($L105, 'Source Data'!$B$26:$J$26,1),TRUE))))</f>
        <v/>
      </c>
      <c r="Z105" s="171" t="str">
        <f>IF(ISNUMBER($L105),IF(OR(AND(OR($J105="Retired",$J105="Permanent Low-Use"),$K105&lt;=2020),(AND($J105="New",$K105&gt;2020))),"N/A",VLOOKUP($F105,'Source Data'!$B$15:$I$22,5)),"")</f>
        <v/>
      </c>
      <c r="AA105" s="171" t="str">
        <f>IF(ISNUMBER($F105), IF(OR(AND(OR($J105="Retired", $J105="Permanent Low-Use"), $K105&lt;=2021), (AND($J105= "New", $K105&gt;2021))), "N/A", VLOOKUP($F105, 'Source Data'!$B$15:$I$22,6)), "")</f>
        <v/>
      </c>
      <c r="AB105" s="171" t="str">
        <f>IF(ISNUMBER($F105), IF(OR(AND(OR($J105="Retired", $J105="Permanent Low-Use"), $K105&lt;=2022), (AND($J105= "New", $K105&gt;2022))), "N/A", VLOOKUP($F105, 'Source Data'!$B$15:$I$22,7)), "")</f>
        <v/>
      </c>
      <c r="AC105" s="171" t="str">
        <f>IF(ISNUMBER($F105), IF(OR(AND(OR($J105="Retired", $J105="Permanent Low-Use"), $K105&lt;=2023), (AND($J105= "New", $K105&gt;2023))), "N/A", VLOOKUP($F105, 'Source Data'!$B$15:$I$22,8)), "")</f>
        <v/>
      </c>
      <c r="AD105" s="171" t="str">
        <f>IF(ISNUMBER($F105), IF(OR(AND(OR($J105="Retired", $J105="Permanent Low-Use"), $K105&lt;=2024), (AND($J105= "New", $K105&gt;2024))), "N/A", VLOOKUP($F105, 'Source Data'!$B$15:$I$22,8)), "")</f>
        <v/>
      </c>
      <c r="AE105" s="171" t="str">
        <f>IF(ISNUMBER($F105), IF(OR(AND(OR($J105="Retired", $J105="Permanent Low-Use"), $K105&lt;=2025), (AND($J105= "New", $K105&gt;2025))), "N/A", VLOOKUP($F105, 'Source Data'!$B$15:$I$22,8)), "")</f>
        <v/>
      </c>
      <c r="AF105" s="171" t="str">
        <f>IF(ISNUMBER($F105), IF(OR(AND(OR($J105="Retired", $J105="Permanent Low-Use"), $K105&lt;=2026), (AND($J105= "New", $K105&gt;2026))), "N/A", VLOOKUP($F105, 'Source Data'!$B$15:$I$22,8)), "")</f>
        <v/>
      </c>
      <c r="AG105" s="171" t="str">
        <f>IF(ISNUMBER($F105), IF(OR(AND(OR($J105="Retired", $J105="Permanent Low-Use"), $K105&lt;=2027), (AND($J105= "New", $K105&gt;2027))), "N/A", VLOOKUP($F105, 'Source Data'!$B$15:$I$22,8)), "")</f>
        <v/>
      </c>
      <c r="AH105" s="171" t="str">
        <f>IF(ISNUMBER($F105), IF(OR(AND(OR($J105="Retired", $J105="Permanent Low-Use"), $K105&lt;=2028), (AND($J105= "New", $K105&gt;2028))), "N/A", VLOOKUP($F105, 'Source Data'!$B$15:$I$22,8)), "")</f>
        <v/>
      </c>
      <c r="AI105" s="171" t="str">
        <f>IF(ISNUMBER($F105), IF(OR(AND(OR($J105="Retired", $J105="Permanent Low-Use"), $K105&lt;=2029), (AND($J105= "New", $K105&gt;2029))), "N/A", VLOOKUP($F105, 'Source Data'!$B$15:$I$22,8)), "")</f>
        <v/>
      </c>
      <c r="AJ105" s="171" t="str">
        <f>IF(ISNUMBER($F105), IF(OR(AND(OR($J105="Retired", $J105="Permanent Low-Use"), $K105&lt;=2030), (AND($J105= "New", $K105&gt;2030))), "N/A", VLOOKUP($F105, 'Source Data'!$B$15:$I$22,8)), "")</f>
        <v/>
      </c>
      <c r="AK105" s="171" t="str">
        <f>IF($N105= 0, "N/A", IF(ISERROR(VLOOKUP($F105, 'Source Data'!$B$4:$C$11,2)), "", VLOOKUP($F105, 'Source Data'!$B$4:$C$11,2)))</f>
        <v/>
      </c>
    </row>
    <row r="106" spans="1:37" x14ac:dyDescent="0.35">
      <c r="A106" s="99"/>
      <c r="B106" s="89"/>
      <c r="C106" s="90"/>
      <c r="D106" s="90"/>
      <c r="E106" s="91"/>
      <c r="F106" s="91"/>
      <c r="G106" s="86"/>
      <c r="H106" s="87"/>
      <c r="I106" s="86"/>
      <c r="J106" s="88"/>
      <c r="K106" s="88"/>
      <c r="L106" s="168" t="str">
        <f t="shared" si="7"/>
        <v/>
      </c>
      <c r="M106" s="170" t="str">
        <f>IF(ISERROR(VLOOKUP(E106,'Source Data'!$B$67:$J$97, MATCH(F106, 'Source Data'!$B$64:$J$64,1),TRUE))=TRUE,"",VLOOKUP(E106,'Source Data'!$B$67:$J$97,MATCH(F106, 'Source Data'!$B$64:$J$64,1),TRUE))</f>
        <v/>
      </c>
      <c r="N106" s="169" t="str">
        <f t="shared" si="8"/>
        <v/>
      </c>
      <c r="O106" s="170" t="str">
        <f>IF(OR(AND(OR($J106="Retired",$J106="Permanent Low-Use"),$K106&lt;=2020),(AND($J106="New",$K106&gt;2020))),"N/A",IF($N106=0,0,IF(ISERROR(VLOOKUP($E106,'Source Data'!$B$29:$J$60, MATCH($L106, 'Source Data'!$B$26:$J$26,1),TRUE))=TRUE,"",VLOOKUP($E106,'Source Data'!$B$29:$J$60,MATCH($L106, 'Source Data'!$B$26:$J$26,1),TRUE))))</f>
        <v/>
      </c>
      <c r="P106" s="170" t="str">
        <f>IF(OR(AND(OR($J106="Retired",$J106="Permanent Low-Use"),$K106&lt;=2021),(AND($J106="New",$K106&gt;2021))),"N/A",IF($N106=0,0,IF(ISERROR(VLOOKUP($E106,'Source Data'!$B$29:$J$60, MATCH($L106, 'Source Data'!$B$26:$J$26,1),TRUE))=TRUE,"",VLOOKUP($E106,'Source Data'!$B$29:$J$60,MATCH($L106, 'Source Data'!$B$26:$J$26,1),TRUE))))</f>
        <v/>
      </c>
      <c r="Q106" s="170" t="str">
        <f>IF(OR(AND(OR($J106="Retired",$J106="Permanent Low-Use"),$K106&lt;=2022),(AND($J106="New",$K106&gt;2022))),"N/A",IF($N106=0,0,IF(ISERROR(VLOOKUP($E106,'Source Data'!$B$29:$J$60, MATCH($L106, 'Source Data'!$B$26:$J$26,1),TRUE))=TRUE,"",VLOOKUP($E106,'Source Data'!$B$29:$J$60,MATCH($L106, 'Source Data'!$B$26:$J$26,1),TRUE))))</f>
        <v/>
      </c>
      <c r="R106" s="170" t="str">
        <f>IF(OR(AND(OR($J106="Retired",$J106="Permanent Low-Use"),$K106&lt;=2023),(AND($J106="New",$K106&gt;2023))),"N/A",IF($N106=0,0,IF(ISERROR(VLOOKUP($E106,'Source Data'!$B$29:$J$60, MATCH($L106, 'Source Data'!$B$26:$J$26,1),TRUE))=TRUE,"",VLOOKUP($E106,'Source Data'!$B$29:$J$60,MATCH($L106, 'Source Data'!$B$26:$J$26,1),TRUE))))</f>
        <v/>
      </c>
      <c r="S106" s="170" t="str">
        <f>IF(OR(AND(OR($J106="Retired",$J106="Permanent Low-Use"),$K106&lt;=2024),(AND($J106="New",$K106&gt;2024))),"N/A",IF($N106=0,0,IF(ISERROR(VLOOKUP($E106,'Source Data'!$B$29:$J$60, MATCH($L106, 'Source Data'!$B$26:$J$26,1),TRUE))=TRUE,"",VLOOKUP($E106,'Source Data'!$B$29:$J$60,MATCH($L106, 'Source Data'!$B$26:$J$26,1),TRUE))))</f>
        <v/>
      </c>
      <c r="T106" s="170" t="str">
        <f>IF(OR(AND(OR($J106="Retired",$J106="Permanent Low-Use"),$K106&lt;=2025),(AND($J106="New",$K106&gt;2025))),"N/A",IF($N106=0,0,IF(ISERROR(VLOOKUP($E106,'Source Data'!$B$29:$J$60, MATCH($L106, 'Source Data'!$B$26:$J$26,1),TRUE))=TRUE,"",VLOOKUP($E106,'Source Data'!$B$29:$J$60,MATCH($L106, 'Source Data'!$B$26:$J$26,1),TRUE))))</f>
        <v/>
      </c>
      <c r="U106" s="170" t="str">
        <f>IF(OR(AND(OR($J106="Retired",$J106="Permanent Low-Use"),$K106&lt;=2026),(AND($J106="New",$K106&gt;2026))),"N/A",IF($N106=0,0,IF(ISERROR(VLOOKUP($E106,'Source Data'!$B$29:$J$60, MATCH($L106, 'Source Data'!$B$26:$J$26,1),TRUE))=TRUE,"",VLOOKUP($E106,'Source Data'!$B$29:$J$60,MATCH($L106, 'Source Data'!$B$26:$J$26,1),TRUE))))</f>
        <v/>
      </c>
      <c r="V106" s="170" t="str">
        <f>IF(OR(AND(OR($J106="Retired",$J106="Permanent Low-Use"),$K106&lt;=2027),(AND($J106="New",$K106&gt;2027))),"N/A",IF($N106=0,0,IF(ISERROR(VLOOKUP($E106,'Source Data'!$B$29:$J$60, MATCH($L106, 'Source Data'!$B$26:$J$26,1),TRUE))=TRUE,"",VLOOKUP($E106,'Source Data'!$B$29:$J$60,MATCH($L106, 'Source Data'!$B$26:$J$26,1),TRUE))))</f>
        <v/>
      </c>
      <c r="W106" s="170" t="str">
        <f>IF(OR(AND(OR($J106="Retired",$J106="Permanent Low-Use"),$K106&lt;=2028),(AND($J106="New",$K106&gt;2028))),"N/A",IF($N106=0,0,IF(ISERROR(VLOOKUP($E106,'Source Data'!$B$29:$J$60, MATCH($L106, 'Source Data'!$B$26:$J$26,1),TRUE))=TRUE,"",VLOOKUP($E106,'Source Data'!$B$29:$J$60,MATCH($L106, 'Source Data'!$B$26:$J$26,1),TRUE))))</f>
        <v/>
      </c>
      <c r="X106" s="170" t="str">
        <f>IF(OR(AND(OR($J106="Retired",$J106="Permanent Low-Use"),$K106&lt;=2029),(AND($J106="New",$K106&gt;2029))),"N/A",IF($N106=0,0,IF(ISERROR(VLOOKUP($E106,'Source Data'!$B$29:$J$60, MATCH($L106, 'Source Data'!$B$26:$J$26,1),TRUE))=TRUE,"",VLOOKUP($E106,'Source Data'!$B$29:$J$60,MATCH($L106, 'Source Data'!$B$26:$J$26,1),TRUE))))</f>
        <v/>
      </c>
      <c r="Y106" s="170" t="str">
        <f>IF(OR(AND(OR($J106="Retired",$J106="Permanent Low-Use"),$K106&lt;=2030),(AND($J106="New",$K106&gt;2030))),"N/A",IF($N106=0,0,IF(ISERROR(VLOOKUP($E106,'Source Data'!$B$29:$J$60, MATCH($L106, 'Source Data'!$B$26:$J$26,1),TRUE))=TRUE,"",VLOOKUP($E106,'Source Data'!$B$29:$J$60,MATCH($L106, 'Source Data'!$B$26:$J$26,1),TRUE))))</f>
        <v/>
      </c>
      <c r="Z106" s="171" t="str">
        <f>IF(ISNUMBER($L106),IF(OR(AND(OR($J106="Retired",$J106="Permanent Low-Use"),$K106&lt;=2020),(AND($J106="New",$K106&gt;2020))),"N/A",VLOOKUP($F106,'Source Data'!$B$15:$I$22,5)),"")</f>
        <v/>
      </c>
      <c r="AA106" s="171" t="str">
        <f>IF(ISNUMBER($F106), IF(OR(AND(OR($J106="Retired", $J106="Permanent Low-Use"), $K106&lt;=2021), (AND($J106= "New", $K106&gt;2021))), "N/A", VLOOKUP($F106, 'Source Data'!$B$15:$I$22,6)), "")</f>
        <v/>
      </c>
      <c r="AB106" s="171" t="str">
        <f>IF(ISNUMBER($F106), IF(OR(AND(OR($J106="Retired", $J106="Permanent Low-Use"), $K106&lt;=2022), (AND($J106= "New", $K106&gt;2022))), "N/A", VLOOKUP($F106, 'Source Data'!$B$15:$I$22,7)), "")</f>
        <v/>
      </c>
      <c r="AC106" s="171" t="str">
        <f>IF(ISNUMBER($F106), IF(OR(AND(OR($J106="Retired", $J106="Permanent Low-Use"), $K106&lt;=2023), (AND($J106= "New", $K106&gt;2023))), "N/A", VLOOKUP($F106, 'Source Data'!$B$15:$I$22,8)), "")</f>
        <v/>
      </c>
      <c r="AD106" s="171" t="str">
        <f>IF(ISNUMBER($F106), IF(OR(AND(OR($J106="Retired", $J106="Permanent Low-Use"), $K106&lt;=2024), (AND($J106= "New", $K106&gt;2024))), "N/A", VLOOKUP($F106, 'Source Data'!$B$15:$I$22,8)), "")</f>
        <v/>
      </c>
      <c r="AE106" s="171" t="str">
        <f>IF(ISNUMBER($F106), IF(OR(AND(OR($J106="Retired", $J106="Permanent Low-Use"), $K106&lt;=2025), (AND($J106= "New", $K106&gt;2025))), "N/A", VLOOKUP($F106, 'Source Data'!$B$15:$I$22,8)), "")</f>
        <v/>
      </c>
      <c r="AF106" s="171" t="str">
        <f>IF(ISNUMBER($F106), IF(OR(AND(OR($J106="Retired", $J106="Permanent Low-Use"), $K106&lt;=2026), (AND($J106= "New", $K106&gt;2026))), "N/A", VLOOKUP($F106, 'Source Data'!$B$15:$I$22,8)), "")</f>
        <v/>
      </c>
      <c r="AG106" s="171" t="str">
        <f>IF(ISNUMBER($F106), IF(OR(AND(OR($J106="Retired", $J106="Permanent Low-Use"), $K106&lt;=2027), (AND($J106= "New", $K106&gt;2027))), "N/A", VLOOKUP($F106, 'Source Data'!$B$15:$I$22,8)), "")</f>
        <v/>
      </c>
      <c r="AH106" s="171" t="str">
        <f>IF(ISNUMBER($F106), IF(OR(AND(OR($J106="Retired", $J106="Permanent Low-Use"), $K106&lt;=2028), (AND($J106= "New", $K106&gt;2028))), "N/A", VLOOKUP($F106, 'Source Data'!$B$15:$I$22,8)), "")</f>
        <v/>
      </c>
      <c r="AI106" s="171" t="str">
        <f>IF(ISNUMBER($F106), IF(OR(AND(OR($J106="Retired", $J106="Permanent Low-Use"), $K106&lt;=2029), (AND($J106= "New", $K106&gt;2029))), "N/A", VLOOKUP($F106, 'Source Data'!$B$15:$I$22,8)), "")</f>
        <v/>
      </c>
      <c r="AJ106" s="171" t="str">
        <f>IF(ISNUMBER($F106), IF(OR(AND(OR($J106="Retired", $J106="Permanent Low-Use"), $K106&lt;=2030), (AND($J106= "New", $K106&gt;2030))), "N/A", VLOOKUP($F106, 'Source Data'!$B$15:$I$22,8)), "")</f>
        <v/>
      </c>
      <c r="AK106" s="171" t="str">
        <f>IF($N106= 0, "N/A", IF(ISERROR(VLOOKUP($F106, 'Source Data'!$B$4:$C$11,2)), "", VLOOKUP($F106, 'Source Data'!$B$4:$C$11,2)))</f>
        <v/>
      </c>
    </row>
    <row r="107" spans="1:37" x14ac:dyDescent="0.35">
      <c r="A107" s="99"/>
      <c r="B107" s="89"/>
      <c r="C107" s="90"/>
      <c r="D107" s="90"/>
      <c r="E107" s="91"/>
      <c r="F107" s="91"/>
      <c r="G107" s="86"/>
      <c r="H107" s="87"/>
      <c r="I107" s="86"/>
      <c r="J107" s="88"/>
      <c r="K107" s="88"/>
      <c r="L107" s="168" t="str">
        <f t="shared" si="7"/>
        <v/>
      </c>
      <c r="M107" s="170" t="str">
        <f>IF(ISERROR(VLOOKUP(E107,'Source Data'!$B$67:$J$97, MATCH(F107, 'Source Data'!$B$64:$J$64,1),TRUE))=TRUE,"",VLOOKUP(E107,'Source Data'!$B$67:$J$97,MATCH(F107, 'Source Data'!$B$64:$J$64,1),TRUE))</f>
        <v/>
      </c>
      <c r="N107" s="169" t="str">
        <f t="shared" si="8"/>
        <v/>
      </c>
      <c r="O107" s="170" t="str">
        <f>IF(OR(AND(OR($J107="Retired",$J107="Permanent Low-Use"),$K107&lt;=2020),(AND($J107="New",$K107&gt;2020))),"N/A",IF($N107=0,0,IF(ISERROR(VLOOKUP($E107,'Source Data'!$B$29:$J$60, MATCH($L107, 'Source Data'!$B$26:$J$26,1),TRUE))=TRUE,"",VLOOKUP($E107,'Source Data'!$B$29:$J$60,MATCH($L107, 'Source Data'!$B$26:$J$26,1),TRUE))))</f>
        <v/>
      </c>
      <c r="P107" s="170" t="str">
        <f>IF(OR(AND(OR($J107="Retired",$J107="Permanent Low-Use"),$K107&lt;=2021),(AND($J107="New",$K107&gt;2021))),"N/A",IF($N107=0,0,IF(ISERROR(VLOOKUP($E107,'Source Data'!$B$29:$J$60, MATCH($L107, 'Source Data'!$B$26:$J$26,1),TRUE))=TRUE,"",VLOOKUP($E107,'Source Data'!$B$29:$J$60,MATCH($L107, 'Source Data'!$B$26:$J$26,1),TRUE))))</f>
        <v/>
      </c>
      <c r="Q107" s="170" t="str">
        <f>IF(OR(AND(OR($J107="Retired",$J107="Permanent Low-Use"),$K107&lt;=2022),(AND($J107="New",$K107&gt;2022))),"N/A",IF($N107=0,0,IF(ISERROR(VLOOKUP($E107,'Source Data'!$B$29:$J$60, MATCH($L107, 'Source Data'!$B$26:$J$26,1),TRUE))=TRUE,"",VLOOKUP($E107,'Source Data'!$B$29:$J$60,MATCH($L107, 'Source Data'!$B$26:$J$26,1),TRUE))))</f>
        <v/>
      </c>
      <c r="R107" s="170" t="str">
        <f>IF(OR(AND(OR($J107="Retired",$J107="Permanent Low-Use"),$K107&lt;=2023),(AND($J107="New",$K107&gt;2023))),"N/A",IF($N107=0,0,IF(ISERROR(VLOOKUP($E107,'Source Data'!$B$29:$J$60, MATCH($L107, 'Source Data'!$B$26:$J$26,1),TRUE))=TRUE,"",VLOOKUP($E107,'Source Data'!$B$29:$J$60,MATCH($L107, 'Source Data'!$B$26:$J$26,1),TRUE))))</f>
        <v/>
      </c>
      <c r="S107" s="170" t="str">
        <f>IF(OR(AND(OR($J107="Retired",$J107="Permanent Low-Use"),$K107&lt;=2024),(AND($J107="New",$K107&gt;2024))),"N/A",IF($N107=0,0,IF(ISERROR(VLOOKUP($E107,'Source Data'!$B$29:$J$60, MATCH($L107, 'Source Data'!$B$26:$J$26,1),TRUE))=TRUE,"",VLOOKUP($E107,'Source Data'!$B$29:$J$60,MATCH($L107, 'Source Data'!$B$26:$J$26,1),TRUE))))</f>
        <v/>
      </c>
      <c r="T107" s="170" t="str">
        <f>IF(OR(AND(OR($J107="Retired",$J107="Permanent Low-Use"),$K107&lt;=2025),(AND($J107="New",$K107&gt;2025))),"N/A",IF($N107=0,0,IF(ISERROR(VLOOKUP($E107,'Source Data'!$B$29:$J$60, MATCH($L107, 'Source Data'!$B$26:$J$26,1),TRUE))=TRUE,"",VLOOKUP($E107,'Source Data'!$B$29:$J$60,MATCH($L107, 'Source Data'!$B$26:$J$26,1),TRUE))))</f>
        <v/>
      </c>
      <c r="U107" s="170" t="str">
        <f>IF(OR(AND(OR($J107="Retired",$J107="Permanent Low-Use"),$K107&lt;=2026),(AND($J107="New",$K107&gt;2026))),"N/A",IF($N107=0,0,IF(ISERROR(VLOOKUP($E107,'Source Data'!$B$29:$J$60, MATCH($L107, 'Source Data'!$B$26:$J$26,1),TRUE))=TRUE,"",VLOOKUP($E107,'Source Data'!$B$29:$J$60,MATCH($L107, 'Source Data'!$B$26:$J$26,1),TRUE))))</f>
        <v/>
      </c>
      <c r="V107" s="170" t="str">
        <f>IF(OR(AND(OR($J107="Retired",$J107="Permanent Low-Use"),$K107&lt;=2027),(AND($J107="New",$K107&gt;2027))),"N/A",IF($N107=0,0,IF(ISERROR(VLOOKUP($E107,'Source Data'!$B$29:$J$60, MATCH($L107, 'Source Data'!$B$26:$J$26,1),TRUE))=TRUE,"",VLOOKUP($E107,'Source Data'!$B$29:$J$60,MATCH($L107, 'Source Data'!$B$26:$J$26,1),TRUE))))</f>
        <v/>
      </c>
      <c r="W107" s="170" t="str">
        <f>IF(OR(AND(OR($J107="Retired",$J107="Permanent Low-Use"),$K107&lt;=2028),(AND($J107="New",$K107&gt;2028))),"N/A",IF($N107=0,0,IF(ISERROR(VLOOKUP($E107,'Source Data'!$B$29:$J$60, MATCH($L107, 'Source Data'!$B$26:$J$26,1),TRUE))=TRUE,"",VLOOKUP($E107,'Source Data'!$B$29:$J$60,MATCH($L107, 'Source Data'!$B$26:$J$26,1),TRUE))))</f>
        <v/>
      </c>
      <c r="X107" s="170" t="str">
        <f>IF(OR(AND(OR($J107="Retired",$J107="Permanent Low-Use"),$K107&lt;=2029),(AND($J107="New",$K107&gt;2029))),"N/A",IF($N107=0,0,IF(ISERROR(VLOOKUP($E107,'Source Data'!$B$29:$J$60, MATCH($L107, 'Source Data'!$B$26:$J$26,1),TRUE))=TRUE,"",VLOOKUP($E107,'Source Data'!$B$29:$J$60,MATCH($L107, 'Source Data'!$B$26:$J$26,1),TRUE))))</f>
        <v/>
      </c>
      <c r="Y107" s="170" t="str">
        <f>IF(OR(AND(OR($J107="Retired",$J107="Permanent Low-Use"),$K107&lt;=2030),(AND($J107="New",$K107&gt;2030))),"N/A",IF($N107=0,0,IF(ISERROR(VLOOKUP($E107,'Source Data'!$B$29:$J$60, MATCH($L107, 'Source Data'!$B$26:$J$26,1),TRUE))=TRUE,"",VLOOKUP($E107,'Source Data'!$B$29:$J$60,MATCH($L107, 'Source Data'!$B$26:$J$26,1),TRUE))))</f>
        <v/>
      </c>
      <c r="Z107" s="171" t="str">
        <f>IF(ISNUMBER($L107),IF(OR(AND(OR($J107="Retired",$J107="Permanent Low-Use"),$K107&lt;=2020),(AND($J107="New",$K107&gt;2020))),"N/A",VLOOKUP($F107,'Source Data'!$B$15:$I$22,5)),"")</f>
        <v/>
      </c>
      <c r="AA107" s="171" t="str">
        <f>IF(ISNUMBER($F107), IF(OR(AND(OR($J107="Retired", $J107="Permanent Low-Use"), $K107&lt;=2021), (AND($J107= "New", $K107&gt;2021))), "N/A", VLOOKUP($F107, 'Source Data'!$B$15:$I$22,6)), "")</f>
        <v/>
      </c>
      <c r="AB107" s="171" t="str">
        <f>IF(ISNUMBER($F107), IF(OR(AND(OR($J107="Retired", $J107="Permanent Low-Use"), $K107&lt;=2022), (AND($J107= "New", $K107&gt;2022))), "N/A", VLOOKUP($F107, 'Source Data'!$B$15:$I$22,7)), "")</f>
        <v/>
      </c>
      <c r="AC107" s="171" t="str">
        <f>IF(ISNUMBER($F107), IF(OR(AND(OR($J107="Retired", $J107="Permanent Low-Use"), $K107&lt;=2023), (AND($J107= "New", $K107&gt;2023))), "N/A", VLOOKUP($F107, 'Source Data'!$B$15:$I$22,8)), "")</f>
        <v/>
      </c>
      <c r="AD107" s="171" t="str">
        <f>IF(ISNUMBER($F107), IF(OR(AND(OR($J107="Retired", $J107="Permanent Low-Use"), $K107&lt;=2024), (AND($J107= "New", $K107&gt;2024))), "N/A", VLOOKUP($F107, 'Source Data'!$B$15:$I$22,8)), "")</f>
        <v/>
      </c>
      <c r="AE107" s="171" t="str">
        <f>IF(ISNUMBER($F107), IF(OR(AND(OR($J107="Retired", $J107="Permanent Low-Use"), $K107&lt;=2025), (AND($J107= "New", $K107&gt;2025))), "N/A", VLOOKUP($F107, 'Source Data'!$B$15:$I$22,8)), "")</f>
        <v/>
      </c>
      <c r="AF107" s="171" t="str">
        <f>IF(ISNUMBER($F107), IF(OR(AND(OR($J107="Retired", $J107="Permanent Low-Use"), $K107&lt;=2026), (AND($J107= "New", $K107&gt;2026))), "N/A", VLOOKUP($F107, 'Source Data'!$B$15:$I$22,8)), "")</f>
        <v/>
      </c>
      <c r="AG107" s="171" t="str">
        <f>IF(ISNUMBER($F107), IF(OR(AND(OR($J107="Retired", $J107="Permanent Low-Use"), $K107&lt;=2027), (AND($J107= "New", $K107&gt;2027))), "N/A", VLOOKUP($F107, 'Source Data'!$B$15:$I$22,8)), "")</f>
        <v/>
      </c>
      <c r="AH107" s="171" t="str">
        <f>IF(ISNUMBER($F107), IF(OR(AND(OR($J107="Retired", $J107="Permanent Low-Use"), $K107&lt;=2028), (AND($J107= "New", $K107&gt;2028))), "N/A", VLOOKUP($F107, 'Source Data'!$B$15:$I$22,8)), "")</f>
        <v/>
      </c>
      <c r="AI107" s="171" t="str">
        <f>IF(ISNUMBER($F107), IF(OR(AND(OR($J107="Retired", $J107="Permanent Low-Use"), $K107&lt;=2029), (AND($J107= "New", $K107&gt;2029))), "N/A", VLOOKUP($F107, 'Source Data'!$B$15:$I$22,8)), "")</f>
        <v/>
      </c>
      <c r="AJ107" s="171" t="str">
        <f>IF(ISNUMBER($F107), IF(OR(AND(OR($J107="Retired", $J107="Permanent Low-Use"), $K107&lt;=2030), (AND($J107= "New", $K107&gt;2030))), "N/A", VLOOKUP($F107, 'Source Data'!$B$15:$I$22,8)), "")</f>
        <v/>
      </c>
      <c r="AK107" s="171" t="str">
        <f>IF($N107= 0, "N/A", IF(ISERROR(VLOOKUP($F107, 'Source Data'!$B$4:$C$11,2)), "", VLOOKUP($F107, 'Source Data'!$B$4:$C$11,2)))</f>
        <v/>
      </c>
    </row>
    <row r="108" spans="1:37" x14ac:dyDescent="0.35">
      <c r="A108" s="99"/>
      <c r="B108" s="89"/>
      <c r="C108" s="90"/>
      <c r="D108" s="90"/>
      <c r="E108" s="91"/>
      <c r="F108" s="91"/>
      <c r="G108" s="86"/>
      <c r="H108" s="87"/>
      <c r="I108" s="86"/>
      <c r="J108" s="88"/>
      <c r="K108" s="88"/>
      <c r="L108" s="168" t="str">
        <f t="shared" si="7"/>
        <v/>
      </c>
      <c r="M108" s="170" t="str">
        <f>IF(ISERROR(VLOOKUP(E108,'Source Data'!$B$67:$J$97, MATCH(F108, 'Source Data'!$B$64:$J$64,1),TRUE))=TRUE,"",VLOOKUP(E108,'Source Data'!$B$67:$J$97,MATCH(F108, 'Source Data'!$B$64:$J$64,1),TRUE))</f>
        <v/>
      </c>
      <c r="N108" s="169" t="str">
        <f t="shared" si="8"/>
        <v/>
      </c>
      <c r="O108" s="170" t="str">
        <f>IF(OR(AND(OR($J108="Retired",$J108="Permanent Low-Use"),$K108&lt;=2020),(AND($J108="New",$K108&gt;2020))),"N/A",IF($N108=0,0,IF(ISERROR(VLOOKUP($E108,'Source Data'!$B$29:$J$60, MATCH($L108, 'Source Data'!$B$26:$J$26,1),TRUE))=TRUE,"",VLOOKUP($E108,'Source Data'!$B$29:$J$60,MATCH($L108, 'Source Data'!$B$26:$J$26,1),TRUE))))</f>
        <v/>
      </c>
      <c r="P108" s="170" t="str">
        <f>IF(OR(AND(OR($J108="Retired",$J108="Permanent Low-Use"),$K108&lt;=2021),(AND($J108="New",$K108&gt;2021))),"N/A",IF($N108=0,0,IF(ISERROR(VLOOKUP($E108,'Source Data'!$B$29:$J$60, MATCH($L108, 'Source Data'!$B$26:$J$26,1),TRUE))=TRUE,"",VLOOKUP($E108,'Source Data'!$B$29:$J$60,MATCH($L108, 'Source Data'!$B$26:$J$26,1),TRUE))))</f>
        <v/>
      </c>
      <c r="Q108" s="170" t="str">
        <f>IF(OR(AND(OR($J108="Retired",$J108="Permanent Low-Use"),$K108&lt;=2022),(AND($J108="New",$K108&gt;2022))),"N/A",IF($N108=0,0,IF(ISERROR(VLOOKUP($E108,'Source Data'!$B$29:$J$60, MATCH($L108, 'Source Data'!$B$26:$J$26,1),TRUE))=TRUE,"",VLOOKUP($E108,'Source Data'!$B$29:$J$60,MATCH($L108, 'Source Data'!$B$26:$J$26,1),TRUE))))</f>
        <v/>
      </c>
      <c r="R108" s="170" t="str">
        <f>IF(OR(AND(OR($J108="Retired",$J108="Permanent Low-Use"),$K108&lt;=2023),(AND($J108="New",$K108&gt;2023))),"N/A",IF($N108=0,0,IF(ISERROR(VLOOKUP($E108,'Source Data'!$B$29:$J$60, MATCH($L108, 'Source Data'!$B$26:$J$26,1),TRUE))=TRUE,"",VLOOKUP($E108,'Source Data'!$B$29:$J$60,MATCH($L108, 'Source Data'!$B$26:$J$26,1),TRUE))))</f>
        <v/>
      </c>
      <c r="S108" s="170" t="str">
        <f>IF(OR(AND(OR($J108="Retired",$J108="Permanent Low-Use"),$K108&lt;=2024),(AND($J108="New",$K108&gt;2024))),"N/A",IF($N108=0,0,IF(ISERROR(VLOOKUP($E108,'Source Data'!$B$29:$J$60, MATCH($L108, 'Source Data'!$B$26:$J$26,1),TRUE))=TRUE,"",VLOOKUP($E108,'Source Data'!$B$29:$J$60,MATCH($L108, 'Source Data'!$B$26:$J$26,1),TRUE))))</f>
        <v/>
      </c>
      <c r="T108" s="170" t="str">
        <f>IF(OR(AND(OR($J108="Retired",$J108="Permanent Low-Use"),$K108&lt;=2025),(AND($J108="New",$K108&gt;2025))),"N/A",IF($N108=0,0,IF(ISERROR(VLOOKUP($E108,'Source Data'!$B$29:$J$60, MATCH($L108, 'Source Data'!$B$26:$J$26,1),TRUE))=TRUE,"",VLOOKUP($E108,'Source Data'!$B$29:$J$60,MATCH($L108, 'Source Data'!$B$26:$J$26,1),TRUE))))</f>
        <v/>
      </c>
      <c r="U108" s="170" t="str">
        <f>IF(OR(AND(OR($J108="Retired",$J108="Permanent Low-Use"),$K108&lt;=2026),(AND($J108="New",$K108&gt;2026))),"N/A",IF($N108=0,0,IF(ISERROR(VLOOKUP($E108,'Source Data'!$B$29:$J$60, MATCH($L108, 'Source Data'!$B$26:$J$26,1),TRUE))=TRUE,"",VLOOKUP($E108,'Source Data'!$B$29:$J$60,MATCH($L108, 'Source Data'!$B$26:$J$26,1),TRUE))))</f>
        <v/>
      </c>
      <c r="V108" s="170" t="str">
        <f>IF(OR(AND(OR($J108="Retired",$J108="Permanent Low-Use"),$K108&lt;=2027),(AND($J108="New",$K108&gt;2027))),"N/A",IF($N108=0,0,IF(ISERROR(VLOOKUP($E108,'Source Data'!$B$29:$J$60, MATCH($L108, 'Source Data'!$B$26:$J$26,1),TRUE))=TRUE,"",VLOOKUP($E108,'Source Data'!$B$29:$J$60,MATCH($L108, 'Source Data'!$B$26:$J$26,1),TRUE))))</f>
        <v/>
      </c>
      <c r="W108" s="170" t="str">
        <f>IF(OR(AND(OR($J108="Retired",$J108="Permanent Low-Use"),$K108&lt;=2028),(AND($J108="New",$K108&gt;2028))),"N/A",IF($N108=0,0,IF(ISERROR(VLOOKUP($E108,'Source Data'!$B$29:$J$60, MATCH($L108, 'Source Data'!$B$26:$J$26,1),TRUE))=TRUE,"",VLOOKUP($E108,'Source Data'!$B$29:$J$60,MATCH($L108, 'Source Data'!$B$26:$J$26,1),TRUE))))</f>
        <v/>
      </c>
      <c r="X108" s="170" t="str">
        <f>IF(OR(AND(OR($J108="Retired",$J108="Permanent Low-Use"),$K108&lt;=2029),(AND($J108="New",$K108&gt;2029))),"N/A",IF($N108=0,0,IF(ISERROR(VLOOKUP($E108,'Source Data'!$B$29:$J$60, MATCH($L108, 'Source Data'!$B$26:$J$26,1),TRUE))=TRUE,"",VLOOKUP($E108,'Source Data'!$B$29:$J$60,MATCH($L108, 'Source Data'!$B$26:$J$26,1),TRUE))))</f>
        <v/>
      </c>
      <c r="Y108" s="170" t="str">
        <f>IF(OR(AND(OR($J108="Retired",$J108="Permanent Low-Use"),$K108&lt;=2030),(AND($J108="New",$K108&gt;2030))),"N/A",IF($N108=0,0,IF(ISERROR(VLOOKUP($E108,'Source Data'!$B$29:$J$60, MATCH($L108, 'Source Data'!$B$26:$J$26,1),TRUE))=TRUE,"",VLOOKUP($E108,'Source Data'!$B$29:$J$60,MATCH($L108, 'Source Data'!$B$26:$J$26,1),TRUE))))</f>
        <v/>
      </c>
      <c r="Z108" s="171" t="str">
        <f>IF(ISNUMBER($L108),IF(OR(AND(OR($J108="Retired",$J108="Permanent Low-Use"),$K108&lt;=2020),(AND($J108="New",$K108&gt;2020))),"N/A",VLOOKUP($F108,'Source Data'!$B$15:$I$22,5)),"")</f>
        <v/>
      </c>
      <c r="AA108" s="171" t="str">
        <f>IF(ISNUMBER($F108), IF(OR(AND(OR($J108="Retired", $J108="Permanent Low-Use"), $K108&lt;=2021), (AND($J108= "New", $K108&gt;2021))), "N/A", VLOOKUP($F108, 'Source Data'!$B$15:$I$22,6)), "")</f>
        <v/>
      </c>
      <c r="AB108" s="171" t="str">
        <f>IF(ISNUMBER($F108), IF(OR(AND(OR($J108="Retired", $J108="Permanent Low-Use"), $K108&lt;=2022), (AND($J108= "New", $K108&gt;2022))), "N/A", VLOOKUP($F108, 'Source Data'!$B$15:$I$22,7)), "")</f>
        <v/>
      </c>
      <c r="AC108" s="171" t="str">
        <f>IF(ISNUMBER($F108), IF(OR(AND(OR($J108="Retired", $J108="Permanent Low-Use"), $K108&lt;=2023), (AND($J108= "New", $K108&gt;2023))), "N/A", VLOOKUP($F108, 'Source Data'!$B$15:$I$22,8)), "")</f>
        <v/>
      </c>
      <c r="AD108" s="171" t="str">
        <f>IF(ISNUMBER($F108), IF(OR(AND(OR($J108="Retired", $J108="Permanent Low-Use"), $K108&lt;=2024), (AND($J108= "New", $K108&gt;2024))), "N/A", VLOOKUP($F108, 'Source Data'!$B$15:$I$22,8)), "")</f>
        <v/>
      </c>
      <c r="AE108" s="171" t="str">
        <f>IF(ISNUMBER($F108), IF(OR(AND(OR($J108="Retired", $J108="Permanent Low-Use"), $K108&lt;=2025), (AND($J108= "New", $K108&gt;2025))), "N/A", VLOOKUP($F108, 'Source Data'!$B$15:$I$22,8)), "")</f>
        <v/>
      </c>
      <c r="AF108" s="171" t="str">
        <f>IF(ISNUMBER($F108), IF(OR(AND(OR($J108="Retired", $J108="Permanent Low-Use"), $K108&lt;=2026), (AND($J108= "New", $K108&gt;2026))), "N/A", VLOOKUP($F108, 'Source Data'!$B$15:$I$22,8)), "")</f>
        <v/>
      </c>
      <c r="AG108" s="171" t="str">
        <f>IF(ISNUMBER($F108), IF(OR(AND(OR($J108="Retired", $J108="Permanent Low-Use"), $K108&lt;=2027), (AND($J108= "New", $K108&gt;2027))), "N/A", VLOOKUP($F108, 'Source Data'!$B$15:$I$22,8)), "")</f>
        <v/>
      </c>
      <c r="AH108" s="171" t="str">
        <f>IF(ISNUMBER($F108), IF(OR(AND(OR($J108="Retired", $J108="Permanent Low-Use"), $K108&lt;=2028), (AND($J108= "New", $K108&gt;2028))), "N/A", VLOOKUP($F108, 'Source Data'!$B$15:$I$22,8)), "")</f>
        <v/>
      </c>
      <c r="AI108" s="171" t="str">
        <f>IF(ISNUMBER($F108), IF(OR(AND(OR($J108="Retired", $J108="Permanent Low-Use"), $K108&lt;=2029), (AND($J108= "New", $K108&gt;2029))), "N/A", VLOOKUP($F108, 'Source Data'!$B$15:$I$22,8)), "")</f>
        <v/>
      </c>
      <c r="AJ108" s="171" t="str">
        <f>IF(ISNUMBER($F108), IF(OR(AND(OR($J108="Retired", $J108="Permanent Low-Use"), $K108&lt;=2030), (AND($J108= "New", $K108&gt;2030))), "N/A", VLOOKUP($F108, 'Source Data'!$B$15:$I$22,8)), "")</f>
        <v/>
      </c>
      <c r="AK108" s="171" t="str">
        <f>IF($N108= 0, "N/A", IF(ISERROR(VLOOKUP($F108, 'Source Data'!$B$4:$C$11,2)), "", VLOOKUP($F108, 'Source Data'!$B$4:$C$11,2)))</f>
        <v/>
      </c>
    </row>
    <row r="109" spans="1:37" x14ac:dyDescent="0.35">
      <c r="A109" s="99"/>
      <c r="B109" s="89"/>
      <c r="C109" s="90"/>
      <c r="D109" s="90"/>
      <c r="E109" s="91"/>
      <c r="F109" s="91"/>
      <c r="G109" s="86"/>
      <c r="H109" s="87"/>
      <c r="I109" s="86"/>
      <c r="J109" s="88"/>
      <c r="K109" s="88"/>
      <c r="L109" s="168" t="str">
        <f t="shared" si="7"/>
        <v/>
      </c>
      <c r="M109" s="170" t="str">
        <f>IF(ISERROR(VLOOKUP(E109,'Source Data'!$B$67:$J$97, MATCH(F109, 'Source Data'!$B$64:$J$64,1),TRUE))=TRUE,"",VLOOKUP(E109,'Source Data'!$B$67:$J$97,MATCH(F109, 'Source Data'!$B$64:$J$64,1),TRUE))</f>
        <v/>
      </c>
      <c r="N109" s="169" t="str">
        <f t="shared" si="8"/>
        <v/>
      </c>
      <c r="O109" s="170" t="str">
        <f>IF(OR(AND(OR($J109="Retired",$J109="Permanent Low-Use"),$K109&lt;=2020),(AND($J109="New",$K109&gt;2020))),"N/A",IF($N109=0,0,IF(ISERROR(VLOOKUP($E109,'Source Data'!$B$29:$J$60, MATCH($L109, 'Source Data'!$B$26:$J$26,1),TRUE))=TRUE,"",VLOOKUP($E109,'Source Data'!$B$29:$J$60,MATCH($L109, 'Source Data'!$B$26:$J$26,1),TRUE))))</f>
        <v/>
      </c>
      <c r="P109" s="170" t="str">
        <f>IF(OR(AND(OR($J109="Retired",$J109="Permanent Low-Use"),$K109&lt;=2021),(AND($J109="New",$K109&gt;2021))),"N/A",IF($N109=0,0,IF(ISERROR(VLOOKUP($E109,'Source Data'!$B$29:$J$60, MATCH($L109, 'Source Data'!$B$26:$J$26,1),TRUE))=TRUE,"",VLOOKUP($E109,'Source Data'!$B$29:$J$60,MATCH($L109, 'Source Data'!$B$26:$J$26,1),TRUE))))</f>
        <v/>
      </c>
      <c r="Q109" s="170" t="str">
        <f>IF(OR(AND(OR($J109="Retired",$J109="Permanent Low-Use"),$K109&lt;=2022),(AND($J109="New",$K109&gt;2022))),"N/A",IF($N109=0,0,IF(ISERROR(VLOOKUP($E109,'Source Data'!$B$29:$J$60, MATCH($L109, 'Source Data'!$B$26:$J$26,1),TRUE))=TRUE,"",VLOOKUP($E109,'Source Data'!$B$29:$J$60,MATCH($L109, 'Source Data'!$B$26:$J$26,1),TRUE))))</f>
        <v/>
      </c>
      <c r="R109" s="170" t="str">
        <f>IF(OR(AND(OR($J109="Retired",$J109="Permanent Low-Use"),$K109&lt;=2023),(AND($J109="New",$K109&gt;2023))),"N/A",IF($N109=0,0,IF(ISERROR(VLOOKUP($E109,'Source Data'!$B$29:$J$60, MATCH($L109, 'Source Data'!$B$26:$J$26,1),TRUE))=TRUE,"",VLOOKUP($E109,'Source Data'!$B$29:$J$60,MATCH($L109, 'Source Data'!$B$26:$J$26,1),TRUE))))</f>
        <v/>
      </c>
      <c r="S109" s="170" t="str">
        <f>IF(OR(AND(OR($J109="Retired",$J109="Permanent Low-Use"),$K109&lt;=2024),(AND($J109="New",$K109&gt;2024))),"N/A",IF($N109=0,0,IF(ISERROR(VLOOKUP($E109,'Source Data'!$B$29:$J$60, MATCH($L109, 'Source Data'!$B$26:$J$26,1),TRUE))=TRUE,"",VLOOKUP($E109,'Source Data'!$B$29:$J$60,MATCH($L109, 'Source Data'!$B$26:$J$26,1),TRUE))))</f>
        <v/>
      </c>
      <c r="T109" s="170" t="str">
        <f>IF(OR(AND(OR($J109="Retired",$J109="Permanent Low-Use"),$K109&lt;=2025),(AND($J109="New",$K109&gt;2025))),"N/A",IF($N109=0,0,IF(ISERROR(VLOOKUP($E109,'Source Data'!$B$29:$J$60, MATCH($L109, 'Source Data'!$B$26:$J$26,1),TRUE))=TRUE,"",VLOOKUP($E109,'Source Data'!$B$29:$J$60,MATCH($L109, 'Source Data'!$B$26:$J$26,1),TRUE))))</f>
        <v/>
      </c>
      <c r="U109" s="170" t="str">
        <f>IF(OR(AND(OR($J109="Retired",$J109="Permanent Low-Use"),$K109&lt;=2026),(AND($J109="New",$K109&gt;2026))),"N/A",IF($N109=0,0,IF(ISERROR(VLOOKUP($E109,'Source Data'!$B$29:$J$60, MATCH($L109, 'Source Data'!$B$26:$J$26,1),TRUE))=TRUE,"",VLOOKUP($E109,'Source Data'!$B$29:$J$60,MATCH($L109, 'Source Data'!$B$26:$J$26,1),TRUE))))</f>
        <v/>
      </c>
      <c r="V109" s="170" t="str">
        <f>IF(OR(AND(OR($J109="Retired",$J109="Permanent Low-Use"),$K109&lt;=2027),(AND($J109="New",$K109&gt;2027))),"N/A",IF($N109=0,0,IF(ISERROR(VLOOKUP($E109,'Source Data'!$B$29:$J$60, MATCH($L109, 'Source Data'!$B$26:$J$26,1),TRUE))=TRUE,"",VLOOKUP($E109,'Source Data'!$B$29:$J$60,MATCH($L109, 'Source Data'!$B$26:$J$26,1),TRUE))))</f>
        <v/>
      </c>
      <c r="W109" s="170" t="str">
        <f>IF(OR(AND(OR($J109="Retired",$J109="Permanent Low-Use"),$K109&lt;=2028),(AND($J109="New",$K109&gt;2028))),"N/A",IF($N109=0,0,IF(ISERROR(VLOOKUP($E109,'Source Data'!$B$29:$J$60, MATCH($L109, 'Source Data'!$B$26:$J$26,1),TRUE))=TRUE,"",VLOOKUP($E109,'Source Data'!$B$29:$J$60,MATCH($L109, 'Source Data'!$B$26:$J$26,1),TRUE))))</f>
        <v/>
      </c>
      <c r="X109" s="170" t="str">
        <f>IF(OR(AND(OR($J109="Retired",$J109="Permanent Low-Use"),$K109&lt;=2029),(AND($J109="New",$K109&gt;2029))),"N/A",IF($N109=0,0,IF(ISERROR(VLOOKUP($E109,'Source Data'!$B$29:$J$60, MATCH($L109, 'Source Data'!$B$26:$J$26,1),TRUE))=TRUE,"",VLOOKUP($E109,'Source Data'!$B$29:$J$60,MATCH($L109, 'Source Data'!$B$26:$J$26,1),TRUE))))</f>
        <v/>
      </c>
      <c r="Y109" s="170" t="str">
        <f>IF(OR(AND(OR($J109="Retired",$J109="Permanent Low-Use"),$K109&lt;=2030),(AND($J109="New",$K109&gt;2030))),"N/A",IF($N109=0,0,IF(ISERROR(VLOOKUP($E109,'Source Data'!$B$29:$J$60, MATCH($L109, 'Source Data'!$B$26:$J$26,1),TRUE))=TRUE,"",VLOOKUP($E109,'Source Data'!$B$29:$J$60,MATCH($L109, 'Source Data'!$B$26:$J$26,1),TRUE))))</f>
        <v/>
      </c>
      <c r="Z109" s="171" t="str">
        <f>IF(ISNUMBER($L109),IF(OR(AND(OR($J109="Retired",$J109="Permanent Low-Use"),$K109&lt;=2020),(AND($J109="New",$K109&gt;2020))),"N/A",VLOOKUP($F109,'Source Data'!$B$15:$I$22,5)),"")</f>
        <v/>
      </c>
      <c r="AA109" s="171" t="str">
        <f>IF(ISNUMBER($F109), IF(OR(AND(OR($J109="Retired", $J109="Permanent Low-Use"), $K109&lt;=2021), (AND($J109= "New", $K109&gt;2021))), "N/A", VLOOKUP($F109, 'Source Data'!$B$15:$I$22,6)), "")</f>
        <v/>
      </c>
      <c r="AB109" s="171" t="str">
        <f>IF(ISNUMBER($F109), IF(OR(AND(OR($J109="Retired", $J109="Permanent Low-Use"), $K109&lt;=2022), (AND($J109= "New", $K109&gt;2022))), "N/A", VLOOKUP($F109, 'Source Data'!$B$15:$I$22,7)), "")</f>
        <v/>
      </c>
      <c r="AC109" s="171" t="str">
        <f>IF(ISNUMBER($F109), IF(OR(AND(OR($J109="Retired", $J109="Permanent Low-Use"), $K109&lt;=2023), (AND($J109= "New", $K109&gt;2023))), "N/A", VLOOKUP($F109, 'Source Data'!$B$15:$I$22,8)), "")</f>
        <v/>
      </c>
      <c r="AD109" s="171" t="str">
        <f>IF(ISNUMBER($F109), IF(OR(AND(OR($J109="Retired", $J109="Permanent Low-Use"), $K109&lt;=2024), (AND($J109= "New", $K109&gt;2024))), "N/A", VLOOKUP($F109, 'Source Data'!$B$15:$I$22,8)), "")</f>
        <v/>
      </c>
      <c r="AE109" s="171" t="str">
        <f>IF(ISNUMBER($F109), IF(OR(AND(OR($J109="Retired", $J109="Permanent Low-Use"), $K109&lt;=2025), (AND($J109= "New", $K109&gt;2025))), "N/A", VLOOKUP($F109, 'Source Data'!$B$15:$I$22,8)), "")</f>
        <v/>
      </c>
      <c r="AF109" s="171" t="str">
        <f>IF(ISNUMBER($F109), IF(OR(AND(OR($J109="Retired", $J109="Permanent Low-Use"), $K109&lt;=2026), (AND($J109= "New", $K109&gt;2026))), "N/A", VLOOKUP($F109, 'Source Data'!$B$15:$I$22,8)), "")</f>
        <v/>
      </c>
      <c r="AG109" s="171" t="str">
        <f>IF(ISNUMBER($F109), IF(OR(AND(OR($J109="Retired", $J109="Permanent Low-Use"), $K109&lt;=2027), (AND($J109= "New", $K109&gt;2027))), "N/A", VLOOKUP($F109, 'Source Data'!$B$15:$I$22,8)), "")</f>
        <v/>
      </c>
      <c r="AH109" s="171" t="str">
        <f>IF(ISNUMBER($F109), IF(OR(AND(OR($J109="Retired", $J109="Permanent Low-Use"), $K109&lt;=2028), (AND($J109= "New", $K109&gt;2028))), "N/A", VLOOKUP($F109, 'Source Data'!$B$15:$I$22,8)), "")</f>
        <v/>
      </c>
      <c r="AI109" s="171" t="str">
        <f>IF(ISNUMBER($F109), IF(OR(AND(OR($J109="Retired", $J109="Permanent Low-Use"), $K109&lt;=2029), (AND($J109= "New", $K109&gt;2029))), "N/A", VLOOKUP($F109, 'Source Data'!$B$15:$I$22,8)), "")</f>
        <v/>
      </c>
      <c r="AJ109" s="171" t="str">
        <f>IF(ISNUMBER($F109), IF(OR(AND(OR($J109="Retired", $J109="Permanent Low-Use"), $K109&lt;=2030), (AND($J109= "New", $K109&gt;2030))), "N/A", VLOOKUP($F109, 'Source Data'!$B$15:$I$22,8)), "")</f>
        <v/>
      </c>
      <c r="AK109" s="171" t="str">
        <f>IF($N109= 0, "N/A", IF(ISERROR(VLOOKUP($F109, 'Source Data'!$B$4:$C$11,2)), "", VLOOKUP($F109, 'Source Data'!$B$4:$C$11,2)))</f>
        <v/>
      </c>
    </row>
    <row r="110" spans="1:37" x14ac:dyDescent="0.35">
      <c r="A110" s="99"/>
      <c r="B110" s="89"/>
      <c r="C110" s="90"/>
      <c r="D110" s="90"/>
      <c r="E110" s="91"/>
      <c r="F110" s="91"/>
      <c r="G110" s="86"/>
      <c r="H110" s="87"/>
      <c r="I110" s="86"/>
      <c r="J110" s="88"/>
      <c r="K110" s="92"/>
      <c r="L110" s="168" t="str">
        <f t="shared" si="7"/>
        <v/>
      </c>
      <c r="M110" s="170" t="str">
        <f>IF(ISERROR(VLOOKUP(E110,'Source Data'!$B$67:$J$97, MATCH(F110, 'Source Data'!$B$64:$J$64,1),TRUE))=TRUE,"",VLOOKUP(E110,'Source Data'!$B$67:$J$97,MATCH(F110, 'Source Data'!$B$64:$J$64,1),TRUE))</f>
        <v/>
      </c>
      <c r="N110" s="169" t="str">
        <f t="shared" si="8"/>
        <v/>
      </c>
      <c r="O110" s="170" t="str">
        <f>IF(OR(AND(OR($J110="Retired",$J110="Permanent Low-Use"),$K110&lt;=2020),(AND($J110="New",$K110&gt;2020))),"N/A",IF($N110=0,0,IF(ISERROR(VLOOKUP($E110,'Source Data'!$B$29:$J$60, MATCH($L110, 'Source Data'!$B$26:$J$26,1),TRUE))=TRUE,"",VLOOKUP($E110,'Source Data'!$B$29:$J$60,MATCH($L110, 'Source Data'!$B$26:$J$26,1),TRUE))))</f>
        <v/>
      </c>
      <c r="P110" s="170" t="str">
        <f>IF(OR(AND(OR($J110="Retired",$J110="Permanent Low-Use"),$K110&lt;=2021),(AND($J110="New",$K110&gt;2021))),"N/A",IF($N110=0,0,IF(ISERROR(VLOOKUP($E110,'Source Data'!$B$29:$J$60, MATCH($L110, 'Source Data'!$B$26:$J$26,1),TRUE))=TRUE,"",VLOOKUP($E110,'Source Data'!$B$29:$J$60,MATCH($L110, 'Source Data'!$B$26:$J$26,1),TRUE))))</f>
        <v/>
      </c>
      <c r="Q110" s="170" t="str">
        <f>IF(OR(AND(OR($J110="Retired",$J110="Permanent Low-Use"),$K110&lt;=2022),(AND($J110="New",$K110&gt;2022))),"N/A",IF($N110=0,0,IF(ISERROR(VLOOKUP($E110,'Source Data'!$B$29:$J$60, MATCH($L110, 'Source Data'!$B$26:$J$26,1),TRUE))=TRUE,"",VLOOKUP($E110,'Source Data'!$B$29:$J$60,MATCH($L110, 'Source Data'!$B$26:$J$26,1),TRUE))))</f>
        <v/>
      </c>
      <c r="R110" s="170" t="str">
        <f>IF(OR(AND(OR($J110="Retired",$J110="Permanent Low-Use"),$K110&lt;=2023),(AND($J110="New",$K110&gt;2023))),"N/A",IF($N110=0,0,IF(ISERROR(VLOOKUP($E110,'Source Data'!$B$29:$J$60, MATCH($L110, 'Source Data'!$B$26:$J$26,1),TRUE))=TRUE,"",VLOOKUP($E110,'Source Data'!$B$29:$J$60,MATCH($L110, 'Source Data'!$B$26:$J$26,1),TRUE))))</f>
        <v/>
      </c>
      <c r="S110" s="170" t="str">
        <f>IF(OR(AND(OR($J110="Retired",$J110="Permanent Low-Use"),$K110&lt;=2024),(AND($J110="New",$K110&gt;2024))),"N/A",IF($N110=0,0,IF(ISERROR(VLOOKUP($E110,'Source Data'!$B$29:$J$60, MATCH($L110, 'Source Data'!$B$26:$J$26,1),TRUE))=TRUE,"",VLOOKUP($E110,'Source Data'!$B$29:$J$60,MATCH($L110, 'Source Data'!$B$26:$J$26,1),TRUE))))</f>
        <v/>
      </c>
      <c r="T110" s="170" t="str">
        <f>IF(OR(AND(OR($J110="Retired",$J110="Permanent Low-Use"),$K110&lt;=2025),(AND($J110="New",$K110&gt;2025))),"N/A",IF($N110=0,0,IF(ISERROR(VLOOKUP($E110,'Source Data'!$B$29:$J$60, MATCH($L110, 'Source Data'!$B$26:$J$26,1),TRUE))=TRUE,"",VLOOKUP($E110,'Source Data'!$B$29:$J$60,MATCH($L110, 'Source Data'!$B$26:$J$26,1),TRUE))))</f>
        <v/>
      </c>
      <c r="U110" s="170" t="str">
        <f>IF(OR(AND(OR($J110="Retired",$J110="Permanent Low-Use"),$K110&lt;=2026),(AND($J110="New",$K110&gt;2026))),"N/A",IF($N110=0,0,IF(ISERROR(VLOOKUP($E110,'Source Data'!$B$29:$J$60, MATCH($L110, 'Source Data'!$B$26:$J$26,1),TRUE))=TRUE,"",VLOOKUP($E110,'Source Data'!$B$29:$J$60,MATCH($L110, 'Source Data'!$B$26:$J$26,1),TRUE))))</f>
        <v/>
      </c>
      <c r="V110" s="170" t="str">
        <f>IF(OR(AND(OR($J110="Retired",$J110="Permanent Low-Use"),$K110&lt;=2027),(AND($J110="New",$K110&gt;2027))),"N/A",IF($N110=0,0,IF(ISERROR(VLOOKUP($E110,'Source Data'!$B$29:$J$60, MATCH($L110, 'Source Data'!$B$26:$J$26,1),TRUE))=TRUE,"",VLOOKUP($E110,'Source Data'!$B$29:$J$60,MATCH($L110, 'Source Data'!$B$26:$J$26,1),TRUE))))</f>
        <v/>
      </c>
      <c r="W110" s="170" t="str">
        <f>IF(OR(AND(OR($J110="Retired",$J110="Permanent Low-Use"),$K110&lt;=2028),(AND($J110="New",$K110&gt;2028))),"N/A",IF($N110=0,0,IF(ISERROR(VLOOKUP($E110,'Source Data'!$B$29:$J$60, MATCH($L110, 'Source Data'!$B$26:$J$26,1),TRUE))=TRUE,"",VLOOKUP($E110,'Source Data'!$B$29:$J$60,MATCH($L110, 'Source Data'!$B$26:$J$26,1),TRUE))))</f>
        <v/>
      </c>
      <c r="X110" s="170" t="str">
        <f>IF(OR(AND(OR($J110="Retired",$J110="Permanent Low-Use"),$K110&lt;=2029),(AND($J110="New",$K110&gt;2029))),"N/A",IF($N110=0,0,IF(ISERROR(VLOOKUP($E110,'Source Data'!$B$29:$J$60, MATCH($L110, 'Source Data'!$B$26:$J$26,1),TRUE))=TRUE,"",VLOOKUP($E110,'Source Data'!$B$29:$J$60,MATCH($L110, 'Source Data'!$B$26:$J$26,1),TRUE))))</f>
        <v/>
      </c>
      <c r="Y110" s="170" t="str">
        <f>IF(OR(AND(OR($J110="Retired",$J110="Permanent Low-Use"),$K110&lt;=2030),(AND($J110="New",$K110&gt;2030))),"N/A",IF($N110=0,0,IF(ISERROR(VLOOKUP($E110,'Source Data'!$B$29:$J$60, MATCH($L110, 'Source Data'!$B$26:$J$26,1),TRUE))=TRUE,"",VLOOKUP($E110,'Source Data'!$B$29:$J$60,MATCH($L110, 'Source Data'!$B$26:$J$26,1),TRUE))))</f>
        <v/>
      </c>
      <c r="Z110" s="171" t="str">
        <f>IF(ISNUMBER($L110),IF(OR(AND(OR($J110="Retired",$J110="Permanent Low-Use"),$K110&lt;=2020),(AND($J110="New",$K110&gt;2020))),"N/A",VLOOKUP($F110,'Source Data'!$B$15:$I$22,5)),"")</f>
        <v/>
      </c>
      <c r="AA110" s="171" t="str">
        <f>IF(ISNUMBER($F110), IF(OR(AND(OR($J110="Retired", $J110="Permanent Low-Use"), $K110&lt;=2021), (AND($J110= "New", $K110&gt;2021))), "N/A", VLOOKUP($F110, 'Source Data'!$B$15:$I$22,6)), "")</f>
        <v/>
      </c>
      <c r="AB110" s="171" t="str">
        <f>IF(ISNUMBER($F110), IF(OR(AND(OR($J110="Retired", $J110="Permanent Low-Use"), $K110&lt;=2022), (AND($J110= "New", $K110&gt;2022))), "N/A", VLOOKUP($F110, 'Source Data'!$B$15:$I$22,7)), "")</f>
        <v/>
      </c>
      <c r="AC110" s="171" t="str">
        <f>IF(ISNUMBER($F110), IF(OR(AND(OR($J110="Retired", $J110="Permanent Low-Use"), $K110&lt;=2023), (AND($J110= "New", $K110&gt;2023))), "N/A", VLOOKUP($F110, 'Source Data'!$B$15:$I$22,8)), "")</f>
        <v/>
      </c>
      <c r="AD110" s="171" t="str">
        <f>IF(ISNUMBER($F110), IF(OR(AND(OR($J110="Retired", $J110="Permanent Low-Use"), $K110&lt;=2024), (AND($J110= "New", $K110&gt;2024))), "N/A", VLOOKUP($F110, 'Source Data'!$B$15:$I$22,8)), "")</f>
        <v/>
      </c>
      <c r="AE110" s="171" t="str">
        <f>IF(ISNUMBER($F110), IF(OR(AND(OR($J110="Retired", $J110="Permanent Low-Use"), $K110&lt;=2025), (AND($J110= "New", $K110&gt;2025))), "N/A", VLOOKUP($F110, 'Source Data'!$B$15:$I$22,8)), "")</f>
        <v/>
      </c>
      <c r="AF110" s="171" t="str">
        <f>IF(ISNUMBER($F110), IF(OR(AND(OR($J110="Retired", $J110="Permanent Low-Use"), $K110&lt;=2026), (AND($J110= "New", $K110&gt;2026))), "N/A", VLOOKUP($F110, 'Source Data'!$B$15:$I$22,8)), "")</f>
        <v/>
      </c>
      <c r="AG110" s="171" t="str">
        <f>IF(ISNUMBER($F110), IF(OR(AND(OR($J110="Retired", $J110="Permanent Low-Use"), $K110&lt;=2027), (AND($J110= "New", $K110&gt;2027))), "N/A", VLOOKUP($F110, 'Source Data'!$B$15:$I$22,8)), "")</f>
        <v/>
      </c>
      <c r="AH110" s="171" t="str">
        <f>IF(ISNUMBER($F110), IF(OR(AND(OR($J110="Retired", $J110="Permanent Low-Use"), $K110&lt;=2028), (AND($J110= "New", $K110&gt;2028))), "N/A", VLOOKUP($F110, 'Source Data'!$B$15:$I$22,8)), "")</f>
        <v/>
      </c>
      <c r="AI110" s="171" t="str">
        <f>IF(ISNUMBER($F110), IF(OR(AND(OR($J110="Retired", $J110="Permanent Low-Use"), $K110&lt;=2029), (AND($J110= "New", $K110&gt;2029))), "N/A", VLOOKUP($F110, 'Source Data'!$B$15:$I$22,8)), "")</f>
        <v/>
      </c>
      <c r="AJ110" s="171" t="str">
        <f>IF(ISNUMBER($F110), IF(OR(AND(OR($J110="Retired", $J110="Permanent Low-Use"), $K110&lt;=2030), (AND($J110= "New", $K110&gt;2030))), "N/A", VLOOKUP($F110, 'Source Data'!$B$15:$I$22,8)), "")</f>
        <v/>
      </c>
      <c r="AK110" s="171" t="str">
        <f>IF($N110= 0, "N/A", IF(ISERROR(VLOOKUP($F110, 'Source Data'!$B$4:$C$11,2)), "", VLOOKUP($F110, 'Source Data'!$B$4:$C$11,2)))</f>
        <v/>
      </c>
    </row>
    <row r="111" spans="1:37" x14ac:dyDescent="0.35">
      <c r="A111" s="99"/>
      <c r="B111" s="89"/>
      <c r="C111" s="90"/>
      <c r="D111" s="90"/>
      <c r="E111" s="91"/>
      <c r="F111" s="91"/>
      <c r="G111" s="86"/>
      <c r="H111" s="87"/>
      <c r="I111" s="86"/>
      <c r="J111" s="88"/>
      <c r="K111" s="92"/>
      <c r="L111" s="168" t="str">
        <f t="shared" si="7"/>
        <v/>
      </c>
      <c r="M111" s="170" t="str">
        <f>IF(ISERROR(VLOOKUP(E111,'Source Data'!$B$67:$J$97, MATCH(F111, 'Source Data'!$B$64:$J$64,1),TRUE))=TRUE,"",VLOOKUP(E111,'Source Data'!$B$67:$J$97,MATCH(F111, 'Source Data'!$B$64:$J$64,1),TRUE))</f>
        <v/>
      </c>
      <c r="N111" s="169" t="str">
        <f t="shared" si="8"/>
        <v/>
      </c>
      <c r="O111" s="170" t="str">
        <f>IF(OR(AND(OR($J111="Retired",$J111="Permanent Low-Use"),$K111&lt;=2020),(AND($J111="New",$K111&gt;2020))),"N/A",IF($N111=0,0,IF(ISERROR(VLOOKUP($E111,'Source Data'!$B$29:$J$60, MATCH($L111, 'Source Data'!$B$26:$J$26,1),TRUE))=TRUE,"",VLOOKUP($E111,'Source Data'!$B$29:$J$60,MATCH($L111, 'Source Data'!$B$26:$J$26,1),TRUE))))</f>
        <v/>
      </c>
      <c r="P111" s="170" t="str">
        <f>IF(OR(AND(OR($J111="Retired",$J111="Permanent Low-Use"),$K111&lt;=2021),(AND($J111="New",$K111&gt;2021))),"N/A",IF($N111=0,0,IF(ISERROR(VLOOKUP($E111,'Source Data'!$B$29:$J$60, MATCH($L111, 'Source Data'!$B$26:$J$26,1),TRUE))=TRUE,"",VLOOKUP($E111,'Source Data'!$B$29:$J$60,MATCH($L111, 'Source Data'!$B$26:$J$26,1),TRUE))))</f>
        <v/>
      </c>
      <c r="Q111" s="170" t="str">
        <f>IF(OR(AND(OR($J111="Retired",$J111="Permanent Low-Use"),$K111&lt;=2022),(AND($J111="New",$K111&gt;2022))),"N/A",IF($N111=0,0,IF(ISERROR(VLOOKUP($E111,'Source Data'!$B$29:$J$60, MATCH($L111, 'Source Data'!$B$26:$J$26,1),TRUE))=TRUE,"",VLOOKUP($E111,'Source Data'!$B$29:$J$60,MATCH($L111, 'Source Data'!$B$26:$J$26,1),TRUE))))</f>
        <v/>
      </c>
      <c r="R111" s="170" t="str">
        <f>IF(OR(AND(OR($J111="Retired",$J111="Permanent Low-Use"),$K111&lt;=2023),(AND($J111="New",$K111&gt;2023))),"N/A",IF($N111=0,0,IF(ISERROR(VLOOKUP($E111,'Source Data'!$B$29:$J$60, MATCH($L111, 'Source Data'!$B$26:$J$26,1),TRUE))=TRUE,"",VLOOKUP($E111,'Source Data'!$B$29:$J$60,MATCH($L111, 'Source Data'!$B$26:$J$26,1),TRUE))))</f>
        <v/>
      </c>
      <c r="S111" s="170" t="str">
        <f>IF(OR(AND(OR($J111="Retired",$J111="Permanent Low-Use"),$K111&lt;=2024),(AND($J111="New",$K111&gt;2024))),"N/A",IF($N111=0,0,IF(ISERROR(VLOOKUP($E111,'Source Data'!$B$29:$J$60, MATCH($L111, 'Source Data'!$B$26:$J$26,1),TRUE))=TRUE,"",VLOOKUP($E111,'Source Data'!$B$29:$J$60,MATCH($L111, 'Source Data'!$B$26:$J$26,1),TRUE))))</f>
        <v/>
      </c>
      <c r="T111" s="170" t="str">
        <f>IF(OR(AND(OR($J111="Retired",$J111="Permanent Low-Use"),$K111&lt;=2025),(AND($J111="New",$K111&gt;2025))),"N/A",IF($N111=0,0,IF(ISERROR(VLOOKUP($E111,'Source Data'!$B$29:$J$60, MATCH($L111, 'Source Data'!$B$26:$J$26,1),TRUE))=TRUE,"",VLOOKUP($E111,'Source Data'!$B$29:$J$60,MATCH($L111, 'Source Data'!$B$26:$J$26,1),TRUE))))</f>
        <v/>
      </c>
      <c r="U111" s="170" t="str">
        <f>IF(OR(AND(OR($J111="Retired",$J111="Permanent Low-Use"),$K111&lt;=2026),(AND($J111="New",$K111&gt;2026))),"N/A",IF($N111=0,0,IF(ISERROR(VLOOKUP($E111,'Source Data'!$B$29:$J$60, MATCH($L111, 'Source Data'!$B$26:$J$26,1),TRUE))=TRUE,"",VLOOKUP($E111,'Source Data'!$B$29:$J$60,MATCH($L111, 'Source Data'!$B$26:$J$26,1),TRUE))))</f>
        <v/>
      </c>
      <c r="V111" s="170" t="str">
        <f>IF(OR(AND(OR($J111="Retired",$J111="Permanent Low-Use"),$K111&lt;=2027),(AND($J111="New",$K111&gt;2027))),"N/A",IF($N111=0,0,IF(ISERROR(VLOOKUP($E111,'Source Data'!$B$29:$J$60, MATCH($L111, 'Source Data'!$B$26:$J$26,1),TRUE))=TRUE,"",VLOOKUP($E111,'Source Data'!$B$29:$J$60,MATCH($L111, 'Source Data'!$B$26:$J$26,1),TRUE))))</f>
        <v/>
      </c>
      <c r="W111" s="170" t="str">
        <f>IF(OR(AND(OR($J111="Retired",$J111="Permanent Low-Use"),$K111&lt;=2028),(AND($J111="New",$K111&gt;2028))),"N/A",IF($N111=0,0,IF(ISERROR(VLOOKUP($E111,'Source Data'!$B$29:$J$60, MATCH($L111, 'Source Data'!$B$26:$J$26,1),TRUE))=TRUE,"",VLOOKUP($E111,'Source Data'!$B$29:$J$60,MATCH($L111, 'Source Data'!$B$26:$J$26,1),TRUE))))</f>
        <v/>
      </c>
      <c r="X111" s="170" t="str">
        <f>IF(OR(AND(OR($J111="Retired",$J111="Permanent Low-Use"),$K111&lt;=2029),(AND($J111="New",$K111&gt;2029))),"N/A",IF($N111=0,0,IF(ISERROR(VLOOKUP($E111,'Source Data'!$B$29:$J$60, MATCH($L111, 'Source Data'!$B$26:$J$26,1),TRUE))=TRUE,"",VLOOKUP($E111,'Source Data'!$B$29:$J$60,MATCH($L111, 'Source Data'!$B$26:$J$26,1),TRUE))))</f>
        <v/>
      </c>
      <c r="Y111" s="170" t="str">
        <f>IF(OR(AND(OR($J111="Retired",$J111="Permanent Low-Use"),$K111&lt;=2030),(AND($J111="New",$K111&gt;2030))),"N/A",IF($N111=0,0,IF(ISERROR(VLOOKUP($E111,'Source Data'!$B$29:$J$60, MATCH($L111, 'Source Data'!$B$26:$J$26,1),TRUE))=TRUE,"",VLOOKUP($E111,'Source Data'!$B$29:$J$60,MATCH($L111, 'Source Data'!$B$26:$J$26,1),TRUE))))</f>
        <v/>
      </c>
      <c r="Z111" s="171" t="str">
        <f>IF(ISNUMBER($L111),IF(OR(AND(OR($J111="Retired",$J111="Permanent Low-Use"),$K111&lt;=2020),(AND($J111="New",$K111&gt;2020))),"N/A",VLOOKUP($F111,'Source Data'!$B$15:$I$22,5)),"")</f>
        <v/>
      </c>
      <c r="AA111" s="171" t="str">
        <f>IF(ISNUMBER($F111), IF(OR(AND(OR($J111="Retired", $J111="Permanent Low-Use"), $K111&lt;=2021), (AND($J111= "New", $K111&gt;2021))), "N/A", VLOOKUP($F111, 'Source Data'!$B$15:$I$22,6)), "")</f>
        <v/>
      </c>
      <c r="AB111" s="171" t="str">
        <f>IF(ISNUMBER($F111), IF(OR(AND(OR($J111="Retired", $J111="Permanent Low-Use"), $K111&lt;=2022), (AND($J111= "New", $K111&gt;2022))), "N/A", VLOOKUP($F111, 'Source Data'!$B$15:$I$22,7)), "")</f>
        <v/>
      </c>
      <c r="AC111" s="171" t="str">
        <f>IF(ISNUMBER($F111), IF(OR(AND(OR($J111="Retired", $J111="Permanent Low-Use"), $K111&lt;=2023), (AND($J111= "New", $K111&gt;2023))), "N/A", VLOOKUP($F111, 'Source Data'!$B$15:$I$22,8)), "")</f>
        <v/>
      </c>
      <c r="AD111" s="171" t="str">
        <f>IF(ISNUMBER($F111), IF(OR(AND(OR($J111="Retired", $J111="Permanent Low-Use"), $K111&lt;=2024), (AND($J111= "New", $K111&gt;2024))), "N/A", VLOOKUP($F111, 'Source Data'!$B$15:$I$22,8)), "")</f>
        <v/>
      </c>
      <c r="AE111" s="171" t="str">
        <f>IF(ISNUMBER($F111), IF(OR(AND(OR($J111="Retired", $J111="Permanent Low-Use"), $K111&lt;=2025), (AND($J111= "New", $K111&gt;2025))), "N/A", VLOOKUP($F111, 'Source Data'!$B$15:$I$22,8)), "")</f>
        <v/>
      </c>
      <c r="AF111" s="171" t="str">
        <f>IF(ISNUMBER($F111), IF(OR(AND(OR($J111="Retired", $J111="Permanent Low-Use"), $K111&lt;=2026), (AND($J111= "New", $K111&gt;2026))), "N/A", VLOOKUP($F111, 'Source Data'!$B$15:$I$22,8)), "")</f>
        <v/>
      </c>
      <c r="AG111" s="171" t="str">
        <f>IF(ISNUMBER($F111), IF(OR(AND(OR($J111="Retired", $J111="Permanent Low-Use"), $K111&lt;=2027), (AND($J111= "New", $K111&gt;2027))), "N/A", VLOOKUP($F111, 'Source Data'!$B$15:$I$22,8)), "")</f>
        <v/>
      </c>
      <c r="AH111" s="171" t="str">
        <f>IF(ISNUMBER($F111), IF(OR(AND(OR($J111="Retired", $J111="Permanent Low-Use"), $K111&lt;=2028), (AND($J111= "New", $K111&gt;2028))), "N/A", VLOOKUP($F111, 'Source Data'!$B$15:$I$22,8)), "")</f>
        <v/>
      </c>
      <c r="AI111" s="171" t="str">
        <f>IF(ISNUMBER($F111), IF(OR(AND(OR($J111="Retired", $J111="Permanent Low-Use"), $K111&lt;=2029), (AND($J111= "New", $K111&gt;2029))), "N/A", VLOOKUP($F111, 'Source Data'!$B$15:$I$22,8)), "")</f>
        <v/>
      </c>
      <c r="AJ111" s="171" t="str">
        <f>IF(ISNUMBER($F111), IF(OR(AND(OR($J111="Retired", $J111="Permanent Low-Use"), $K111&lt;=2030), (AND($J111= "New", $K111&gt;2030))), "N/A", VLOOKUP($F111, 'Source Data'!$B$15:$I$22,8)), "")</f>
        <v/>
      </c>
      <c r="AK111" s="171" t="str">
        <f>IF($N111= 0, "N/A", IF(ISERROR(VLOOKUP($F111, 'Source Data'!$B$4:$C$11,2)), "", VLOOKUP($F111, 'Source Data'!$B$4:$C$11,2)))</f>
        <v/>
      </c>
    </row>
    <row r="112" spans="1:37" x14ac:dyDescent="0.35">
      <c r="A112" s="99"/>
      <c r="B112" s="89"/>
      <c r="C112" s="90"/>
      <c r="D112" s="90"/>
      <c r="E112" s="91"/>
      <c r="F112" s="91"/>
      <c r="G112" s="86"/>
      <c r="H112" s="87"/>
      <c r="I112" s="86"/>
      <c r="J112" s="88"/>
      <c r="K112" s="92"/>
      <c r="L112" s="168" t="str">
        <f t="shared" si="7"/>
        <v/>
      </c>
      <c r="M112" s="170" t="str">
        <f>IF(ISERROR(VLOOKUP(E112,'Source Data'!$B$67:$J$97, MATCH(F112, 'Source Data'!$B$64:$J$64,1),TRUE))=TRUE,"",VLOOKUP(E112,'Source Data'!$B$67:$J$97,MATCH(F112, 'Source Data'!$B$64:$J$64,1),TRUE))</f>
        <v/>
      </c>
      <c r="N112" s="169" t="str">
        <f t="shared" si="8"/>
        <v/>
      </c>
      <c r="O112" s="170" t="str">
        <f>IF(OR(AND(OR($J112="Retired",$J112="Permanent Low-Use"),$K112&lt;=2020),(AND($J112="New",$K112&gt;2020))),"N/A",IF($N112=0,0,IF(ISERROR(VLOOKUP($E112,'Source Data'!$B$29:$J$60, MATCH($L112, 'Source Data'!$B$26:$J$26,1),TRUE))=TRUE,"",VLOOKUP($E112,'Source Data'!$B$29:$J$60,MATCH($L112, 'Source Data'!$B$26:$J$26,1),TRUE))))</f>
        <v/>
      </c>
      <c r="P112" s="170" t="str">
        <f>IF(OR(AND(OR($J112="Retired",$J112="Permanent Low-Use"),$K112&lt;=2021),(AND($J112="New",$K112&gt;2021))),"N/A",IF($N112=0,0,IF(ISERROR(VLOOKUP($E112,'Source Data'!$B$29:$J$60, MATCH($L112, 'Source Data'!$B$26:$J$26,1),TRUE))=TRUE,"",VLOOKUP($E112,'Source Data'!$B$29:$J$60,MATCH($L112, 'Source Data'!$B$26:$J$26,1),TRUE))))</f>
        <v/>
      </c>
      <c r="Q112" s="170" t="str">
        <f>IF(OR(AND(OR($J112="Retired",$J112="Permanent Low-Use"),$K112&lt;=2022),(AND($J112="New",$K112&gt;2022))),"N/A",IF($N112=0,0,IF(ISERROR(VLOOKUP($E112,'Source Data'!$B$29:$J$60, MATCH($L112, 'Source Data'!$B$26:$J$26,1),TRUE))=TRUE,"",VLOOKUP($E112,'Source Data'!$B$29:$J$60,MATCH($L112, 'Source Data'!$B$26:$J$26,1),TRUE))))</f>
        <v/>
      </c>
      <c r="R112" s="170" t="str">
        <f>IF(OR(AND(OR($J112="Retired",$J112="Permanent Low-Use"),$K112&lt;=2023),(AND($J112="New",$K112&gt;2023))),"N/A",IF($N112=0,0,IF(ISERROR(VLOOKUP($E112,'Source Data'!$B$29:$J$60, MATCH($L112, 'Source Data'!$B$26:$J$26,1),TRUE))=TRUE,"",VLOOKUP($E112,'Source Data'!$B$29:$J$60,MATCH($L112, 'Source Data'!$B$26:$J$26,1),TRUE))))</f>
        <v/>
      </c>
      <c r="S112" s="170" t="str">
        <f>IF(OR(AND(OR($J112="Retired",$J112="Permanent Low-Use"),$K112&lt;=2024),(AND($J112="New",$K112&gt;2024))),"N/A",IF($N112=0,0,IF(ISERROR(VLOOKUP($E112,'Source Data'!$B$29:$J$60, MATCH($L112, 'Source Data'!$B$26:$J$26,1),TRUE))=TRUE,"",VLOOKUP($E112,'Source Data'!$B$29:$J$60,MATCH($L112, 'Source Data'!$B$26:$J$26,1),TRUE))))</f>
        <v/>
      </c>
      <c r="T112" s="170" t="str">
        <f>IF(OR(AND(OR($J112="Retired",$J112="Permanent Low-Use"),$K112&lt;=2025),(AND($J112="New",$K112&gt;2025))),"N/A",IF($N112=0,0,IF(ISERROR(VLOOKUP($E112,'Source Data'!$B$29:$J$60, MATCH($L112, 'Source Data'!$B$26:$J$26,1),TRUE))=TRUE,"",VLOOKUP($E112,'Source Data'!$B$29:$J$60,MATCH($L112, 'Source Data'!$B$26:$J$26,1),TRUE))))</f>
        <v/>
      </c>
      <c r="U112" s="170" t="str">
        <f>IF(OR(AND(OR($J112="Retired",$J112="Permanent Low-Use"),$K112&lt;=2026),(AND($J112="New",$K112&gt;2026))),"N/A",IF($N112=0,0,IF(ISERROR(VLOOKUP($E112,'Source Data'!$B$29:$J$60, MATCH($L112, 'Source Data'!$B$26:$J$26,1),TRUE))=TRUE,"",VLOOKUP($E112,'Source Data'!$B$29:$J$60,MATCH($L112, 'Source Data'!$B$26:$J$26,1),TRUE))))</f>
        <v/>
      </c>
      <c r="V112" s="170" t="str">
        <f>IF(OR(AND(OR($J112="Retired",$J112="Permanent Low-Use"),$K112&lt;=2027),(AND($J112="New",$K112&gt;2027))),"N/A",IF($N112=0,0,IF(ISERROR(VLOOKUP($E112,'Source Data'!$B$29:$J$60, MATCH($L112, 'Source Data'!$B$26:$J$26,1),TRUE))=TRUE,"",VLOOKUP($E112,'Source Data'!$B$29:$J$60,MATCH($L112, 'Source Data'!$B$26:$J$26,1),TRUE))))</f>
        <v/>
      </c>
      <c r="W112" s="170" t="str">
        <f>IF(OR(AND(OR($J112="Retired",$J112="Permanent Low-Use"),$K112&lt;=2028),(AND($J112="New",$K112&gt;2028))),"N/A",IF($N112=0,0,IF(ISERROR(VLOOKUP($E112,'Source Data'!$B$29:$J$60, MATCH($L112, 'Source Data'!$B$26:$J$26,1),TRUE))=TRUE,"",VLOOKUP($E112,'Source Data'!$B$29:$J$60,MATCH($L112, 'Source Data'!$B$26:$J$26,1),TRUE))))</f>
        <v/>
      </c>
      <c r="X112" s="170" t="str">
        <f>IF(OR(AND(OR($J112="Retired",$J112="Permanent Low-Use"),$K112&lt;=2029),(AND($J112="New",$K112&gt;2029))),"N/A",IF($N112=0,0,IF(ISERROR(VLOOKUP($E112,'Source Data'!$B$29:$J$60, MATCH($L112, 'Source Data'!$B$26:$J$26,1),TRUE))=TRUE,"",VLOOKUP($E112,'Source Data'!$B$29:$J$60,MATCH($L112, 'Source Data'!$B$26:$J$26,1),TRUE))))</f>
        <v/>
      </c>
      <c r="Y112" s="170" t="str">
        <f>IF(OR(AND(OR($J112="Retired",$J112="Permanent Low-Use"),$K112&lt;=2030),(AND($J112="New",$K112&gt;2030))),"N/A",IF($N112=0,0,IF(ISERROR(VLOOKUP($E112,'Source Data'!$B$29:$J$60, MATCH($L112, 'Source Data'!$B$26:$J$26,1),TRUE))=TRUE,"",VLOOKUP($E112,'Source Data'!$B$29:$J$60,MATCH($L112, 'Source Data'!$B$26:$J$26,1),TRUE))))</f>
        <v/>
      </c>
      <c r="Z112" s="171" t="str">
        <f>IF(ISNUMBER($L112),IF(OR(AND(OR($J112="Retired",$J112="Permanent Low-Use"),$K112&lt;=2020),(AND($J112="New",$K112&gt;2020))),"N/A",VLOOKUP($F112,'Source Data'!$B$15:$I$22,5)),"")</f>
        <v/>
      </c>
      <c r="AA112" s="171" t="str">
        <f>IF(ISNUMBER($F112), IF(OR(AND(OR($J112="Retired", $J112="Permanent Low-Use"), $K112&lt;=2021), (AND($J112= "New", $K112&gt;2021))), "N/A", VLOOKUP($F112, 'Source Data'!$B$15:$I$22,6)), "")</f>
        <v/>
      </c>
      <c r="AB112" s="171" t="str">
        <f>IF(ISNUMBER($F112), IF(OR(AND(OR($J112="Retired", $J112="Permanent Low-Use"), $K112&lt;=2022), (AND($J112= "New", $K112&gt;2022))), "N/A", VLOOKUP($F112, 'Source Data'!$B$15:$I$22,7)), "")</f>
        <v/>
      </c>
      <c r="AC112" s="171" t="str">
        <f>IF(ISNUMBER($F112), IF(OR(AND(OR($J112="Retired", $J112="Permanent Low-Use"), $K112&lt;=2023), (AND($J112= "New", $K112&gt;2023))), "N/A", VLOOKUP($F112, 'Source Data'!$B$15:$I$22,8)), "")</f>
        <v/>
      </c>
      <c r="AD112" s="171" t="str">
        <f>IF(ISNUMBER($F112), IF(OR(AND(OR($J112="Retired", $J112="Permanent Low-Use"), $K112&lt;=2024), (AND($J112= "New", $K112&gt;2024))), "N/A", VLOOKUP($F112, 'Source Data'!$B$15:$I$22,8)), "")</f>
        <v/>
      </c>
      <c r="AE112" s="171" t="str">
        <f>IF(ISNUMBER($F112), IF(OR(AND(OR($J112="Retired", $J112="Permanent Low-Use"), $K112&lt;=2025), (AND($J112= "New", $K112&gt;2025))), "N/A", VLOOKUP($F112, 'Source Data'!$B$15:$I$22,8)), "")</f>
        <v/>
      </c>
      <c r="AF112" s="171" t="str">
        <f>IF(ISNUMBER($F112), IF(OR(AND(OR($J112="Retired", $J112="Permanent Low-Use"), $K112&lt;=2026), (AND($J112= "New", $K112&gt;2026))), "N/A", VLOOKUP($F112, 'Source Data'!$B$15:$I$22,8)), "")</f>
        <v/>
      </c>
      <c r="AG112" s="171" t="str">
        <f>IF(ISNUMBER($F112), IF(OR(AND(OR($J112="Retired", $J112="Permanent Low-Use"), $K112&lt;=2027), (AND($J112= "New", $K112&gt;2027))), "N/A", VLOOKUP($F112, 'Source Data'!$B$15:$I$22,8)), "")</f>
        <v/>
      </c>
      <c r="AH112" s="171" t="str">
        <f>IF(ISNUMBER($F112), IF(OR(AND(OR($J112="Retired", $J112="Permanent Low-Use"), $K112&lt;=2028), (AND($J112= "New", $K112&gt;2028))), "N/A", VLOOKUP($F112, 'Source Data'!$B$15:$I$22,8)), "")</f>
        <v/>
      </c>
      <c r="AI112" s="171" t="str">
        <f>IF(ISNUMBER($F112), IF(OR(AND(OR($J112="Retired", $J112="Permanent Low-Use"), $K112&lt;=2029), (AND($J112= "New", $K112&gt;2029))), "N/A", VLOOKUP($F112, 'Source Data'!$B$15:$I$22,8)), "")</f>
        <v/>
      </c>
      <c r="AJ112" s="171" t="str">
        <f>IF(ISNUMBER($F112), IF(OR(AND(OR($J112="Retired", $J112="Permanent Low-Use"), $K112&lt;=2030), (AND($J112= "New", $K112&gt;2030))), "N/A", VLOOKUP($F112, 'Source Data'!$B$15:$I$22,8)), "")</f>
        <v/>
      </c>
      <c r="AK112" s="171" t="str">
        <f>IF($N112= 0, "N/A", IF(ISERROR(VLOOKUP($F112, 'Source Data'!$B$4:$C$11,2)), "", VLOOKUP($F112, 'Source Data'!$B$4:$C$11,2)))</f>
        <v/>
      </c>
    </row>
    <row r="113" spans="1:37" x14ac:dyDescent="0.35">
      <c r="A113" s="99"/>
      <c r="B113" s="89"/>
      <c r="C113" s="90"/>
      <c r="D113" s="90"/>
      <c r="E113" s="91"/>
      <c r="F113" s="91"/>
      <c r="G113" s="86"/>
      <c r="H113" s="87"/>
      <c r="I113" s="86"/>
      <c r="J113" s="88"/>
      <c r="K113" s="92"/>
      <c r="L113" s="168" t="str">
        <f t="shared" si="7"/>
        <v/>
      </c>
      <c r="M113" s="170" t="str">
        <f>IF(ISERROR(VLOOKUP(E113,'Source Data'!$B$67:$J$97, MATCH(F113, 'Source Data'!$B$64:$J$64,1),TRUE))=TRUE,"",VLOOKUP(E113,'Source Data'!$B$67:$J$97,MATCH(F113, 'Source Data'!$B$64:$J$64,1),TRUE))</f>
        <v/>
      </c>
      <c r="N113" s="169" t="str">
        <f t="shared" si="8"/>
        <v/>
      </c>
      <c r="O113" s="170" t="str">
        <f>IF(OR(AND(OR($J113="Retired",$J113="Permanent Low-Use"),$K113&lt;=2020),(AND($J113="New",$K113&gt;2020))),"N/A",IF($N113=0,0,IF(ISERROR(VLOOKUP($E113,'Source Data'!$B$29:$J$60, MATCH($L113, 'Source Data'!$B$26:$J$26,1),TRUE))=TRUE,"",VLOOKUP($E113,'Source Data'!$B$29:$J$60,MATCH($L113, 'Source Data'!$B$26:$J$26,1),TRUE))))</f>
        <v/>
      </c>
      <c r="P113" s="170" t="str">
        <f>IF(OR(AND(OR($J113="Retired",$J113="Permanent Low-Use"),$K113&lt;=2021),(AND($J113="New",$K113&gt;2021))),"N/A",IF($N113=0,0,IF(ISERROR(VLOOKUP($E113,'Source Data'!$B$29:$J$60, MATCH($L113, 'Source Data'!$B$26:$J$26,1),TRUE))=TRUE,"",VLOOKUP($E113,'Source Data'!$B$29:$J$60,MATCH($L113, 'Source Data'!$B$26:$J$26,1),TRUE))))</f>
        <v/>
      </c>
      <c r="Q113" s="170" t="str">
        <f>IF(OR(AND(OR($J113="Retired",$J113="Permanent Low-Use"),$K113&lt;=2022),(AND($J113="New",$K113&gt;2022))),"N/A",IF($N113=0,0,IF(ISERROR(VLOOKUP($E113,'Source Data'!$B$29:$J$60, MATCH($L113, 'Source Data'!$B$26:$J$26,1),TRUE))=TRUE,"",VLOOKUP($E113,'Source Data'!$B$29:$J$60,MATCH($L113, 'Source Data'!$B$26:$J$26,1),TRUE))))</f>
        <v/>
      </c>
      <c r="R113" s="170" t="str">
        <f>IF(OR(AND(OR($J113="Retired",$J113="Permanent Low-Use"),$K113&lt;=2023),(AND($J113="New",$K113&gt;2023))),"N/A",IF($N113=0,0,IF(ISERROR(VLOOKUP($E113,'Source Data'!$B$29:$J$60, MATCH($L113, 'Source Data'!$B$26:$J$26,1),TRUE))=TRUE,"",VLOOKUP($E113,'Source Data'!$B$29:$J$60,MATCH($L113, 'Source Data'!$B$26:$J$26,1),TRUE))))</f>
        <v/>
      </c>
      <c r="S113" s="170" t="str">
        <f>IF(OR(AND(OR($J113="Retired",$J113="Permanent Low-Use"),$K113&lt;=2024),(AND($J113="New",$K113&gt;2024))),"N/A",IF($N113=0,0,IF(ISERROR(VLOOKUP($E113,'Source Data'!$B$29:$J$60, MATCH($L113, 'Source Data'!$B$26:$J$26,1),TRUE))=TRUE,"",VLOOKUP($E113,'Source Data'!$B$29:$J$60,MATCH($L113, 'Source Data'!$B$26:$J$26,1),TRUE))))</f>
        <v/>
      </c>
      <c r="T113" s="170" t="str">
        <f>IF(OR(AND(OR($J113="Retired",$J113="Permanent Low-Use"),$K113&lt;=2025),(AND($J113="New",$K113&gt;2025))),"N/A",IF($N113=0,0,IF(ISERROR(VLOOKUP($E113,'Source Data'!$B$29:$J$60, MATCH($L113, 'Source Data'!$B$26:$J$26,1),TRUE))=TRUE,"",VLOOKUP($E113,'Source Data'!$B$29:$J$60,MATCH($L113, 'Source Data'!$B$26:$J$26,1),TRUE))))</f>
        <v/>
      </c>
      <c r="U113" s="170" t="str">
        <f>IF(OR(AND(OR($J113="Retired",$J113="Permanent Low-Use"),$K113&lt;=2026),(AND($J113="New",$K113&gt;2026))),"N/A",IF($N113=0,0,IF(ISERROR(VLOOKUP($E113,'Source Data'!$B$29:$J$60, MATCH($L113, 'Source Data'!$B$26:$J$26,1),TRUE))=TRUE,"",VLOOKUP($E113,'Source Data'!$B$29:$J$60,MATCH($L113, 'Source Data'!$B$26:$J$26,1),TRUE))))</f>
        <v/>
      </c>
      <c r="V113" s="170" t="str">
        <f>IF(OR(AND(OR($J113="Retired",$J113="Permanent Low-Use"),$K113&lt;=2027),(AND($J113="New",$K113&gt;2027))),"N/A",IF($N113=0,0,IF(ISERROR(VLOOKUP($E113,'Source Data'!$B$29:$J$60, MATCH($L113, 'Source Data'!$B$26:$J$26,1),TRUE))=TRUE,"",VLOOKUP($E113,'Source Data'!$B$29:$J$60,MATCH($L113, 'Source Data'!$B$26:$J$26,1),TRUE))))</f>
        <v/>
      </c>
      <c r="W113" s="170" t="str">
        <f>IF(OR(AND(OR($J113="Retired",$J113="Permanent Low-Use"),$K113&lt;=2028),(AND($J113="New",$K113&gt;2028))),"N/A",IF($N113=0,0,IF(ISERROR(VLOOKUP($E113,'Source Data'!$B$29:$J$60, MATCH($L113, 'Source Data'!$B$26:$J$26,1),TRUE))=TRUE,"",VLOOKUP($E113,'Source Data'!$B$29:$J$60,MATCH($L113, 'Source Data'!$B$26:$J$26,1),TRUE))))</f>
        <v/>
      </c>
      <c r="X113" s="170" t="str">
        <f>IF(OR(AND(OR($J113="Retired",$J113="Permanent Low-Use"),$K113&lt;=2029),(AND($J113="New",$K113&gt;2029))),"N/A",IF($N113=0,0,IF(ISERROR(VLOOKUP($E113,'Source Data'!$B$29:$J$60, MATCH($L113, 'Source Data'!$B$26:$J$26,1),TRUE))=TRUE,"",VLOOKUP($E113,'Source Data'!$B$29:$J$60,MATCH($L113, 'Source Data'!$B$26:$J$26,1),TRUE))))</f>
        <v/>
      </c>
      <c r="Y113" s="170" t="str">
        <f>IF(OR(AND(OR($J113="Retired",$J113="Permanent Low-Use"),$K113&lt;=2030),(AND($J113="New",$K113&gt;2030))),"N/A",IF($N113=0,0,IF(ISERROR(VLOOKUP($E113,'Source Data'!$B$29:$J$60, MATCH($L113, 'Source Data'!$B$26:$J$26,1),TRUE))=TRUE,"",VLOOKUP($E113,'Source Data'!$B$29:$J$60,MATCH($L113, 'Source Data'!$B$26:$J$26,1),TRUE))))</f>
        <v/>
      </c>
      <c r="Z113" s="171" t="str">
        <f>IF(ISNUMBER($L113),IF(OR(AND(OR($J113="Retired",$J113="Permanent Low-Use"),$K113&lt;=2020),(AND($J113="New",$K113&gt;2020))),"N/A",VLOOKUP($F113,'Source Data'!$B$15:$I$22,5)),"")</f>
        <v/>
      </c>
      <c r="AA113" s="171" t="str">
        <f>IF(ISNUMBER($F113), IF(OR(AND(OR($J113="Retired", $J113="Permanent Low-Use"), $K113&lt;=2021), (AND($J113= "New", $K113&gt;2021))), "N/A", VLOOKUP($F113, 'Source Data'!$B$15:$I$22,6)), "")</f>
        <v/>
      </c>
      <c r="AB113" s="171" t="str">
        <f>IF(ISNUMBER($F113), IF(OR(AND(OR($J113="Retired", $J113="Permanent Low-Use"), $K113&lt;=2022), (AND($J113= "New", $K113&gt;2022))), "N/A", VLOOKUP($F113, 'Source Data'!$B$15:$I$22,7)), "")</f>
        <v/>
      </c>
      <c r="AC113" s="171" t="str">
        <f>IF(ISNUMBER($F113), IF(OR(AND(OR($J113="Retired", $J113="Permanent Low-Use"), $K113&lt;=2023), (AND($J113= "New", $K113&gt;2023))), "N/A", VLOOKUP($F113, 'Source Data'!$B$15:$I$22,8)), "")</f>
        <v/>
      </c>
      <c r="AD113" s="171" t="str">
        <f>IF(ISNUMBER($F113), IF(OR(AND(OR($J113="Retired", $J113="Permanent Low-Use"), $K113&lt;=2024), (AND($J113= "New", $K113&gt;2024))), "N/A", VLOOKUP($F113, 'Source Data'!$B$15:$I$22,8)), "")</f>
        <v/>
      </c>
      <c r="AE113" s="171" t="str">
        <f>IF(ISNUMBER($F113), IF(OR(AND(OR($J113="Retired", $J113="Permanent Low-Use"), $K113&lt;=2025), (AND($J113= "New", $K113&gt;2025))), "N/A", VLOOKUP($F113, 'Source Data'!$B$15:$I$22,8)), "")</f>
        <v/>
      </c>
      <c r="AF113" s="171" t="str">
        <f>IF(ISNUMBER($F113), IF(OR(AND(OR($J113="Retired", $J113="Permanent Low-Use"), $K113&lt;=2026), (AND($J113= "New", $K113&gt;2026))), "N/A", VLOOKUP($F113, 'Source Data'!$B$15:$I$22,8)), "")</f>
        <v/>
      </c>
      <c r="AG113" s="171" t="str">
        <f>IF(ISNUMBER($F113), IF(OR(AND(OR($J113="Retired", $J113="Permanent Low-Use"), $K113&lt;=2027), (AND($J113= "New", $K113&gt;2027))), "N/A", VLOOKUP($F113, 'Source Data'!$B$15:$I$22,8)), "")</f>
        <v/>
      </c>
      <c r="AH113" s="171" t="str">
        <f>IF(ISNUMBER($F113), IF(OR(AND(OR($J113="Retired", $J113="Permanent Low-Use"), $K113&lt;=2028), (AND($J113= "New", $K113&gt;2028))), "N/A", VLOOKUP($F113, 'Source Data'!$B$15:$I$22,8)), "")</f>
        <v/>
      </c>
      <c r="AI113" s="171" t="str">
        <f>IF(ISNUMBER($F113), IF(OR(AND(OR($J113="Retired", $J113="Permanent Low-Use"), $K113&lt;=2029), (AND($J113= "New", $K113&gt;2029))), "N/A", VLOOKUP($F113, 'Source Data'!$B$15:$I$22,8)), "")</f>
        <v/>
      </c>
      <c r="AJ113" s="171" t="str">
        <f>IF(ISNUMBER($F113), IF(OR(AND(OR($J113="Retired", $J113="Permanent Low-Use"), $K113&lt;=2030), (AND($J113= "New", $K113&gt;2030))), "N/A", VLOOKUP($F113, 'Source Data'!$B$15:$I$22,8)), "")</f>
        <v/>
      </c>
      <c r="AK113" s="171" t="str">
        <f>IF($N113= 0, "N/A", IF(ISERROR(VLOOKUP($F113, 'Source Data'!$B$4:$C$11,2)), "", VLOOKUP($F113, 'Source Data'!$B$4:$C$11,2)))</f>
        <v/>
      </c>
    </row>
    <row r="114" spans="1:37" x14ac:dyDescent="0.35">
      <c r="A114" s="99"/>
      <c r="B114" s="89"/>
      <c r="C114" s="90"/>
      <c r="D114" s="90"/>
      <c r="E114" s="91"/>
      <c r="F114" s="91"/>
      <c r="G114" s="86"/>
      <c r="H114" s="87"/>
      <c r="I114" s="86"/>
      <c r="J114" s="88"/>
      <c r="K114" s="92"/>
      <c r="L114" s="168" t="str">
        <f t="shared" si="7"/>
        <v/>
      </c>
      <c r="M114" s="170" t="str">
        <f>IF(ISERROR(VLOOKUP(E114,'Source Data'!$B$67:$J$97, MATCH(F114, 'Source Data'!$B$64:$J$64,1),TRUE))=TRUE,"",VLOOKUP(E114,'Source Data'!$B$67:$J$97,MATCH(F114, 'Source Data'!$B$64:$J$64,1),TRUE))</f>
        <v/>
      </c>
      <c r="N114" s="169" t="str">
        <f t="shared" si="8"/>
        <v/>
      </c>
      <c r="O114" s="170" t="str">
        <f>IF(OR(AND(OR($J114="Retired",$J114="Permanent Low-Use"),$K114&lt;=2020),(AND($J114="New",$K114&gt;2020))),"N/A",IF($N114=0,0,IF(ISERROR(VLOOKUP($E114,'Source Data'!$B$29:$J$60, MATCH($L114, 'Source Data'!$B$26:$J$26,1),TRUE))=TRUE,"",VLOOKUP($E114,'Source Data'!$B$29:$J$60,MATCH($L114, 'Source Data'!$B$26:$J$26,1),TRUE))))</f>
        <v/>
      </c>
      <c r="P114" s="170" t="str">
        <f>IF(OR(AND(OR($J114="Retired",$J114="Permanent Low-Use"),$K114&lt;=2021),(AND($J114="New",$K114&gt;2021))),"N/A",IF($N114=0,0,IF(ISERROR(VLOOKUP($E114,'Source Data'!$B$29:$J$60, MATCH($L114, 'Source Data'!$B$26:$J$26,1),TRUE))=TRUE,"",VLOOKUP($E114,'Source Data'!$B$29:$J$60,MATCH($L114, 'Source Data'!$B$26:$J$26,1),TRUE))))</f>
        <v/>
      </c>
      <c r="Q114" s="170" t="str">
        <f>IF(OR(AND(OR($J114="Retired",$J114="Permanent Low-Use"),$K114&lt;=2022),(AND($J114="New",$K114&gt;2022))),"N/A",IF($N114=0,0,IF(ISERROR(VLOOKUP($E114,'Source Data'!$B$29:$J$60, MATCH($L114, 'Source Data'!$B$26:$J$26,1),TRUE))=TRUE,"",VLOOKUP($E114,'Source Data'!$B$29:$J$60,MATCH($L114, 'Source Data'!$B$26:$J$26,1),TRUE))))</f>
        <v/>
      </c>
      <c r="R114" s="170" t="str">
        <f>IF(OR(AND(OR($J114="Retired",$J114="Permanent Low-Use"),$K114&lt;=2023),(AND($J114="New",$K114&gt;2023))),"N/A",IF($N114=0,0,IF(ISERROR(VLOOKUP($E114,'Source Data'!$B$29:$J$60, MATCH($L114, 'Source Data'!$B$26:$J$26,1),TRUE))=TRUE,"",VLOOKUP($E114,'Source Data'!$B$29:$J$60,MATCH($L114, 'Source Data'!$B$26:$J$26,1),TRUE))))</f>
        <v/>
      </c>
      <c r="S114" s="170" t="str">
        <f>IF(OR(AND(OR($J114="Retired",$J114="Permanent Low-Use"),$K114&lt;=2024),(AND($J114="New",$K114&gt;2024))),"N/A",IF($N114=0,0,IF(ISERROR(VLOOKUP($E114,'Source Data'!$B$29:$J$60, MATCH($L114, 'Source Data'!$B$26:$J$26,1),TRUE))=TRUE,"",VLOOKUP($E114,'Source Data'!$B$29:$J$60,MATCH($L114, 'Source Data'!$B$26:$J$26,1),TRUE))))</f>
        <v/>
      </c>
      <c r="T114" s="170" t="str">
        <f>IF(OR(AND(OR($J114="Retired",$J114="Permanent Low-Use"),$K114&lt;=2025),(AND($J114="New",$K114&gt;2025))),"N/A",IF($N114=0,0,IF(ISERROR(VLOOKUP($E114,'Source Data'!$B$29:$J$60, MATCH($L114, 'Source Data'!$B$26:$J$26,1),TRUE))=TRUE,"",VLOOKUP($E114,'Source Data'!$B$29:$J$60,MATCH($L114, 'Source Data'!$B$26:$J$26,1),TRUE))))</f>
        <v/>
      </c>
      <c r="U114" s="170" t="str">
        <f>IF(OR(AND(OR($J114="Retired",$J114="Permanent Low-Use"),$K114&lt;=2026),(AND($J114="New",$K114&gt;2026))),"N/A",IF($N114=0,0,IF(ISERROR(VLOOKUP($E114,'Source Data'!$B$29:$J$60, MATCH($L114, 'Source Data'!$B$26:$J$26,1),TRUE))=TRUE,"",VLOOKUP($E114,'Source Data'!$B$29:$J$60,MATCH($L114, 'Source Data'!$B$26:$J$26,1),TRUE))))</f>
        <v/>
      </c>
      <c r="V114" s="170" t="str">
        <f>IF(OR(AND(OR($J114="Retired",$J114="Permanent Low-Use"),$K114&lt;=2027),(AND($J114="New",$K114&gt;2027))),"N/A",IF($N114=0,0,IF(ISERROR(VLOOKUP($E114,'Source Data'!$B$29:$J$60, MATCH($L114, 'Source Data'!$B$26:$J$26,1),TRUE))=TRUE,"",VLOOKUP($E114,'Source Data'!$B$29:$J$60,MATCH($L114, 'Source Data'!$B$26:$J$26,1),TRUE))))</f>
        <v/>
      </c>
      <c r="W114" s="170" t="str">
        <f>IF(OR(AND(OR($J114="Retired",$J114="Permanent Low-Use"),$K114&lt;=2028),(AND($J114="New",$K114&gt;2028))),"N/A",IF($N114=0,0,IF(ISERROR(VLOOKUP($E114,'Source Data'!$B$29:$J$60, MATCH($L114, 'Source Data'!$B$26:$J$26,1),TRUE))=TRUE,"",VLOOKUP($E114,'Source Data'!$B$29:$J$60,MATCH($L114, 'Source Data'!$B$26:$J$26,1),TRUE))))</f>
        <v/>
      </c>
      <c r="X114" s="170" t="str">
        <f>IF(OR(AND(OR($J114="Retired",$J114="Permanent Low-Use"),$K114&lt;=2029),(AND($J114="New",$K114&gt;2029))),"N/A",IF($N114=0,0,IF(ISERROR(VLOOKUP($E114,'Source Data'!$B$29:$J$60, MATCH($L114, 'Source Data'!$B$26:$J$26,1),TRUE))=TRUE,"",VLOOKUP($E114,'Source Data'!$B$29:$J$60,MATCH($L114, 'Source Data'!$B$26:$J$26,1),TRUE))))</f>
        <v/>
      </c>
      <c r="Y114" s="170" t="str">
        <f>IF(OR(AND(OR($J114="Retired",$J114="Permanent Low-Use"),$K114&lt;=2030),(AND($J114="New",$K114&gt;2030))),"N/A",IF($N114=0,0,IF(ISERROR(VLOOKUP($E114,'Source Data'!$B$29:$J$60, MATCH($L114, 'Source Data'!$B$26:$J$26,1),TRUE))=TRUE,"",VLOOKUP($E114,'Source Data'!$B$29:$J$60,MATCH($L114, 'Source Data'!$B$26:$J$26,1),TRUE))))</f>
        <v/>
      </c>
      <c r="Z114" s="171" t="str">
        <f>IF(ISNUMBER($L114),IF(OR(AND(OR($J114="Retired",$J114="Permanent Low-Use"),$K114&lt;=2020),(AND($J114="New",$K114&gt;2020))),"N/A",VLOOKUP($F114,'Source Data'!$B$15:$I$22,5)),"")</f>
        <v/>
      </c>
      <c r="AA114" s="171" t="str">
        <f>IF(ISNUMBER($F114), IF(OR(AND(OR($J114="Retired", $J114="Permanent Low-Use"), $K114&lt;=2021), (AND($J114= "New", $K114&gt;2021))), "N/A", VLOOKUP($F114, 'Source Data'!$B$15:$I$22,6)), "")</f>
        <v/>
      </c>
      <c r="AB114" s="171" t="str">
        <f>IF(ISNUMBER($F114), IF(OR(AND(OR($J114="Retired", $J114="Permanent Low-Use"), $K114&lt;=2022), (AND($J114= "New", $K114&gt;2022))), "N/A", VLOOKUP($F114, 'Source Data'!$B$15:$I$22,7)), "")</f>
        <v/>
      </c>
      <c r="AC114" s="171" t="str">
        <f>IF(ISNUMBER($F114), IF(OR(AND(OR($J114="Retired", $J114="Permanent Low-Use"), $K114&lt;=2023), (AND($J114= "New", $K114&gt;2023))), "N/A", VLOOKUP($F114, 'Source Data'!$B$15:$I$22,8)), "")</f>
        <v/>
      </c>
      <c r="AD114" s="171" t="str">
        <f>IF(ISNUMBER($F114), IF(OR(AND(OR($J114="Retired", $J114="Permanent Low-Use"), $K114&lt;=2024), (AND($J114= "New", $K114&gt;2024))), "N/A", VLOOKUP($F114, 'Source Data'!$B$15:$I$22,8)), "")</f>
        <v/>
      </c>
      <c r="AE114" s="171" t="str">
        <f>IF(ISNUMBER($F114), IF(OR(AND(OR($J114="Retired", $J114="Permanent Low-Use"), $K114&lt;=2025), (AND($J114= "New", $K114&gt;2025))), "N/A", VLOOKUP($F114, 'Source Data'!$B$15:$I$22,8)), "")</f>
        <v/>
      </c>
      <c r="AF114" s="171" t="str">
        <f>IF(ISNUMBER($F114), IF(OR(AND(OR($J114="Retired", $J114="Permanent Low-Use"), $K114&lt;=2026), (AND($J114= "New", $K114&gt;2026))), "N/A", VLOOKUP($F114, 'Source Data'!$B$15:$I$22,8)), "")</f>
        <v/>
      </c>
      <c r="AG114" s="171" t="str">
        <f>IF(ISNUMBER($F114), IF(OR(AND(OR($J114="Retired", $J114="Permanent Low-Use"), $K114&lt;=2027), (AND($J114= "New", $K114&gt;2027))), "N/A", VLOOKUP($F114, 'Source Data'!$B$15:$I$22,8)), "")</f>
        <v/>
      </c>
      <c r="AH114" s="171" t="str">
        <f>IF(ISNUMBER($F114), IF(OR(AND(OR($J114="Retired", $J114="Permanent Low-Use"), $K114&lt;=2028), (AND($J114= "New", $K114&gt;2028))), "N/A", VLOOKUP($F114, 'Source Data'!$B$15:$I$22,8)), "")</f>
        <v/>
      </c>
      <c r="AI114" s="171" t="str">
        <f>IF(ISNUMBER($F114), IF(OR(AND(OR($J114="Retired", $J114="Permanent Low-Use"), $K114&lt;=2029), (AND($J114= "New", $K114&gt;2029))), "N/A", VLOOKUP($F114, 'Source Data'!$B$15:$I$22,8)), "")</f>
        <v/>
      </c>
      <c r="AJ114" s="171" t="str">
        <f>IF(ISNUMBER($F114), IF(OR(AND(OR($J114="Retired", $J114="Permanent Low-Use"), $K114&lt;=2030), (AND($J114= "New", $K114&gt;2030))), "N/A", VLOOKUP($F114, 'Source Data'!$B$15:$I$22,8)), "")</f>
        <v/>
      </c>
      <c r="AK114" s="171" t="str">
        <f>IF($N114= 0, "N/A", IF(ISERROR(VLOOKUP($F114, 'Source Data'!$B$4:$C$11,2)), "", VLOOKUP($F114, 'Source Data'!$B$4:$C$11,2)))</f>
        <v/>
      </c>
    </row>
    <row r="115" spans="1:37" x14ac:dyDescent="0.35">
      <c r="A115" s="99"/>
      <c r="B115" s="89"/>
      <c r="C115" s="90"/>
      <c r="D115" s="90"/>
      <c r="E115" s="91"/>
      <c r="F115" s="91"/>
      <c r="G115" s="86"/>
      <c r="H115" s="87"/>
      <c r="I115" s="86"/>
      <c r="J115" s="88"/>
      <c r="K115" s="92"/>
      <c r="L115" s="168" t="str">
        <f t="shared" si="7"/>
        <v/>
      </c>
      <c r="M115" s="170" t="str">
        <f>IF(ISERROR(VLOOKUP(E115,'Source Data'!$B$67:$J$97, MATCH(F115, 'Source Data'!$B$64:$J$64,1),TRUE))=TRUE,"",VLOOKUP(E115,'Source Data'!$B$67:$J$97,MATCH(F115, 'Source Data'!$B$64:$J$64,1),TRUE))</f>
        <v/>
      </c>
      <c r="N115" s="169" t="str">
        <f t="shared" si="8"/>
        <v/>
      </c>
      <c r="O115" s="170" t="str">
        <f>IF(OR(AND(OR($J115="Retired",$J115="Permanent Low-Use"),$K115&lt;=2020),(AND($J115="New",$K115&gt;2020))),"N/A",IF($N115=0,0,IF(ISERROR(VLOOKUP($E115,'Source Data'!$B$29:$J$60, MATCH($L115, 'Source Data'!$B$26:$J$26,1),TRUE))=TRUE,"",VLOOKUP($E115,'Source Data'!$B$29:$J$60,MATCH($L115, 'Source Data'!$B$26:$J$26,1),TRUE))))</f>
        <v/>
      </c>
      <c r="P115" s="170" t="str">
        <f>IF(OR(AND(OR($J115="Retired",$J115="Permanent Low-Use"),$K115&lt;=2021),(AND($J115="New",$K115&gt;2021))),"N/A",IF($N115=0,0,IF(ISERROR(VLOOKUP($E115,'Source Data'!$B$29:$J$60, MATCH($L115, 'Source Data'!$B$26:$J$26,1),TRUE))=TRUE,"",VLOOKUP($E115,'Source Data'!$B$29:$J$60,MATCH($L115, 'Source Data'!$B$26:$J$26,1),TRUE))))</f>
        <v/>
      </c>
      <c r="Q115" s="170" t="str">
        <f>IF(OR(AND(OR($J115="Retired",$J115="Permanent Low-Use"),$K115&lt;=2022),(AND($J115="New",$K115&gt;2022))),"N/A",IF($N115=0,0,IF(ISERROR(VLOOKUP($E115,'Source Data'!$B$29:$J$60, MATCH($L115, 'Source Data'!$B$26:$J$26,1),TRUE))=TRUE,"",VLOOKUP($E115,'Source Data'!$B$29:$J$60,MATCH($L115, 'Source Data'!$B$26:$J$26,1),TRUE))))</f>
        <v/>
      </c>
      <c r="R115" s="170" t="str">
        <f>IF(OR(AND(OR($J115="Retired",$J115="Permanent Low-Use"),$K115&lt;=2023),(AND($J115="New",$K115&gt;2023))),"N/A",IF($N115=0,0,IF(ISERROR(VLOOKUP($E115,'Source Data'!$B$29:$J$60, MATCH($L115, 'Source Data'!$B$26:$J$26,1),TRUE))=TRUE,"",VLOOKUP($E115,'Source Data'!$B$29:$J$60,MATCH($L115, 'Source Data'!$B$26:$J$26,1),TRUE))))</f>
        <v/>
      </c>
      <c r="S115" s="170" t="str">
        <f>IF(OR(AND(OR($J115="Retired",$J115="Permanent Low-Use"),$K115&lt;=2024),(AND($J115="New",$K115&gt;2024))),"N/A",IF($N115=0,0,IF(ISERROR(VLOOKUP($E115,'Source Data'!$B$29:$J$60, MATCH($L115, 'Source Data'!$B$26:$J$26,1),TRUE))=TRUE,"",VLOOKUP($E115,'Source Data'!$B$29:$J$60,MATCH($L115, 'Source Data'!$B$26:$J$26,1),TRUE))))</f>
        <v/>
      </c>
      <c r="T115" s="170" t="str">
        <f>IF(OR(AND(OR($J115="Retired",$J115="Permanent Low-Use"),$K115&lt;=2025),(AND($J115="New",$K115&gt;2025))),"N/A",IF($N115=0,0,IF(ISERROR(VLOOKUP($E115,'Source Data'!$B$29:$J$60, MATCH($L115, 'Source Data'!$B$26:$J$26,1),TRUE))=TRUE,"",VLOOKUP($E115,'Source Data'!$B$29:$J$60,MATCH($L115, 'Source Data'!$B$26:$J$26,1),TRUE))))</f>
        <v/>
      </c>
      <c r="U115" s="170" t="str">
        <f>IF(OR(AND(OR($J115="Retired",$J115="Permanent Low-Use"),$K115&lt;=2026),(AND($J115="New",$K115&gt;2026))),"N/A",IF($N115=0,0,IF(ISERROR(VLOOKUP($E115,'Source Data'!$B$29:$J$60, MATCH($L115, 'Source Data'!$B$26:$J$26,1),TRUE))=TRUE,"",VLOOKUP($E115,'Source Data'!$B$29:$J$60,MATCH($L115, 'Source Data'!$B$26:$J$26,1),TRUE))))</f>
        <v/>
      </c>
      <c r="V115" s="170" t="str">
        <f>IF(OR(AND(OR($J115="Retired",$J115="Permanent Low-Use"),$K115&lt;=2027),(AND($J115="New",$K115&gt;2027))),"N/A",IF($N115=0,0,IF(ISERROR(VLOOKUP($E115,'Source Data'!$B$29:$J$60, MATCH($L115, 'Source Data'!$B$26:$J$26,1),TRUE))=TRUE,"",VLOOKUP($E115,'Source Data'!$B$29:$J$60,MATCH($L115, 'Source Data'!$B$26:$J$26,1),TRUE))))</f>
        <v/>
      </c>
      <c r="W115" s="170" t="str">
        <f>IF(OR(AND(OR($J115="Retired",$J115="Permanent Low-Use"),$K115&lt;=2028),(AND($J115="New",$K115&gt;2028))),"N/A",IF($N115=0,0,IF(ISERROR(VLOOKUP($E115,'Source Data'!$B$29:$J$60, MATCH($L115, 'Source Data'!$B$26:$J$26,1),TRUE))=TRUE,"",VLOOKUP($E115,'Source Data'!$B$29:$J$60,MATCH($L115, 'Source Data'!$B$26:$J$26,1),TRUE))))</f>
        <v/>
      </c>
      <c r="X115" s="170" t="str">
        <f>IF(OR(AND(OR($J115="Retired",$J115="Permanent Low-Use"),$K115&lt;=2029),(AND($J115="New",$K115&gt;2029))),"N/A",IF($N115=0,0,IF(ISERROR(VLOOKUP($E115,'Source Data'!$B$29:$J$60, MATCH($L115, 'Source Data'!$B$26:$J$26,1),TRUE))=TRUE,"",VLOOKUP($E115,'Source Data'!$B$29:$J$60,MATCH($L115, 'Source Data'!$B$26:$J$26,1),TRUE))))</f>
        <v/>
      </c>
      <c r="Y115" s="170" t="str">
        <f>IF(OR(AND(OR($J115="Retired",$J115="Permanent Low-Use"),$K115&lt;=2030),(AND($J115="New",$K115&gt;2030))),"N/A",IF($N115=0,0,IF(ISERROR(VLOOKUP($E115,'Source Data'!$B$29:$J$60, MATCH($L115, 'Source Data'!$B$26:$J$26,1),TRUE))=TRUE,"",VLOOKUP($E115,'Source Data'!$B$29:$J$60,MATCH($L115, 'Source Data'!$B$26:$J$26,1),TRUE))))</f>
        <v/>
      </c>
      <c r="Z115" s="171" t="str">
        <f>IF(ISNUMBER($L115),IF(OR(AND(OR($J115="Retired",$J115="Permanent Low-Use"),$K115&lt;=2020),(AND($J115="New",$K115&gt;2020))),"N/A",VLOOKUP($F115,'Source Data'!$B$15:$I$22,5)),"")</f>
        <v/>
      </c>
      <c r="AA115" s="171" t="str">
        <f>IF(ISNUMBER($F115), IF(OR(AND(OR($J115="Retired", $J115="Permanent Low-Use"), $K115&lt;=2021), (AND($J115= "New", $K115&gt;2021))), "N/A", VLOOKUP($F115, 'Source Data'!$B$15:$I$22,6)), "")</f>
        <v/>
      </c>
      <c r="AB115" s="171" t="str">
        <f>IF(ISNUMBER($F115), IF(OR(AND(OR($J115="Retired", $J115="Permanent Low-Use"), $K115&lt;=2022), (AND($J115= "New", $K115&gt;2022))), "N/A", VLOOKUP($F115, 'Source Data'!$B$15:$I$22,7)), "")</f>
        <v/>
      </c>
      <c r="AC115" s="171" t="str">
        <f>IF(ISNUMBER($F115), IF(OR(AND(OR($J115="Retired", $J115="Permanent Low-Use"), $K115&lt;=2023), (AND($J115= "New", $K115&gt;2023))), "N/A", VLOOKUP($F115, 'Source Data'!$B$15:$I$22,8)), "")</f>
        <v/>
      </c>
      <c r="AD115" s="171" t="str">
        <f>IF(ISNUMBER($F115), IF(OR(AND(OR($J115="Retired", $J115="Permanent Low-Use"), $K115&lt;=2024), (AND($J115= "New", $K115&gt;2024))), "N/A", VLOOKUP($F115, 'Source Data'!$B$15:$I$22,8)), "")</f>
        <v/>
      </c>
      <c r="AE115" s="171" t="str">
        <f>IF(ISNUMBER($F115), IF(OR(AND(OR($J115="Retired", $J115="Permanent Low-Use"), $K115&lt;=2025), (AND($J115= "New", $K115&gt;2025))), "N/A", VLOOKUP($F115, 'Source Data'!$B$15:$I$22,8)), "")</f>
        <v/>
      </c>
      <c r="AF115" s="171" t="str">
        <f>IF(ISNUMBER($F115), IF(OR(AND(OR($J115="Retired", $J115="Permanent Low-Use"), $K115&lt;=2026), (AND($J115= "New", $K115&gt;2026))), "N/A", VLOOKUP($F115, 'Source Data'!$B$15:$I$22,8)), "")</f>
        <v/>
      </c>
      <c r="AG115" s="171" t="str">
        <f>IF(ISNUMBER($F115), IF(OR(AND(OR($J115="Retired", $J115="Permanent Low-Use"), $K115&lt;=2027), (AND($J115= "New", $K115&gt;2027))), "N/A", VLOOKUP($F115, 'Source Data'!$B$15:$I$22,8)), "")</f>
        <v/>
      </c>
      <c r="AH115" s="171" t="str">
        <f>IF(ISNUMBER($F115), IF(OR(AND(OR($J115="Retired", $J115="Permanent Low-Use"), $K115&lt;=2028), (AND($J115= "New", $K115&gt;2028))), "N/A", VLOOKUP($F115, 'Source Data'!$B$15:$I$22,8)), "")</f>
        <v/>
      </c>
      <c r="AI115" s="171" t="str">
        <f>IF(ISNUMBER($F115), IF(OR(AND(OR($J115="Retired", $J115="Permanent Low-Use"), $K115&lt;=2029), (AND($J115= "New", $K115&gt;2029))), "N/A", VLOOKUP($F115, 'Source Data'!$B$15:$I$22,8)), "")</f>
        <v/>
      </c>
      <c r="AJ115" s="171" t="str">
        <f>IF(ISNUMBER($F115), IF(OR(AND(OR($J115="Retired", $J115="Permanent Low-Use"), $K115&lt;=2030), (AND($J115= "New", $K115&gt;2030))), "N/A", VLOOKUP($F115, 'Source Data'!$B$15:$I$22,8)), "")</f>
        <v/>
      </c>
      <c r="AK115" s="171" t="str">
        <f>IF($N115= 0, "N/A", IF(ISERROR(VLOOKUP($F115, 'Source Data'!$B$4:$C$11,2)), "", VLOOKUP($F115, 'Source Data'!$B$4:$C$11,2)))</f>
        <v/>
      </c>
    </row>
    <row r="116" spans="1:37" x14ac:dyDescent="0.35">
      <c r="A116" s="99"/>
      <c r="B116" s="89"/>
      <c r="C116" s="90"/>
      <c r="D116" s="90"/>
      <c r="E116" s="91"/>
      <c r="F116" s="91"/>
      <c r="G116" s="86"/>
      <c r="H116" s="87"/>
      <c r="I116" s="86"/>
      <c r="J116" s="88"/>
      <c r="K116" s="92"/>
      <c r="L116" s="168" t="str">
        <f t="shared" si="7"/>
        <v/>
      </c>
      <c r="M116" s="170" t="str">
        <f>IF(ISERROR(VLOOKUP(E116,'Source Data'!$B$67:$J$97, MATCH(F116, 'Source Data'!$B$64:$J$64,1),TRUE))=TRUE,"",VLOOKUP(E116,'Source Data'!$B$67:$J$97,MATCH(F116, 'Source Data'!$B$64:$J$64,1),TRUE))</f>
        <v/>
      </c>
      <c r="N116" s="169" t="str">
        <f t="shared" si="8"/>
        <v/>
      </c>
      <c r="O116" s="170" t="str">
        <f>IF(OR(AND(OR($J116="Retired",$J116="Permanent Low-Use"),$K116&lt;=2020),(AND($J116="New",$K116&gt;2020))),"N/A",IF($N116=0,0,IF(ISERROR(VLOOKUP($E116,'Source Data'!$B$29:$J$60, MATCH($L116, 'Source Data'!$B$26:$J$26,1),TRUE))=TRUE,"",VLOOKUP($E116,'Source Data'!$B$29:$J$60,MATCH($L116, 'Source Data'!$B$26:$J$26,1),TRUE))))</f>
        <v/>
      </c>
      <c r="P116" s="170" t="str">
        <f>IF(OR(AND(OR($J116="Retired",$J116="Permanent Low-Use"),$K116&lt;=2021),(AND($J116="New",$K116&gt;2021))),"N/A",IF($N116=0,0,IF(ISERROR(VLOOKUP($E116,'Source Data'!$B$29:$J$60, MATCH($L116, 'Source Data'!$B$26:$J$26,1),TRUE))=TRUE,"",VLOOKUP($E116,'Source Data'!$B$29:$J$60,MATCH($L116, 'Source Data'!$B$26:$J$26,1),TRUE))))</f>
        <v/>
      </c>
      <c r="Q116" s="170" t="str">
        <f>IF(OR(AND(OR($J116="Retired",$J116="Permanent Low-Use"),$K116&lt;=2022),(AND($J116="New",$K116&gt;2022))),"N/A",IF($N116=0,0,IF(ISERROR(VLOOKUP($E116,'Source Data'!$B$29:$J$60, MATCH($L116, 'Source Data'!$B$26:$J$26,1),TRUE))=TRUE,"",VLOOKUP($E116,'Source Data'!$B$29:$J$60,MATCH($L116, 'Source Data'!$B$26:$J$26,1),TRUE))))</f>
        <v/>
      </c>
      <c r="R116" s="170" t="str">
        <f>IF(OR(AND(OR($J116="Retired",$J116="Permanent Low-Use"),$K116&lt;=2023),(AND($J116="New",$K116&gt;2023))),"N/A",IF($N116=0,0,IF(ISERROR(VLOOKUP($E116,'Source Data'!$B$29:$J$60, MATCH($L116, 'Source Data'!$B$26:$J$26,1),TRUE))=TRUE,"",VLOOKUP($E116,'Source Data'!$B$29:$J$60,MATCH($L116, 'Source Data'!$B$26:$J$26,1),TRUE))))</f>
        <v/>
      </c>
      <c r="S116" s="170" t="str">
        <f>IF(OR(AND(OR($J116="Retired",$J116="Permanent Low-Use"),$K116&lt;=2024),(AND($J116="New",$K116&gt;2024))),"N/A",IF($N116=0,0,IF(ISERROR(VLOOKUP($E116,'Source Data'!$B$29:$J$60, MATCH($L116, 'Source Data'!$B$26:$J$26,1),TRUE))=TRUE,"",VLOOKUP($E116,'Source Data'!$B$29:$J$60,MATCH($L116, 'Source Data'!$B$26:$J$26,1),TRUE))))</f>
        <v/>
      </c>
      <c r="T116" s="170" t="str">
        <f>IF(OR(AND(OR($J116="Retired",$J116="Permanent Low-Use"),$K116&lt;=2025),(AND($J116="New",$K116&gt;2025))),"N/A",IF($N116=0,0,IF(ISERROR(VLOOKUP($E116,'Source Data'!$B$29:$J$60, MATCH($L116, 'Source Data'!$B$26:$J$26,1),TRUE))=TRUE,"",VLOOKUP($E116,'Source Data'!$B$29:$J$60,MATCH($L116, 'Source Data'!$B$26:$J$26,1),TRUE))))</f>
        <v/>
      </c>
      <c r="U116" s="170" t="str">
        <f>IF(OR(AND(OR($J116="Retired",$J116="Permanent Low-Use"),$K116&lt;=2026),(AND($J116="New",$K116&gt;2026))),"N/A",IF($N116=0,0,IF(ISERROR(VLOOKUP($E116,'Source Data'!$B$29:$J$60, MATCH($L116, 'Source Data'!$B$26:$J$26,1),TRUE))=TRUE,"",VLOOKUP($E116,'Source Data'!$B$29:$J$60,MATCH($L116, 'Source Data'!$B$26:$J$26,1),TRUE))))</f>
        <v/>
      </c>
      <c r="V116" s="170" t="str">
        <f>IF(OR(AND(OR($J116="Retired",$J116="Permanent Low-Use"),$K116&lt;=2027),(AND($J116="New",$K116&gt;2027))),"N/A",IF($N116=0,0,IF(ISERROR(VLOOKUP($E116,'Source Data'!$B$29:$J$60, MATCH($L116, 'Source Data'!$B$26:$J$26,1),TRUE))=TRUE,"",VLOOKUP($E116,'Source Data'!$B$29:$J$60,MATCH($L116, 'Source Data'!$B$26:$J$26,1),TRUE))))</f>
        <v/>
      </c>
      <c r="W116" s="170" t="str">
        <f>IF(OR(AND(OR($J116="Retired",$J116="Permanent Low-Use"),$K116&lt;=2028),(AND($J116="New",$K116&gt;2028))),"N/A",IF($N116=0,0,IF(ISERROR(VLOOKUP($E116,'Source Data'!$B$29:$J$60, MATCH($L116, 'Source Data'!$B$26:$J$26,1),TRUE))=TRUE,"",VLOOKUP($E116,'Source Data'!$B$29:$J$60,MATCH($L116, 'Source Data'!$B$26:$J$26,1),TRUE))))</f>
        <v/>
      </c>
      <c r="X116" s="170" t="str">
        <f>IF(OR(AND(OR($J116="Retired",$J116="Permanent Low-Use"),$K116&lt;=2029),(AND($J116="New",$K116&gt;2029))),"N/A",IF($N116=0,0,IF(ISERROR(VLOOKUP($E116,'Source Data'!$B$29:$J$60, MATCH($L116, 'Source Data'!$B$26:$J$26,1),TRUE))=TRUE,"",VLOOKUP($E116,'Source Data'!$B$29:$J$60,MATCH($L116, 'Source Data'!$B$26:$J$26,1),TRUE))))</f>
        <v/>
      </c>
      <c r="Y116" s="170" t="str">
        <f>IF(OR(AND(OR($J116="Retired",$J116="Permanent Low-Use"),$K116&lt;=2030),(AND($J116="New",$K116&gt;2030))),"N/A",IF($N116=0,0,IF(ISERROR(VLOOKUP($E116,'Source Data'!$B$29:$J$60, MATCH($L116, 'Source Data'!$B$26:$J$26,1),TRUE))=TRUE,"",VLOOKUP($E116,'Source Data'!$B$29:$J$60,MATCH($L116, 'Source Data'!$B$26:$J$26,1),TRUE))))</f>
        <v/>
      </c>
      <c r="Z116" s="171" t="str">
        <f>IF(ISNUMBER($L116),IF(OR(AND(OR($J116="Retired",$J116="Permanent Low-Use"),$K116&lt;=2020),(AND($J116="New",$K116&gt;2020))),"N/A",VLOOKUP($F116,'Source Data'!$B$15:$I$22,5)),"")</f>
        <v/>
      </c>
      <c r="AA116" s="171" t="str">
        <f>IF(ISNUMBER($F116), IF(OR(AND(OR($J116="Retired", $J116="Permanent Low-Use"), $K116&lt;=2021), (AND($J116= "New", $K116&gt;2021))), "N/A", VLOOKUP($F116, 'Source Data'!$B$15:$I$22,6)), "")</f>
        <v/>
      </c>
      <c r="AB116" s="171" t="str">
        <f>IF(ISNUMBER($F116), IF(OR(AND(OR($J116="Retired", $J116="Permanent Low-Use"), $K116&lt;=2022), (AND($J116= "New", $K116&gt;2022))), "N/A", VLOOKUP($F116, 'Source Data'!$B$15:$I$22,7)), "")</f>
        <v/>
      </c>
      <c r="AC116" s="171" t="str">
        <f>IF(ISNUMBER($F116), IF(OR(AND(OR($J116="Retired", $J116="Permanent Low-Use"), $K116&lt;=2023), (AND($J116= "New", $K116&gt;2023))), "N/A", VLOOKUP($F116, 'Source Data'!$B$15:$I$22,8)), "")</f>
        <v/>
      </c>
      <c r="AD116" s="171" t="str">
        <f>IF(ISNUMBER($F116), IF(OR(AND(OR($J116="Retired", $J116="Permanent Low-Use"), $K116&lt;=2024), (AND($J116= "New", $K116&gt;2024))), "N/A", VLOOKUP($F116, 'Source Data'!$B$15:$I$22,8)), "")</f>
        <v/>
      </c>
      <c r="AE116" s="171" t="str">
        <f>IF(ISNUMBER($F116), IF(OR(AND(OR($J116="Retired", $J116="Permanent Low-Use"), $K116&lt;=2025), (AND($J116= "New", $K116&gt;2025))), "N/A", VLOOKUP($F116, 'Source Data'!$B$15:$I$22,8)), "")</f>
        <v/>
      </c>
      <c r="AF116" s="171" t="str">
        <f>IF(ISNUMBER($F116), IF(OR(AND(OR($J116="Retired", $J116="Permanent Low-Use"), $K116&lt;=2026), (AND($J116= "New", $K116&gt;2026))), "N/A", VLOOKUP($F116, 'Source Data'!$B$15:$I$22,8)), "")</f>
        <v/>
      </c>
      <c r="AG116" s="171" t="str">
        <f>IF(ISNUMBER($F116), IF(OR(AND(OR($J116="Retired", $J116="Permanent Low-Use"), $K116&lt;=2027), (AND($J116= "New", $K116&gt;2027))), "N/A", VLOOKUP($F116, 'Source Data'!$B$15:$I$22,8)), "")</f>
        <v/>
      </c>
      <c r="AH116" s="171" t="str">
        <f>IF(ISNUMBER($F116), IF(OR(AND(OR($J116="Retired", $J116="Permanent Low-Use"), $K116&lt;=2028), (AND($J116= "New", $K116&gt;2028))), "N/A", VLOOKUP($F116, 'Source Data'!$B$15:$I$22,8)), "")</f>
        <v/>
      </c>
      <c r="AI116" s="171" t="str">
        <f>IF(ISNUMBER($F116), IF(OR(AND(OR($J116="Retired", $J116="Permanent Low-Use"), $K116&lt;=2029), (AND($J116= "New", $K116&gt;2029))), "N/A", VLOOKUP($F116, 'Source Data'!$B$15:$I$22,8)), "")</f>
        <v/>
      </c>
      <c r="AJ116" s="171" t="str">
        <f>IF(ISNUMBER($F116), IF(OR(AND(OR($J116="Retired", $J116="Permanent Low-Use"), $K116&lt;=2030), (AND($J116= "New", $K116&gt;2030))), "N/A", VLOOKUP($F116, 'Source Data'!$B$15:$I$22,8)), "")</f>
        <v/>
      </c>
      <c r="AK116" s="171" t="str">
        <f>IF($N116= 0, "N/A", IF(ISERROR(VLOOKUP($F116, 'Source Data'!$B$4:$C$11,2)), "", VLOOKUP($F116, 'Source Data'!$B$4:$C$11,2)))</f>
        <v/>
      </c>
    </row>
    <row r="117" spans="1:37" x14ac:dyDescent="0.35">
      <c r="A117" s="99"/>
      <c r="B117" s="89"/>
      <c r="C117" s="90"/>
      <c r="D117" s="90"/>
      <c r="E117" s="91"/>
      <c r="F117" s="91"/>
      <c r="G117" s="86"/>
      <c r="H117" s="87"/>
      <c r="I117" s="86"/>
      <c r="J117" s="88"/>
      <c r="K117" s="92"/>
      <c r="L117" s="168" t="str">
        <f t="shared" si="7"/>
        <v/>
      </c>
      <c r="M117" s="170" t="str">
        <f>IF(ISERROR(VLOOKUP(E117,'Source Data'!$B$67:$J$97, MATCH(F117, 'Source Data'!$B$64:$J$64,1),TRUE))=TRUE,"",VLOOKUP(E117,'Source Data'!$B$67:$J$97,MATCH(F117, 'Source Data'!$B$64:$J$64,1),TRUE))</f>
        <v/>
      </c>
      <c r="N117" s="169" t="str">
        <f t="shared" si="8"/>
        <v/>
      </c>
      <c r="O117" s="170" t="str">
        <f>IF(OR(AND(OR($J117="Retired",$J117="Permanent Low-Use"),$K117&lt;=2020),(AND($J117="New",$K117&gt;2020))),"N/A",IF($N117=0,0,IF(ISERROR(VLOOKUP($E117,'Source Data'!$B$29:$J$60, MATCH($L117, 'Source Data'!$B$26:$J$26,1),TRUE))=TRUE,"",VLOOKUP($E117,'Source Data'!$B$29:$J$60,MATCH($L117, 'Source Data'!$B$26:$J$26,1),TRUE))))</f>
        <v/>
      </c>
      <c r="P117" s="170" t="str">
        <f>IF(OR(AND(OR($J117="Retired",$J117="Permanent Low-Use"),$K117&lt;=2021),(AND($J117="New",$K117&gt;2021))),"N/A",IF($N117=0,0,IF(ISERROR(VLOOKUP($E117,'Source Data'!$B$29:$J$60, MATCH($L117, 'Source Data'!$B$26:$J$26,1),TRUE))=TRUE,"",VLOOKUP($E117,'Source Data'!$B$29:$J$60,MATCH($L117, 'Source Data'!$B$26:$J$26,1),TRUE))))</f>
        <v/>
      </c>
      <c r="Q117" s="170" t="str">
        <f>IF(OR(AND(OR($J117="Retired",$J117="Permanent Low-Use"),$K117&lt;=2022),(AND($J117="New",$K117&gt;2022))),"N/A",IF($N117=0,0,IF(ISERROR(VLOOKUP($E117,'Source Data'!$B$29:$J$60, MATCH($L117, 'Source Data'!$B$26:$J$26,1),TRUE))=TRUE,"",VLOOKUP($E117,'Source Data'!$B$29:$J$60,MATCH($L117, 'Source Data'!$B$26:$J$26,1),TRUE))))</f>
        <v/>
      </c>
      <c r="R117" s="170" t="str">
        <f>IF(OR(AND(OR($J117="Retired",$J117="Permanent Low-Use"),$K117&lt;=2023),(AND($J117="New",$K117&gt;2023))),"N/A",IF($N117=0,0,IF(ISERROR(VLOOKUP($E117,'Source Data'!$B$29:$J$60, MATCH($L117, 'Source Data'!$B$26:$J$26,1),TRUE))=TRUE,"",VLOOKUP($E117,'Source Data'!$B$29:$J$60,MATCH($L117, 'Source Data'!$B$26:$J$26,1),TRUE))))</f>
        <v/>
      </c>
      <c r="S117" s="170" t="str">
        <f>IF(OR(AND(OR($J117="Retired",$J117="Permanent Low-Use"),$K117&lt;=2024),(AND($J117="New",$K117&gt;2024))),"N/A",IF($N117=0,0,IF(ISERROR(VLOOKUP($E117,'Source Data'!$B$29:$J$60, MATCH($L117, 'Source Data'!$B$26:$J$26,1),TRUE))=TRUE,"",VLOOKUP($E117,'Source Data'!$B$29:$J$60,MATCH($L117, 'Source Data'!$B$26:$J$26,1),TRUE))))</f>
        <v/>
      </c>
      <c r="T117" s="170" t="str">
        <f>IF(OR(AND(OR($J117="Retired",$J117="Permanent Low-Use"),$K117&lt;=2025),(AND($J117="New",$K117&gt;2025))),"N/A",IF($N117=0,0,IF(ISERROR(VLOOKUP($E117,'Source Data'!$B$29:$J$60, MATCH($L117, 'Source Data'!$B$26:$J$26,1),TRUE))=TRUE,"",VLOOKUP($E117,'Source Data'!$B$29:$J$60,MATCH($L117, 'Source Data'!$B$26:$J$26,1),TRUE))))</f>
        <v/>
      </c>
      <c r="U117" s="170" t="str">
        <f>IF(OR(AND(OR($J117="Retired",$J117="Permanent Low-Use"),$K117&lt;=2026),(AND($J117="New",$K117&gt;2026))),"N/A",IF($N117=0,0,IF(ISERROR(VLOOKUP($E117,'Source Data'!$B$29:$J$60, MATCH($L117, 'Source Data'!$B$26:$J$26,1),TRUE))=TRUE,"",VLOOKUP($E117,'Source Data'!$B$29:$J$60,MATCH($L117, 'Source Data'!$B$26:$J$26,1),TRUE))))</f>
        <v/>
      </c>
      <c r="V117" s="170" t="str">
        <f>IF(OR(AND(OR($J117="Retired",$J117="Permanent Low-Use"),$K117&lt;=2027),(AND($J117="New",$K117&gt;2027))),"N/A",IF($N117=0,0,IF(ISERROR(VLOOKUP($E117,'Source Data'!$B$29:$J$60, MATCH($L117, 'Source Data'!$B$26:$J$26,1),TRUE))=TRUE,"",VLOOKUP($E117,'Source Data'!$B$29:$J$60,MATCH($L117, 'Source Data'!$B$26:$J$26,1),TRUE))))</f>
        <v/>
      </c>
      <c r="W117" s="170" t="str">
        <f>IF(OR(AND(OR($J117="Retired",$J117="Permanent Low-Use"),$K117&lt;=2028),(AND($J117="New",$K117&gt;2028))),"N/A",IF($N117=0,0,IF(ISERROR(VLOOKUP($E117,'Source Data'!$B$29:$J$60, MATCH($L117, 'Source Data'!$B$26:$J$26,1),TRUE))=TRUE,"",VLOOKUP($E117,'Source Data'!$B$29:$J$60,MATCH($L117, 'Source Data'!$B$26:$J$26,1),TRUE))))</f>
        <v/>
      </c>
      <c r="X117" s="170" t="str">
        <f>IF(OR(AND(OR($J117="Retired",$J117="Permanent Low-Use"),$K117&lt;=2029),(AND($J117="New",$K117&gt;2029))),"N/A",IF($N117=0,0,IF(ISERROR(VLOOKUP($E117,'Source Data'!$B$29:$J$60, MATCH($L117, 'Source Data'!$B$26:$J$26,1),TRUE))=TRUE,"",VLOOKUP($E117,'Source Data'!$B$29:$J$60,MATCH($L117, 'Source Data'!$B$26:$J$26,1),TRUE))))</f>
        <v/>
      </c>
      <c r="Y117" s="170" t="str">
        <f>IF(OR(AND(OR($J117="Retired",$J117="Permanent Low-Use"),$K117&lt;=2030),(AND($J117="New",$K117&gt;2030))),"N/A",IF($N117=0,0,IF(ISERROR(VLOOKUP($E117,'Source Data'!$B$29:$J$60, MATCH($L117, 'Source Data'!$B$26:$J$26,1),TRUE))=TRUE,"",VLOOKUP($E117,'Source Data'!$B$29:$J$60,MATCH($L117, 'Source Data'!$B$26:$J$26,1),TRUE))))</f>
        <v/>
      </c>
      <c r="Z117" s="171" t="str">
        <f>IF(ISNUMBER($L117),IF(OR(AND(OR($J117="Retired",$J117="Permanent Low-Use"),$K117&lt;=2020),(AND($J117="New",$K117&gt;2020))),"N/A",VLOOKUP($F117,'Source Data'!$B$15:$I$22,5)),"")</f>
        <v/>
      </c>
      <c r="AA117" s="171" t="str">
        <f>IF(ISNUMBER($F117), IF(OR(AND(OR($J117="Retired", $J117="Permanent Low-Use"), $K117&lt;=2021), (AND($J117= "New", $K117&gt;2021))), "N/A", VLOOKUP($F117, 'Source Data'!$B$15:$I$22,6)), "")</f>
        <v/>
      </c>
      <c r="AB117" s="171" t="str">
        <f>IF(ISNUMBER($F117), IF(OR(AND(OR($J117="Retired", $J117="Permanent Low-Use"), $K117&lt;=2022), (AND($J117= "New", $K117&gt;2022))), "N/A", VLOOKUP($F117, 'Source Data'!$B$15:$I$22,7)), "")</f>
        <v/>
      </c>
      <c r="AC117" s="171" t="str">
        <f>IF(ISNUMBER($F117), IF(OR(AND(OR($J117="Retired", $J117="Permanent Low-Use"), $K117&lt;=2023), (AND($J117= "New", $K117&gt;2023))), "N/A", VLOOKUP($F117, 'Source Data'!$B$15:$I$22,8)), "")</f>
        <v/>
      </c>
      <c r="AD117" s="171" t="str">
        <f>IF(ISNUMBER($F117), IF(OR(AND(OR($J117="Retired", $J117="Permanent Low-Use"), $K117&lt;=2024), (AND($J117= "New", $K117&gt;2024))), "N/A", VLOOKUP($F117, 'Source Data'!$B$15:$I$22,8)), "")</f>
        <v/>
      </c>
      <c r="AE117" s="171" t="str">
        <f>IF(ISNUMBER($F117), IF(OR(AND(OR($J117="Retired", $J117="Permanent Low-Use"), $K117&lt;=2025), (AND($J117= "New", $K117&gt;2025))), "N/A", VLOOKUP($F117, 'Source Data'!$B$15:$I$22,8)), "")</f>
        <v/>
      </c>
      <c r="AF117" s="171" t="str">
        <f>IF(ISNUMBER($F117), IF(OR(AND(OR($J117="Retired", $J117="Permanent Low-Use"), $K117&lt;=2026), (AND($J117= "New", $K117&gt;2026))), "N/A", VLOOKUP($F117, 'Source Data'!$B$15:$I$22,8)), "")</f>
        <v/>
      </c>
      <c r="AG117" s="171" t="str">
        <f>IF(ISNUMBER($F117), IF(OR(AND(OR($J117="Retired", $J117="Permanent Low-Use"), $K117&lt;=2027), (AND($J117= "New", $K117&gt;2027))), "N/A", VLOOKUP($F117, 'Source Data'!$B$15:$I$22,8)), "")</f>
        <v/>
      </c>
      <c r="AH117" s="171" t="str">
        <f>IF(ISNUMBER($F117), IF(OR(AND(OR($J117="Retired", $J117="Permanent Low-Use"), $K117&lt;=2028), (AND($J117= "New", $K117&gt;2028))), "N/A", VLOOKUP($F117, 'Source Data'!$B$15:$I$22,8)), "")</f>
        <v/>
      </c>
      <c r="AI117" s="171" t="str">
        <f>IF(ISNUMBER($F117), IF(OR(AND(OR($J117="Retired", $J117="Permanent Low-Use"), $K117&lt;=2029), (AND($J117= "New", $K117&gt;2029))), "N/A", VLOOKUP($F117, 'Source Data'!$B$15:$I$22,8)), "")</f>
        <v/>
      </c>
      <c r="AJ117" s="171" t="str">
        <f>IF(ISNUMBER($F117), IF(OR(AND(OR($J117="Retired", $J117="Permanent Low-Use"), $K117&lt;=2030), (AND($J117= "New", $K117&gt;2030))), "N/A", VLOOKUP($F117, 'Source Data'!$B$15:$I$22,8)), "")</f>
        <v/>
      </c>
      <c r="AK117" s="171" t="str">
        <f>IF($N117= 0, "N/A", IF(ISERROR(VLOOKUP($F117, 'Source Data'!$B$4:$C$11,2)), "", VLOOKUP($F117, 'Source Data'!$B$4:$C$11,2)))</f>
        <v/>
      </c>
    </row>
    <row r="118" spans="1:37" x14ac:dyDescent="0.35">
      <c r="A118" s="99"/>
      <c r="B118" s="89"/>
      <c r="C118" s="90"/>
      <c r="D118" s="90"/>
      <c r="E118" s="91"/>
      <c r="F118" s="91"/>
      <c r="G118" s="86"/>
      <c r="H118" s="87"/>
      <c r="I118" s="86"/>
      <c r="J118" s="88"/>
      <c r="K118" s="92"/>
      <c r="L118" s="168" t="str">
        <f t="shared" si="7"/>
        <v/>
      </c>
      <c r="M118" s="170" t="str">
        <f>IF(ISERROR(VLOOKUP(E118,'Source Data'!$B$67:$J$97, MATCH(F118, 'Source Data'!$B$64:$J$64,1),TRUE))=TRUE,"",VLOOKUP(E118,'Source Data'!$B$67:$J$97,MATCH(F118, 'Source Data'!$B$64:$J$64,1),TRUE))</f>
        <v/>
      </c>
      <c r="N118" s="169" t="str">
        <f t="shared" si="8"/>
        <v/>
      </c>
      <c r="O118" s="170" t="str">
        <f>IF(OR(AND(OR($J118="Retired",$J118="Permanent Low-Use"),$K118&lt;=2020),(AND($J118="New",$K118&gt;2020))),"N/A",IF($N118=0,0,IF(ISERROR(VLOOKUP($E118,'Source Data'!$B$29:$J$60, MATCH($L118, 'Source Data'!$B$26:$J$26,1),TRUE))=TRUE,"",VLOOKUP($E118,'Source Data'!$B$29:$J$60,MATCH($L118, 'Source Data'!$B$26:$J$26,1),TRUE))))</f>
        <v/>
      </c>
      <c r="P118" s="170" t="str">
        <f>IF(OR(AND(OR($J118="Retired",$J118="Permanent Low-Use"),$K118&lt;=2021),(AND($J118="New",$K118&gt;2021))),"N/A",IF($N118=0,0,IF(ISERROR(VLOOKUP($E118,'Source Data'!$B$29:$J$60, MATCH($L118, 'Source Data'!$B$26:$J$26,1),TRUE))=TRUE,"",VLOOKUP($E118,'Source Data'!$B$29:$J$60,MATCH($L118, 'Source Data'!$B$26:$J$26,1),TRUE))))</f>
        <v/>
      </c>
      <c r="Q118" s="170" t="str">
        <f>IF(OR(AND(OR($J118="Retired",$J118="Permanent Low-Use"),$K118&lt;=2022),(AND($J118="New",$K118&gt;2022))),"N/A",IF($N118=0,0,IF(ISERROR(VLOOKUP($E118,'Source Data'!$B$29:$J$60, MATCH($L118, 'Source Data'!$B$26:$J$26,1),TRUE))=TRUE,"",VLOOKUP($E118,'Source Data'!$B$29:$J$60,MATCH($L118, 'Source Data'!$B$26:$J$26,1),TRUE))))</f>
        <v/>
      </c>
      <c r="R118" s="170" t="str">
        <f>IF(OR(AND(OR($J118="Retired",$J118="Permanent Low-Use"),$K118&lt;=2023),(AND($J118="New",$K118&gt;2023))),"N/A",IF($N118=0,0,IF(ISERROR(VLOOKUP($E118,'Source Data'!$B$29:$J$60, MATCH($L118, 'Source Data'!$B$26:$J$26,1),TRUE))=TRUE,"",VLOOKUP($E118,'Source Data'!$B$29:$J$60,MATCH($L118, 'Source Data'!$B$26:$J$26,1),TRUE))))</f>
        <v/>
      </c>
      <c r="S118" s="170" t="str">
        <f>IF(OR(AND(OR($J118="Retired",$J118="Permanent Low-Use"),$K118&lt;=2024),(AND($J118="New",$K118&gt;2024))),"N/A",IF($N118=0,0,IF(ISERROR(VLOOKUP($E118,'Source Data'!$B$29:$J$60, MATCH($L118, 'Source Data'!$B$26:$J$26,1),TRUE))=TRUE,"",VLOOKUP($E118,'Source Data'!$B$29:$J$60,MATCH($L118, 'Source Data'!$B$26:$J$26,1),TRUE))))</f>
        <v/>
      </c>
      <c r="T118" s="170" t="str">
        <f>IF(OR(AND(OR($J118="Retired",$J118="Permanent Low-Use"),$K118&lt;=2025),(AND($J118="New",$K118&gt;2025))),"N/A",IF($N118=0,0,IF(ISERROR(VLOOKUP($E118,'Source Data'!$B$29:$J$60, MATCH($L118, 'Source Data'!$B$26:$J$26,1),TRUE))=TRUE,"",VLOOKUP($E118,'Source Data'!$B$29:$J$60,MATCH($L118, 'Source Data'!$B$26:$J$26,1),TRUE))))</f>
        <v/>
      </c>
      <c r="U118" s="170" t="str">
        <f>IF(OR(AND(OR($J118="Retired",$J118="Permanent Low-Use"),$K118&lt;=2026),(AND($J118="New",$K118&gt;2026))),"N/A",IF($N118=0,0,IF(ISERROR(VLOOKUP($E118,'Source Data'!$B$29:$J$60, MATCH($L118, 'Source Data'!$B$26:$J$26,1),TRUE))=TRUE,"",VLOOKUP($E118,'Source Data'!$B$29:$J$60,MATCH($L118, 'Source Data'!$B$26:$J$26,1),TRUE))))</f>
        <v/>
      </c>
      <c r="V118" s="170" t="str">
        <f>IF(OR(AND(OR($J118="Retired",$J118="Permanent Low-Use"),$K118&lt;=2027),(AND($J118="New",$K118&gt;2027))),"N/A",IF($N118=0,0,IF(ISERROR(VLOOKUP($E118,'Source Data'!$B$29:$J$60, MATCH($L118, 'Source Data'!$B$26:$J$26,1),TRUE))=TRUE,"",VLOOKUP($E118,'Source Data'!$B$29:$J$60,MATCH($L118, 'Source Data'!$B$26:$J$26,1),TRUE))))</f>
        <v/>
      </c>
      <c r="W118" s="170" t="str">
        <f>IF(OR(AND(OR($J118="Retired",$J118="Permanent Low-Use"),$K118&lt;=2028),(AND($J118="New",$K118&gt;2028))),"N/A",IF($N118=0,0,IF(ISERROR(VLOOKUP($E118,'Source Data'!$B$29:$J$60, MATCH($L118, 'Source Data'!$B$26:$J$26,1),TRUE))=TRUE,"",VLOOKUP($E118,'Source Data'!$B$29:$J$60,MATCH($L118, 'Source Data'!$B$26:$J$26,1),TRUE))))</f>
        <v/>
      </c>
      <c r="X118" s="170" t="str">
        <f>IF(OR(AND(OR($J118="Retired",$J118="Permanent Low-Use"),$K118&lt;=2029),(AND($J118="New",$K118&gt;2029))),"N/A",IF($N118=0,0,IF(ISERROR(VLOOKUP($E118,'Source Data'!$B$29:$J$60, MATCH($L118, 'Source Data'!$B$26:$J$26,1),TRUE))=TRUE,"",VLOOKUP($E118,'Source Data'!$B$29:$J$60,MATCH($L118, 'Source Data'!$B$26:$J$26,1),TRUE))))</f>
        <v/>
      </c>
      <c r="Y118" s="170" t="str">
        <f>IF(OR(AND(OR($J118="Retired",$J118="Permanent Low-Use"),$K118&lt;=2030),(AND($J118="New",$K118&gt;2030))),"N/A",IF($N118=0,0,IF(ISERROR(VLOOKUP($E118,'Source Data'!$B$29:$J$60, MATCH($L118, 'Source Data'!$B$26:$J$26,1),TRUE))=TRUE,"",VLOOKUP($E118,'Source Data'!$B$29:$J$60,MATCH($L118, 'Source Data'!$B$26:$J$26,1),TRUE))))</f>
        <v/>
      </c>
      <c r="Z118" s="171" t="str">
        <f>IF(ISNUMBER($L118),IF(OR(AND(OR($J118="Retired",$J118="Permanent Low-Use"),$K118&lt;=2020),(AND($J118="New",$K118&gt;2020))),"N/A",VLOOKUP($F118,'Source Data'!$B$15:$I$22,5)),"")</f>
        <v/>
      </c>
      <c r="AA118" s="171" t="str">
        <f>IF(ISNUMBER($F118), IF(OR(AND(OR($J118="Retired", $J118="Permanent Low-Use"), $K118&lt;=2021), (AND($J118= "New", $K118&gt;2021))), "N/A", VLOOKUP($F118, 'Source Data'!$B$15:$I$22,6)), "")</f>
        <v/>
      </c>
      <c r="AB118" s="171" t="str">
        <f>IF(ISNUMBER($F118), IF(OR(AND(OR($J118="Retired", $J118="Permanent Low-Use"), $K118&lt;=2022), (AND($J118= "New", $K118&gt;2022))), "N/A", VLOOKUP($F118, 'Source Data'!$B$15:$I$22,7)), "")</f>
        <v/>
      </c>
      <c r="AC118" s="171" t="str">
        <f>IF(ISNUMBER($F118), IF(OR(AND(OR($J118="Retired", $J118="Permanent Low-Use"), $K118&lt;=2023), (AND($J118= "New", $K118&gt;2023))), "N/A", VLOOKUP($F118, 'Source Data'!$B$15:$I$22,8)), "")</f>
        <v/>
      </c>
      <c r="AD118" s="171" t="str">
        <f>IF(ISNUMBER($F118), IF(OR(AND(OR($J118="Retired", $J118="Permanent Low-Use"), $K118&lt;=2024), (AND($J118= "New", $K118&gt;2024))), "N/A", VLOOKUP($F118, 'Source Data'!$B$15:$I$22,8)), "")</f>
        <v/>
      </c>
      <c r="AE118" s="171" t="str">
        <f>IF(ISNUMBER($F118), IF(OR(AND(OR($J118="Retired", $J118="Permanent Low-Use"), $K118&lt;=2025), (AND($J118= "New", $K118&gt;2025))), "N/A", VLOOKUP($F118, 'Source Data'!$B$15:$I$22,8)), "")</f>
        <v/>
      </c>
      <c r="AF118" s="171" t="str">
        <f>IF(ISNUMBER($F118), IF(OR(AND(OR($J118="Retired", $J118="Permanent Low-Use"), $K118&lt;=2026), (AND($J118= "New", $K118&gt;2026))), "N/A", VLOOKUP($F118, 'Source Data'!$B$15:$I$22,8)), "")</f>
        <v/>
      </c>
      <c r="AG118" s="171" t="str">
        <f>IF(ISNUMBER($F118), IF(OR(AND(OR($J118="Retired", $J118="Permanent Low-Use"), $K118&lt;=2027), (AND($J118= "New", $K118&gt;2027))), "N/A", VLOOKUP($F118, 'Source Data'!$B$15:$I$22,8)), "")</f>
        <v/>
      </c>
      <c r="AH118" s="171" t="str">
        <f>IF(ISNUMBER($F118), IF(OR(AND(OR($J118="Retired", $J118="Permanent Low-Use"), $K118&lt;=2028), (AND($J118= "New", $K118&gt;2028))), "N/A", VLOOKUP($F118, 'Source Data'!$B$15:$I$22,8)), "")</f>
        <v/>
      </c>
      <c r="AI118" s="171" t="str">
        <f>IF(ISNUMBER($F118), IF(OR(AND(OR($J118="Retired", $J118="Permanent Low-Use"), $K118&lt;=2029), (AND($J118= "New", $K118&gt;2029))), "N/A", VLOOKUP($F118, 'Source Data'!$B$15:$I$22,8)), "")</f>
        <v/>
      </c>
      <c r="AJ118" s="171" t="str">
        <f>IF(ISNUMBER($F118), IF(OR(AND(OR($J118="Retired", $J118="Permanent Low-Use"), $K118&lt;=2030), (AND($J118= "New", $K118&gt;2030))), "N/A", VLOOKUP($F118, 'Source Data'!$B$15:$I$22,8)), "")</f>
        <v/>
      </c>
      <c r="AK118" s="171" t="str">
        <f>IF($N118= 0, "N/A", IF(ISERROR(VLOOKUP($F118, 'Source Data'!$B$4:$C$11,2)), "", VLOOKUP($F118, 'Source Data'!$B$4:$C$11,2)))</f>
        <v/>
      </c>
    </row>
    <row r="119" spans="1:37" x14ac:dyDescent="0.35">
      <c r="A119" s="99"/>
      <c r="B119" s="89"/>
      <c r="C119" s="90"/>
      <c r="D119" s="90"/>
      <c r="E119" s="91"/>
      <c r="F119" s="91"/>
      <c r="G119" s="86"/>
      <c r="H119" s="87"/>
      <c r="I119" s="86"/>
      <c r="J119" s="88"/>
      <c r="K119" s="92"/>
      <c r="L119" s="168" t="str">
        <f t="shared" si="7"/>
        <v/>
      </c>
      <c r="M119" s="170" t="str">
        <f>IF(ISERROR(VLOOKUP(E119,'Source Data'!$B$67:$J$97, MATCH(F119, 'Source Data'!$B$64:$J$64,1),TRUE))=TRUE,"",VLOOKUP(E119,'Source Data'!$B$67:$J$97,MATCH(F119, 'Source Data'!$B$64:$J$64,1),TRUE))</f>
        <v/>
      </c>
      <c r="N119" s="169" t="str">
        <f t="shared" si="8"/>
        <v/>
      </c>
      <c r="O119" s="170" t="str">
        <f>IF(OR(AND(OR($J119="Retired",$J119="Permanent Low-Use"),$K119&lt;=2020),(AND($J119="New",$K119&gt;2020))),"N/A",IF($N119=0,0,IF(ISERROR(VLOOKUP($E119,'Source Data'!$B$29:$J$60, MATCH($L119, 'Source Data'!$B$26:$J$26,1),TRUE))=TRUE,"",VLOOKUP($E119,'Source Data'!$B$29:$J$60,MATCH($L119, 'Source Data'!$B$26:$J$26,1),TRUE))))</f>
        <v/>
      </c>
      <c r="P119" s="170" t="str">
        <f>IF(OR(AND(OR($J119="Retired",$J119="Permanent Low-Use"),$K119&lt;=2021),(AND($J119="New",$K119&gt;2021))),"N/A",IF($N119=0,0,IF(ISERROR(VLOOKUP($E119,'Source Data'!$B$29:$J$60, MATCH($L119, 'Source Data'!$B$26:$J$26,1),TRUE))=TRUE,"",VLOOKUP($E119,'Source Data'!$B$29:$J$60,MATCH($L119, 'Source Data'!$B$26:$J$26,1),TRUE))))</f>
        <v/>
      </c>
      <c r="Q119" s="170" t="str">
        <f>IF(OR(AND(OR($J119="Retired",$J119="Permanent Low-Use"),$K119&lt;=2022),(AND($J119="New",$K119&gt;2022))),"N/A",IF($N119=0,0,IF(ISERROR(VLOOKUP($E119,'Source Data'!$B$29:$J$60, MATCH($L119, 'Source Data'!$B$26:$J$26,1),TRUE))=TRUE,"",VLOOKUP($E119,'Source Data'!$B$29:$J$60,MATCH($L119, 'Source Data'!$B$26:$J$26,1),TRUE))))</f>
        <v/>
      </c>
      <c r="R119" s="170" t="str">
        <f>IF(OR(AND(OR($J119="Retired",$J119="Permanent Low-Use"),$K119&lt;=2023),(AND($J119="New",$K119&gt;2023))),"N/A",IF($N119=0,0,IF(ISERROR(VLOOKUP($E119,'Source Data'!$B$29:$J$60, MATCH($L119, 'Source Data'!$B$26:$J$26,1),TRUE))=TRUE,"",VLOOKUP($E119,'Source Data'!$B$29:$J$60,MATCH($L119, 'Source Data'!$B$26:$J$26,1),TRUE))))</f>
        <v/>
      </c>
      <c r="S119" s="170" t="str">
        <f>IF(OR(AND(OR($J119="Retired",$J119="Permanent Low-Use"),$K119&lt;=2024),(AND($J119="New",$K119&gt;2024))),"N/A",IF($N119=0,0,IF(ISERROR(VLOOKUP($E119,'Source Data'!$B$29:$J$60, MATCH($L119, 'Source Data'!$B$26:$J$26,1),TRUE))=TRUE,"",VLOOKUP($E119,'Source Data'!$B$29:$J$60,MATCH($L119, 'Source Data'!$B$26:$J$26,1),TRUE))))</f>
        <v/>
      </c>
      <c r="T119" s="170" t="str">
        <f>IF(OR(AND(OR($J119="Retired",$J119="Permanent Low-Use"),$K119&lt;=2025),(AND($J119="New",$K119&gt;2025))),"N/A",IF($N119=0,0,IF(ISERROR(VLOOKUP($E119,'Source Data'!$B$29:$J$60, MATCH($L119, 'Source Data'!$B$26:$J$26,1),TRUE))=TRUE,"",VLOOKUP($E119,'Source Data'!$B$29:$J$60,MATCH($L119, 'Source Data'!$B$26:$J$26,1),TRUE))))</f>
        <v/>
      </c>
      <c r="U119" s="170" t="str">
        <f>IF(OR(AND(OR($J119="Retired",$J119="Permanent Low-Use"),$K119&lt;=2026),(AND($J119="New",$K119&gt;2026))),"N/A",IF($N119=0,0,IF(ISERROR(VLOOKUP($E119,'Source Data'!$B$29:$J$60, MATCH($L119, 'Source Data'!$B$26:$J$26,1),TRUE))=TRUE,"",VLOOKUP($E119,'Source Data'!$B$29:$J$60,MATCH($L119, 'Source Data'!$B$26:$J$26,1),TRUE))))</f>
        <v/>
      </c>
      <c r="V119" s="170" t="str">
        <f>IF(OR(AND(OR($J119="Retired",$J119="Permanent Low-Use"),$K119&lt;=2027),(AND($J119="New",$K119&gt;2027))),"N/A",IF($N119=0,0,IF(ISERROR(VLOOKUP($E119,'Source Data'!$B$29:$J$60, MATCH($L119, 'Source Data'!$B$26:$J$26,1),TRUE))=TRUE,"",VLOOKUP($E119,'Source Data'!$B$29:$J$60,MATCH($L119, 'Source Data'!$B$26:$J$26,1),TRUE))))</f>
        <v/>
      </c>
      <c r="W119" s="170" t="str">
        <f>IF(OR(AND(OR($J119="Retired",$J119="Permanent Low-Use"),$K119&lt;=2028),(AND($J119="New",$K119&gt;2028))),"N/A",IF($N119=0,0,IF(ISERROR(VLOOKUP($E119,'Source Data'!$B$29:$J$60, MATCH($L119, 'Source Data'!$B$26:$J$26,1),TRUE))=TRUE,"",VLOOKUP($E119,'Source Data'!$B$29:$J$60,MATCH($L119, 'Source Data'!$B$26:$J$26,1),TRUE))))</f>
        <v/>
      </c>
      <c r="X119" s="170" t="str">
        <f>IF(OR(AND(OR($J119="Retired",$J119="Permanent Low-Use"),$K119&lt;=2029),(AND($J119="New",$K119&gt;2029))),"N/A",IF($N119=0,0,IF(ISERROR(VLOOKUP($E119,'Source Data'!$B$29:$J$60, MATCH($L119, 'Source Data'!$B$26:$J$26,1),TRUE))=TRUE,"",VLOOKUP($E119,'Source Data'!$B$29:$J$60,MATCH($L119, 'Source Data'!$B$26:$J$26,1),TRUE))))</f>
        <v/>
      </c>
      <c r="Y119" s="170" t="str">
        <f>IF(OR(AND(OR($J119="Retired",$J119="Permanent Low-Use"),$K119&lt;=2030),(AND($J119="New",$K119&gt;2030))),"N/A",IF($N119=0,0,IF(ISERROR(VLOOKUP($E119,'Source Data'!$B$29:$J$60, MATCH($L119, 'Source Data'!$B$26:$J$26,1),TRUE))=TRUE,"",VLOOKUP($E119,'Source Data'!$B$29:$J$60,MATCH($L119, 'Source Data'!$B$26:$J$26,1),TRUE))))</f>
        <v/>
      </c>
      <c r="Z119" s="171" t="str">
        <f>IF(ISNUMBER($L119),IF(OR(AND(OR($J119="Retired",$J119="Permanent Low-Use"),$K119&lt;=2020),(AND($J119="New",$K119&gt;2020))),"N/A",VLOOKUP($F119,'Source Data'!$B$15:$I$22,5)),"")</f>
        <v/>
      </c>
      <c r="AA119" s="171" t="str">
        <f>IF(ISNUMBER($F119), IF(OR(AND(OR($J119="Retired", $J119="Permanent Low-Use"), $K119&lt;=2021), (AND($J119= "New", $K119&gt;2021))), "N/A", VLOOKUP($F119, 'Source Data'!$B$15:$I$22,6)), "")</f>
        <v/>
      </c>
      <c r="AB119" s="171" t="str">
        <f>IF(ISNUMBER($F119), IF(OR(AND(OR($J119="Retired", $J119="Permanent Low-Use"), $K119&lt;=2022), (AND($J119= "New", $K119&gt;2022))), "N/A", VLOOKUP($F119, 'Source Data'!$B$15:$I$22,7)), "")</f>
        <v/>
      </c>
      <c r="AC119" s="171" t="str">
        <f>IF(ISNUMBER($F119), IF(OR(AND(OR($J119="Retired", $J119="Permanent Low-Use"), $K119&lt;=2023), (AND($J119= "New", $K119&gt;2023))), "N/A", VLOOKUP($F119, 'Source Data'!$B$15:$I$22,8)), "")</f>
        <v/>
      </c>
      <c r="AD119" s="171" t="str">
        <f>IF(ISNUMBER($F119), IF(OR(AND(OR($J119="Retired", $J119="Permanent Low-Use"), $K119&lt;=2024), (AND($J119= "New", $K119&gt;2024))), "N/A", VLOOKUP($F119, 'Source Data'!$B$15:$I$22,8)), "")</f>
        <v/>
      </c>
      <c r="AE119" s="171" t="str">
        <f>IF(ISNUMBER($F119), IF(OR(AND(OR($J119="Retired", $J119="Permanent Low-Use"), $K119&lt;=2025), (AND($J119= "New", $K119&gt;2025))), "N/A", VLOOKUP($F119, 'Source Data'!$B$15:$I$22,8)), "")</f>
        <v/>
      </c>
      <c r="AF119" s="171" t="str">
        <f>IF(ISNUMBER($F119), IF(OR(AND(OR($J119="Retired", $J119="Permanent Low-Use"), $K119&lt;=2026), (AND($J119= "New", $K119&gt;2026))), "N/A", VLOOKUP($F119, 'Source Data'!$B$15:$I$22,8)), "")</f>
        <v/>
      </c>
      <c r="AG119" s="171" t="str">
        <f>IF(ISNUMBER($F119), IF(OR(AND(OR($J119="Retired", $J119="Permanent Low-Use"), $K119&lt;=2027), (AND($J119= "New", $K119&gt;2027))), "N/A", VLOOKUP($F119, 'Source Data'!$B$15:$I$22,8)), "")</f>
        <v/>
      </c>
      <c r="AH119" s="171" t="str">
        <f>IF(ISNUMBER($F119), IF(OR(AND(OR($J119="Retired", $J119="Permanent Low-Use"), $K119&lt;=2028), (AND($J119= "New", $K119&gt;2028))), "N/A", VLOOKUP($F119, 'Source Data'!$B$15:$I$22,8)), "")</f>
        <v/>
      </c>
      <c r="AI119" s="171" t="str">
        <f>IF(ISNUMBER($F119), IF(OR(AND(OR($J119="Retired", $J119="Permanent Low-Use"), $K119&lt;=2029), (AND($J119= "New", $K119&gt;2029))), "N/A", VLOOKUP($F119, 'Source Data'!$B$15:$I$22,8)), "")</f>
        <v/>
      </c>
      <c r="AJ119" s="171" t="str">
        <f>IF(ISNUMBER($F119), IF(OR(AND(OR($J119="Retired", $J119="Permanent Low-Use"), $K119&lt;=2030), (AND($J119= "New", $K119&gt;2030))), "N/A", VLOOKUP($F119, 'Source Data'!$B$15:$I$22,8)), "")</f>
        <v/>
      </c>
      <c r="AK119" s="171" t="str">
        <f>IF($N119= 0, "N/A", IF(ISERROR(VLOOKUP($F119, 'Source Data'!$B$4:$C$11,2)), "", VLOOKUP($F119, 'Source Data'!$B$4:$C$11,2)))</f>
        <v/>
      </c>
    </row>
    <row r="120" spans="1:37" x14ac:dyDescent="0.35">
      <c r="A120" s="99"/>
      <c r="B120" s="89"/>
      <c r="C120" s="90"/>
      <c r="D120" s="90"/>
      <c r="E120" s="91"/>
      <c r="F120" s="91"/>
      <c r="G120" s="86"/>
      <c r="H120" s="87"/>
      <c r="I120" s="86"/>
      <c r="J120" s="88"/>
      <c r="K120" s="92"/>
      <c r="L120" s="168" t="str">
        <f t="shared" si="7"/>
        <v/>
      </c>
      <c r="M120" s="170" t="str">
        <f>IF(ISERROR(VLOOKUP(E120,'Source Data'!$B$67:$J$97, MATCH(F120, 'Source Data'!$B$64:$J$64,1),TRUE))=TRUE,"",VLOOKUP(E120,'Source Data'!$B$67:$J$97,MATCH(F120, 'Source Data'!$B$64:$J$64,1),TRUE))</f>
        <v/>
      </c>
      <c r="N120" s="169" t="str">
        <f t="shared" si="8"/>
        <v/>
      </c>
      <c r="O120" s="170" t="str">
        <f>IF(OR(AND(OR($J120="Retired",$J120="Permanent Low-Use"),$K120&lt;=2020),(AND($J120="New",$K120&gt;2020))),"N/A",IF($N120=0,0,IF(ISERROR(VLOOKUP($E120,'Source Data'!$B$29:$J$60, MATCH($L120, 'Source Data'!$B$26:$J$26,1),TRUE))=TRUE,"",VLOOKUP($E120,'Source Data'!$B$29:$J$60,MATCH($L120, 'Source Data'!$B$26:$J$26,1),TRUE))))</f>
        <v/>
      </c>
      <c r="P120" s="170" t="str">
        <f>IF(OR(AND(OR($J120="Retired",$J120="Permanent Low-Use"),$K120&lt;=2021),(AND($J120="New",$K120&gt;2021))),"N/A",IF($N120=0,0,IF(ISERROR(VLOOKUP($E120,'Source Data'!$B$29:$J$60, MATCH($L120, 'Source Data'!$B$26:$J$26,1),TRUE))=TRUE,"",VLOOKUP($E120,'Source Data'!$B$29:$J$60,MATCH($L120, 'Source Data'!$B$26:$J$26,1),TRUE))))</f>
        <v/>
      </c>
      <c r="Q120" s="170" t="str">
        <f>IF(OR(AND(OR($J120="Retired",$J120="Permanent Low-Use"),$K120&lt;=2022),(AND($J120="New",$K120&gt;2022))),"N/A",IF($N120=0,0,IF(ISERROR(VLOOKUP($E120,'Source Data'!$B$29:$J$60, MATCH($L120, 'Source Data'!$B$26:$J$26,1),TRUE))=TRUE,"",VLOOKUP($E120,'Source Data'!$B$29:$J$60,MATCH($L120, 'Source Data'!$B$26:$J$26,1),TRUE))))</f>
        <v/>
      </c>
      <c r="R120" s="170" t="str">
        <f>IF(OR(AND(OR($J120="Retired",$J120="Permanent Low-Use"),$K120&lt;=2023),(AND($J120="New",$K120&gt;2023))),"N/A",IF($N120=0,0,IF(ISERROR(VLOOKUP($E120,'Source Data'!$B$29:$J$60, MATCH($L120, 'Source Data'!$B$26:$J$26,1),TRUE))=TRUE,"",VLOOKUP($E120,'Source Data'!$B$29:$J$60,MATCH($L120, 'Source Data'!$B$26:$J$26,1),TRUE))))</f>
        <v/>
      </c>
      <c r="S120" s="170" t="str">
        <f>IF(OR(AND(OR($J120="Retired",$J120="Permanent Low-Use"),$K120&lt;=2024),(AND($J120="New",$K120&gt;2024))),"N/A",IF($N120=0,0,IF(ISERROR(VLOOKUP($E120,'Source Data'!$B$29:$J$60, MATCH($L120, 'Source Data'!$B$26:$J$26,1),TRUE))=TRUE,"",VLOOKUP($E120,'Source Data'!$B$29:$J$60,MATCH($L120, 'Source Data'!$B$26:$J$26,1),TRUE))))</f>
        <v/>
      </c>
      <c r="T120" s="170" t="str">
        <f>IF(OR(AND(OR($J120="Retired",$J120="Permanent Low-Use"),$K120&lt;=2025),(AND($J120="New",$K120&gt;2025))),"N/A",IF($N120=0,0,IF(ISERROR(VLOOKUP($E120,'Source Data'!$B$29:$J$60, MATCH($L120, 'Source Data'!$B$26:$J$26,1),TRUE))=TRUE,"",VLOOKUP($E120,'Source Data'!$B$29:$J$60,MATCH($L120, 'Source Data'!$B$26:$J$26,1),TRUE))))</f>
        <v/>
      </c>
      <c r="U120" s="170" t="str">
        <f>IF(OR(AND(OR($J120="Retired",$J120="Permanent Low-Use"),$K120&lt;=2026),(AND($J120="New",$K120&gt;2026))),"N/A",IF($N120=0,0,IF(ISERROR(VLOOKUP($E120,'Source Data'!$B$29:$J$60, MATCH($L120, 'Source Data'!$B$26:$J$26,1),TRUE))=TRUE,"",VLOOKUP($E120,'Source Data'!$B$29:$J$60,MATCH($L120, 'Source Data'!$B$26:$J$26,1),TRUE))))</f>
        <v/>
      </c>
      <c r="V120" s="170" t="str">
        <f>IF(OR(AND(OR($J120="Retired",$J120="Permanent Low-Use"),$K120&lt;=2027),(AND($J120="New",$K120&gt;2027))),"N/A",IF($N120=0,0,IF(ISERROR(VLOOKUP($E120,'Source Data'!$B$29:$J$60, MATCH($L120, 'Source Data'!$B$26:$J$26,1),TRUE))=TRUE,"",VLOOKUP($E120,'Source Data'!$B$29:$J$60,MATCH($L120, 'Source Data'!$B$26:$J$26,1),TRUE))))</f>
        <v/>
      </c>
      <c r="W120" s="170" t="str">
        <f>IF(OR(AND(OR($J120="Retired",$J120="Permanent Low-Use"),$K120&lt;=2028),(AND($J120="New",$K120&gt;2028))),"N/A",IF($N120=0,0,IF(ISERROR(VLOOKUP($E120,'Source Data'!$B$29:$J$60, MATCH($L120, 'Source Data'!$B$26:$J$26,1),TRUE))=TRUE,"",VLOOKUP($E120,'Source Data'!$B$29:$J$60,MATCH($L120, 'Source Data'!$B$26:$J$26,1),TRUE))))</f>
        <v/>
      </c>
      <c r="X120" s="170" t="str">
        <f>IF(OR(AND(OR($J120="Retired",$J120="Permanent Low-Use"),$K120&lt;=2029),(AND($J120="New",$K120&gt;2029))),"N/A",IF($N120=0,0,IF(ISERROR(VLOOKUP($E120,'Source Data'!$B$29:$J$60, MATCH($L120, 'Source Data'!$B$26:$J$26,1),TRUE))=TRUE,"",VLOOKUP($E120,'Source Data'!$B$29:$J$60,MATCH($L120, 'Source Data'!$B$26:$J$26,1),TRUE))))</f>
        <v/>
      </c>
      <c r="Y120" s="170" t="str">
        <f>IF(OR(AND(OR($J120="Retired",$J120="Permanent Low-Use"),$K120&lt;=2030),(AND($J120="New",$K120&gt;2030))),"N/A",IF($N120=0,0,IF(ISERROR(VLOOKUP($E120,'Source Data'!$B$29:$J$60, MATCH($L120, 'Source Data'!$B$26:$J$26,1),TRUE))=TRUE,"",VLOOKUP($E120,'Source Data'!$B$29:$J$60,MATCH($L120, 'Source Data'!$B$26:$J$26,1),TRUE))))</f>
        <v/>
      </c>
      <c r="Z120" s="171" t="str">
        <f>IF(ISNUMBER($L120),IF(OR(AND(OR($J120="Retired",$J120="Permanent Low-Use"),$K120&lt;=2020),(AND($J120="New",$K120&gt;2020))),"N/A",VLOOKUP($F120,'Source Data'!$B$15:$I$22,5)),"")</f>
        <v/>
      </c>
      <c r="AA120" s="171" t="str">
        <f>IF(ISNUMBER($F120), IF(OR(AND(OR($J120="Retired", $J120="Permanent Low-Use"), $K120&lt;=2021), (AND($J120= "New", $K120&gt;2021))), "N/A", VLOOKUP($F120, 'Source Data'!$B$15:$I$22,6)), "")</f>
        <v/>
      </c>
      <c r="AB120" s="171" t="str">
        <f>IF(ISNUMBER($F120), IF(OR(AND(OR($J120="Retired", $J120="Permanent Low-Use"), $K120&lt;=2022), (AND($J120= "New", $K120&gt;2022))), "N/A", VLOOKUP($F120, 'Source Data'!$B$15:$I$22,7)), "")</f>
        <v/>
      </c>
      <c r="AC120" s="171" t="str">
        <f>IF(ISNUMBER($F120), IF(OR(AND(OR($J120="Retired", $J120="Permanent Low-Use"), $K120&lt;=2023), (AND($J120= "New", $K120&gt;2023))), "N/A", VLOOKUP($F120, 'Source Data'!$B$15:$I$22,8)), "")</f>
        <v/>
      </c>
      <c r="AD120" s="171" t="str">
        <f>IF(ISNUMBER($F120), IF(OR(AND(OR($J120="Retired", $J120="Permanent Low-Use"), $K120&lt;=2024), (AND($J120= "New", $K120&gt;2024))), "N/A", VLOOKUP($F120, 'Source Data'!$B$15:$I$22,8)), "")</f>
        <v/>
      </c>
      <c r="AE120" s="171" t="str">
        <f>IF(ISNUMBER($F120), IF(OR(AND(OR($J120="Retired", $J120="Permanent Low-Use"), $K120&lt;=2025), (AND($J120= "New", $K120&gt;2025))), "N/A", VLOOKUP($F120, 'Source Data'!$B$15:$I$22,8)), "")</f>
        <v/>
      </c>
      <c r="AF120" s="171" t="str">
        <f>IF(ISNUMBER($F120), IF(OR(AND(OR($J120="Retired", $J120="Permanent Low-Use"), $K120&lt;=2026), (AND($J120= "New", $K120&gt;2026))), "N/A", VLOOKUP($F120, 'Source Data'!$B$15:$I$22,8)), "")</f>
        <v/>
      </c>
      <c r="AG120" s="171" t="str">
        <f>IF(ISNUMBER($F120), IF(OR(AND(OR($J120="Retired", $J120="Permanent Low-Use"), $K120&lt;=2027), (AND($J120= "New", $K120&gt;2027))), "N/A", VLOOKUP($F120, 'Source Data'!$B$15:$I$22,8)), "")</f>
        <v/>
      </c>
      <c r="AH120" s="171" t="str">
        <f>IF(ISNUMBER($F120), IF(OR(AND(OR($J120="Retired", $J120="Permanent Low-Use"), $K120&lt;=2028), (AND($J120= "New", $K120&gt;2028))), "N/A", VLOOKUP($F120, 'Source Data'!$B$15:$I$22,8)), "")</f>
        <v/>
      </c>
      <c r="AI120" s="171" t="str">
        <f>IF(ISNUMBER($F120), IF(OR(AND(OR($J120="Retired", $J120="Permanent Low-Use"), $K120&lt;=2029), (AND($J120= "New", $K120&gt;2029))), "N/A", VLOOKUP($F120, 'Source Data'!$B$15:$I$22,8)), "")</f>
        <v/>
      </c>
      <c r="AJ120" s="171" t="str">
        <f>IF(ISNUMBER($F120), IF(OR(AND(OR($J120="Retired", $J120="Permanent Low-Use"), $K120&lt;=2030), (AND($J120= "New", $K120&gt;2030))), "N/A", VLOOKUP($F120, 'Source Data'!$B$15:$I$22,8)), "")</f>
        <v/>
      </c>
      <c r="AK120" s="171" t="str">
        <f>IF($N120= 0, "N/A", IF(ISERROR(VLOOKUP($F120, 'Source Data'!$B$4:$C$11,2)), "", VLOOKUP($F120, 'Source Data'!$B$4:$C$11,2)))</f>
        <v/>
      </c>
    </row>
    <row r="121" spans="1:37" x14ac:dyDescent="0.35">
      <c r="A121" s="99"/>
      <c r="B121" s="89"/>
      <c r="C121" s="90"/>
      <c r="D121" s="90"/>
      <c r="E121" s="91"/>
      <c r="F121" s="91"/>
      <c r="G121" s="86"/>
      <c r="H121" s="87"/>
      <c r="I121" s="86"/>
      <c r="J121" s="88"/>
      <c r="K121" s="92"/>
      <c r="L121" s="168" t="str">
        <f t="shared" si="7"/>
        <v/>
      </c>
      <c r="M121" s="170" t="str">
        <f>IF(ISERROR(VLOOKUP(E121,'Source Data'!$B$67:$J$97, MATCH(F121, 'Source Data'!$B$64:$J$64,1),TRUE))=TRUE,"",VLOOKUP(E121,'Source Data'!$B$67:$J$97,MATCH(F121, 'Source Data'!$B$64:$J$64,1),TRUE))</f>
        <v/>
      </c>
      <c r="N121" s="169" t="str">
        <f t="shared" si="8"/>
        <v/>
      </c>
      <c r="O121" s="170" t="str">
        <f>IF(OR(AND(OR($J121="Retired",$J121="Permanent Low-Use"),$K121&lt;=2020),(AND($J121="New",$K121&gt;2020))),"N/A",IF($N121=0,0,IF(ISERROR(VLOOKUP($E121,'Source Data'!$B$29:$J$60, MATCH($L121, 'Source Data'!$B$26:$J$26,1),TRUE))=TRUE,"",VLOOKUP($E121,'Source Data'!$B$29:$J$60,MATCH($L121, 'Source Data'!$B$26:$J$26,1),TRUE))))</f>
        <v/>
      </c>
      <c r="P121" s="170" t="str">
        <f>IF(OR(AND(OR($J121="Retired",$J121="Permanent Low-Use"),$K121&lt;=2021),(AND($J121="New",$K121&gt;2021))),"N/A",IF($N121=0,0,IF(ISERROR(VLOOKUP($E121,'Source Data'!$B$29:$J$60, MATCH($L121, 'Source Data'!$B$26:$J$26,1),TRUE))=TRUE,"",VLOOKUP($E121,'Source Data'!$B$29:$J$60,MATCH($L121, 'Source Data'!$B$26:$J$26,1),TRUE))))</f>
        <v/>
      </c>
      <c r="Q121" s="170" t="str">
        <f>IF(OR(AND(OR($J121="Retired",$J121="Permanent Low-Use"),$K121&lt;=2022),(AND($J121="New",$K121&gt;2022))),"N/A",IF($N121=0,0,IF(ISERROR(VLOOKUP($E121,'Source Data'!$B$29:$J$60, MATCH($L121, 'Source Data'!$B$26:$J$26,1),TRUE))=TRUE,"",VLOOKUP($E121,'Source Data'!$B$29:$J$60,MATCH($L121, 'Source Data'!$B$26:$J$26,1),TRUE))))</f>
        <v/>
      </c>
      <c r="R121" s="170" t="str">
        <f>IF(OR(AND(OR($J121="Retired",$J121="Permanent Low-Use"),$K121&lt;=2023),(AND($J121="New",$K121&gt;2023))),"N/A",IF($N121=0,0,IF(ISERROR(VLOOKUP($E121,'Source Data'!$B$29:$J$60, MATCH($L121, 'Source Data'!$B$26:$J$26,1),TRUE))=TRUE,"",VLOOKUP($E121,'Source Data'!$B$29:$J$60,MATCH($L121, 'Source Data'!$B$26:$J$26,1),TRUE))))</f>
        <v/>
      </c>
      <c r="S121" s="170" t="str">
        <f>IF(OR(AND(OR($J121="Retired",$J121="Permanent Low-Use"),$K121&lt;=2024),(AND($J121="New",$K121&gt;2024))),"N/A",IF($N121=0,0,IF(ISERROR(VLOOKUP($E121,'Source Data'!$B$29:$J$60, MATCH($L121, 'Source Data'!$B$26:$J$26,1),TRUE))=TRUE,"",VLOOKUP($E121,'Source Data'!$B$29:$J$60,MATCH($L121, 'Source Data'!$B$26:$J$26,1),TRUE))))</f>
        <v/>
      </c>
      <c r="T121" s="170" t="str">
        <f>IF(OR(AND(OR($J121="Retired",$J121="Permanent Low-Use"),$K121&lt;=2025),(AND($J121="New",$K121&gt;2025))),"N/A",IF($N121=0,0,IF(ISERROR(VLOOKUP($E121,'Source Data'!$B$29:$J$60, MATCH($L121, 'Source Data'!$B$26:$J$26,1),TRUE))=TRUE,"",VLOOKUP($E121,'Source Data'!$B$29:$J$60,MATCH($L121, 'Source Data'!$B$26:$J$26,1),TRUE))))</f>
        <v/>
      </c>
      <c r="U121" s="170" t="str">
        <f>IF(OR(AND(OR($J121="Retired",$J121="Permanent Low-Use"),$K121&lt;=2026),(AND($J121="New",$K121&gt;2026))),"N/A",IF($N121=0,0,IF(ISERROR(VLOOKUP($E121,'Source Data'!$B$29:$J$60, MATCH($L121, 'Source Data'!$B$26:$J$26,1),TRUE))=TRUE,"",VLOOKUP($E121,'Source Data'!$B$29:$J$60,MATCH($L121, 'Source Data'!$B$26:$J$26,1),TRUE))))</f>
        <v/>
      </c>
      <c r="V121" s="170" t="str">
        <f>IF(OR(AND(OR($J121="Retired",$J121="Permanent Low-Use"),$K121&lt;=2027),(AND($J121="New",$K121&gt;2027))),"N/A",IF($N121=0,0,IF(ISERROR(VLOOKUP($E121,'Source Data'!$B$29:$J$60, MATCH($L121, 'Source Data'!$B$26:$J$26,1),TRUE))=TRUE,"",VLOOKUP($E121,'Source Data'!$B$29:$J$60,MATCH($L121, 'Source Data'!$B$26:$J$26,1),TRUE))))</f>
        <v/>
      </c>
      <c r="W121" s="170" t="str">
        <f>IF(OR(AND(OR($J121="Retired",$J121="Permanent Low-Use"),$K121&lt;=2028),(AND($J121="New",$K121&gt;2028))),"N/A",IF($N121=0,0,IF(ISERROR(VLOOKUP($E121,'Source Data'!$B$29:$J$60, MATCH($L121, 'Source Data'!$B$26:$J$26,1),TRUE))=TRUE,"",VLOOKUP($E121,'Source Data'!$B$29:$J$60,MATCH($L121, 'Source Data'!$B$26:$J$26,1),TRUE))))</f>
        <v/>
      </c>
      <c r="X121" s="170" t="str">
        <f>IF(OR(AND(OR($J121="Retired",$J121="Permanent Low-Use"),$K121&lt;=2029),(AND($J121="New",$K121&gt;2029))),"N/A",IF($N121=0,0,IF(ISERROR(VLOOKUP($E121,'Source Data'!$B$29:$J$60, MATCH($L121, 'Source Data'!$B$26:$J$26,1),TRUE))=TRUE,"",VLOOKUP($E121,'Source Data'!$B$29:$J$60,MATCH($L121, 'Source Data'!$B$26:$J$26,1),TRUE))))</f>
        <v/>
      </c>
      <c r="Y121" s="170" t="str">
        <f>IF(OR(AND(OR($J121="Retired",$J121="Permanent Low-Use"),$K121&lt;=2030),(AND($J121="New",$K121&gt;2030))),"N/A",IF($N121=0,0,IF(ISERROR(VLOOKUP($E121,'Source Data'!$B$29:$J$60, MATCH($L121, 'Source Data'!$B$26:$J$26,1),TRUE))=TRUE,"",VLOOKUP($E121,'Source Data'!$B$29:$J$60,MATCH($L121, 'Source Data'!$B$26:$J$26,1),TRUE))))</f>
        <v/>
      </c>
      <c r="Z121" s="171" t="str">
        <f>IF(ISNUMBER($L121),IF(OR(AND(OR($J121="Retired",$J121="Permanent Low-Use"),$K121&lt;=2020),(AND($J121="New",$K121&gt;2020))),"N/A",VLOOKUP($F121,'Source Data'!$B$15:$I$22,5)),"")</f>
        <v/>
      </c>
      <c r="AA121" s="171" t="str">
        <f>IF(ISNUMBER($F121), IF(OR(AND(OR($J121="Retired", $J121="Permanent Low-Use"), $K121&lt;=2021), (AND($J121= "New", $K121&gt;2021))), "N/A", VLOOKUP($F121, 'Source Data'!$B$15:$I$22,6)), "")</f>
        <v/>
      </c>
      <c r="AB121" s="171" t="str">
        <f>IF(ISNUMBER($F121), IF(OR(AND(OR($J121="Retired", $J121="Permanent Low-Use"), $K121&lt;=2022), (AND($J121= "New", $K121&gt;2022))), "N/A", VLOOKUP($F121, 'Source Data'!$B$15:$I$22,7)), "")</f>
        <v/>
      </c>
      <c r="AC121" s="171" t="str">
        <f>IF(ISNUMBER($F121), IF(OR(AND(OR($J121="Retired", $J121="Permanent Low-Use"), $K121&lt;=2023), (AND($J121= "New", $K121&gt;2023))), "N/A", VLOOKUP($F121, 'Source Data'!$B$15:$I$22,8)), "")</f>
        <v/>
      </c>
      <c r="AD121" s="171" t="str">
        <f>IF(ISNUMBER($F121), IF(OR(AND(OR($J121="Retired", $J121="Permanent Low-Use"), $K121&lt;=2024), (AND($J121= "New", $K121&gt;2024))), "N/A", VLOOKUP($F121, 'Source Data'!$B$15:$I$22,8)), "")</f>
        <v/>
      </c>
      <c r="AE121" s="171" t="str">
        <f>IF(ISNUMBER($F121), IF(OR(AND(OR($J121="Retired", $J121="Permanent Low-Use"), $K121&lt;=2025), (AND($J121= "New", $K121&gt;2025))), "N/A", VLOOKUP($F121, 'Source Data'!$B$15:$I$22,8)), "")</f>
        <v/>
      </c>
      <c r="AF121" s="171" t="str">
        <f>IF(ISNUMBER($F121), IF(OR(AND(OR($J121="Retired", $J121="Permanent Low-Use"), $K121&lt;=2026), (AND($J121= "New", $K121&gt;2026))), "N/A", VLOOKUP($F121, 'Source Data'!$B$15:$I$22,8)), "")</f>
        <v/>
      </c>
      <c r="AG121" s="171" t="str">
        <f>IF(ISNUMBER($F121), IF(OR(AND(OR($J121="Retired", $J121="Permanent Low-Use"), $K121&lt;=2027), (AND($J121= "New", $K121&gt;2027))), "N/A", VLOOKUP($F121, 'Source Data'!$B$15:$I$22,8)), "")</f>
        <v/>
      </c>
      <c r="AH121" s="171" t="str">
        <f>IF(ISNUMBER($F121), IF(OR(AND(OR($J121="Retired", $J121="Permanent Low-Use"), $K121&lt;=2028), (AND($J121= "New", $K121&gt;2028))), "N/A", VLOOKUP($F121, 'Source Data'!$B$15:$I$22,8)), "")</f>
        <v/>
      </c>
      <c r="AI121" s="171" t="str">
        <f>IF(ISNUMBER($F121), IF(OR(AND(OR($J121="Retired", $J121="Permanent Low-Use"), $K121&lt;=2029), (AND($J121= "New", $K121&gt;2029))), "N/A", VLOOKUP($F121, 'Source Data'!$B$15:$I$22,8)), "")</f>
        <v/>
      </c>
      <c r="AJ121" s="171" t="str">
        <f>IF(ISNUMBER($F121), IF(OR(AND(OR($J121="Retired", $J121="Permanent Low-Use"), $K121&lt;=2030), (AND($J121= "New", $K121&gt;2030))), "N/A", VLOOKUP($F121, 'Source Data'!$B$15:$I$22,8)), "")</f>
        <v/>
      </c>
      <c r="AK121" s="171" t="str">
        <f>IF($N121= 0, "N/A", IF(ISERROR(VLOOKUP($F121, 'Source Data'!$B$4:$C$11,2)), "", VLOOKUP($F121, 'Source Data'!$B$4:$C$11,2)))</f>
        <v/>
      </c>
    </row>
    <row r="122" spans="1:37" x14ac:dyDescent="0.35">
      <c r="A122" s="99"/>
      <c r="B122" s="89"/>
      <c r="C122" s="90"/>
      <c r="D122" s="90"/>
      <c r="E122" s="91"/>
      <c r="F122" s="91"/>
      <c r="G122" s="86"/>
      <c r="H122" s="87"/>
      <c r="I122" s="86"/>
      <c r="J122" s="88"/>
      <c r="K122" s="92"/>
      <c r="L122" s="168" t="str">
        <f t="shared" si="7"/>
        <v/>
      </c>
      <c r="M122" s="170" t="str">
        <f>IF(ISERROR(VLOOKUP(E122,'Source Data'!$B$67:$J$97, MATCH(F122, 'Source Data'!$B$64:$J$64,1),TRUE))=TRUE,"",VLOOKUP(E122,'Source Data'!$B$67:$J$97,MATCH(F122, 'Source Data'!$B$64:$J$64,1),TRUE))</f>
        <v/>
      </c>
      <c r="N122" s="169" t="str">
        <f t="shared" si="8"/>
        <v/>
      </c>
      <c r="O122" s="170" t="str">
        <f>IF(OR(AND(OR($J122="Retired",$J122="Permanent Low-Use"),$K122&lt;=2020),(AND($J122="New",$K122&gt;2020))),"N/A",IF($N122=0,0,IF(ISERROR(VLOOKUP($E122,'Source Data'!$B$29:$J$60, MATCH($L122, 'Source Data'!$B$26:$J$26,1),TRUE))=TRUE,"",VLOOKUP($E122,'Source Data'!$B$29:$J$60,MATCH($L122, 'Source Data'!$B$26:$J$26,1),TRUE))))</f>
        <v/>
      </c>
      <c r="P122" s="170" t="str">
        <f>IF(OR(AND(OR($J122="Retired",$J122="Permanent Low-Use"),$K122&lt;=2021),(AND($J122="New",$K122&gt;2021))),"N/A",IF($N122=0,0,IF(ISERROR(VLOOKUP($E122,'Source Data'!$B$29:$J$60, MATCH($L122, 'Source Data'!$B$26:$J$26,1),TRUE))=TRUE,"",VLOOKUP($E122,'Source Data'!$B$29:$J$60,MATCH($L122, 'Source Data'!$B$26:$J$26,1),TRUE))))</f>
        <v/>
      </c>
      <c r="Q122" s="170" t="str">
        <f>IF(OR(AND(OR($J122="Retired",$J122="Permanent Low-Use"),$K122&lt;=2022),(AND($J122="New",$K122&gt;2022))),"N/A",IF($N122=0,0,IF(ISERROR(VLOOKUP($E122,'Source Data'!$B$29:$J$60, MATCH($L122, 'Source Data'!$B$26:$J$26,1),TRUE))=TRUE,"",VLOOKUP($E122,'Source Data'!$B$29:$J$60,MATCH($L122, 'Source Data'!$B$26:$J$26,1),TRUE))))</f>
        <v/>
      </c>
      <c r="R122" s="170" t="str">
        <f>IF(OR(AND(OR($J122="Retired",$J122="Permanent Low-Use"),$K122&lt;=2023),(AND($J122="New",$K122&gt;2023))),"N/A",IF($N122=0,0,IF(ISERROR(VLOOKUP($E122,'Source Data'!$B$29:$J$60, MATCH($L122, 'Source Data'!$B$26:$J$26,1),TRUE))=TRUE,"",VLOOKUP($E122,'Source Data'!$B$29:$J$60,MATCH($L122, 'Source Data'!$B$26:$J$26,1),TRUE))))</f>
        <v/>
      </c>
      <c r="S122" s="170" t="str">
        <f>IF(OR(AND(OR($J122="Retired",$J122="Permanent Low-Use"),$K122&lt;=2024),(AND($J122="New",$K122&gt;2024))),"N/A",IF($N122=0,0,IF(ISERROR(VLOOKUP($E122,'Source Data'!$B$29:$J$60, MATCH($L122, 'Source Data'!$B$26:$J$26,1),TRUE))=TRUE,"",VLOOKUP($E122,'Source Data'!$B$29:$J$60,MATCH($L122, 'Source Data'!$B$26:$J$26,1),TRUE))))</f>
        <v/>
      </c>
      <c r="T122" s="170" t="str">
        <f>IF(OR(AND(OR($J122="Retired",$J122="Permanent Low-Use"),$K122&lt;=2025),(AND($J122="New",$K122&gt;2025))),"N/A",IF($N122=0,0,IF(ISERROR(VLOOKUP($E122,'Source Data'!$B$29:$J$60, MATCH($L122, 'Source Data'!$B$26:$J$26,1),TRUE))=TRUE,"",VLOOKUP($E122,'Source Data'!$B$29:$J$60,MATCH($L122, 'Source Data'!$B$26:$J$26,1),TRUE))))</f>
        <v/>
      </c>
      <c r="U122" s="170" t="str">
        <f>IF(OR(AND(OR($J122="Retired",$J122="Permanent Low-Use"),$K122&lt;=2026),(AND($J122="New",$K122&gt;2026))),"N/A",IF($N122=0,0,IF(ISERROR(VLOOKUP($E122,'Source Data'!$B$29:$J$60, MATCH($L122, 'Source Data'!$B$26:$J$26,1),TRUE))=TRUE,"",VLOOKUP($E122,'Source Data'!$B$29:$J$60,MATCH($L122, 'Source Data'!$B$26:$J$26,1),TRUE))))</f>
        <v/>
      </c>
      <c r="V122" s="170" t="str">
        <f>IF(OR(AND(OR($J122="Retired",$J122="Permanent Low-Use"),$K122&lt;=2027),(AND($J122="New",$K122&gt;2027))),"N/A",IF($N122=0,0,IF(ISERROR(VLOOKUP($E122,'Source Data'!$B$29:$J$60, MATCH($L122, 'Source Data'!$B$26:$J$26,1),TRUE))=TRUE,"",VLOOKUP($E122,'Source Data'!$B$29:$J$60,MATCH($L122, 'Source Data'!$B$26:$J$26,1),TRUE))))</f>
        <v/>
      </c>
      <c r="W122" s="170" t="str">
        <f>IF(OR(AND(OR($J122="Retired",$J122="Permanent Low-Use"),$K122&lt;=2028),(AND($J122="New",$K122&gt;2028))),"N/A",IF($N122=0,0,IF(ISERROR(VLOOKUP($E122,'Source Data'!$B$29:$J$60, MATCH($L122, 'Source Data'!$B$26:$J$26,1),TRUE))=TRUE,"",VLOOKUP($E122,'Source Data'!$B$29:$J$60,MATCH($L122, 'Source Data'!$B$26:$J$26,1),TRUE))))</f>
        <v/>
      </c>
      <c r="X122" s="170" t="str">
        <f>IF(OR(AND(OR($J122="Retired",$J122="Permanent Low-Use"),$K122&lt;=2029),(AND($J122="New",$K122&gt;2029))),"N/A",IF($N122=0,0,IF(ISERROR(VLOOKUP($E122,'Source Data'!$B$29:$J$60, MATCH($L122, 'Source Data'!$B$26:$J$26,1),TRUE))=TRUE,"",VLOOKUP($E122,'Source Data'!$B$29:$J$60,MATCH($L122, 'Source Data'!$B$26:$J$26,1),TRUE))))</f>
        <v/>
      </c>
      <c r="Y122" s="170" t="str">
        <f>IF(OR(AND(OR($J122="Retired",$J122="Permanent Low-Use"),$K122&lt;=2030),(AND($J122="New",$K122&gt;2030))),"N/A",IF($N122=0,0,IF(ISERROR(VLOOKUP($E122,'Source Data'!$B$29:$J$60, MATCH($L122, 'Source Data'!$B$26:$J$26,1),TRUE))=TRUE,"",VLOOKUP($E122,'Source Data'!$B$29:$J$60,MATCH($L122, 'Source Data'!$B$26:$J$26,1),TRUE))))</f>
        <v/>
      </c>
      <c r="Z122" s="171" t="str">
        <f>IF(ISNUMBER($L122),IF(OR(AND(OR($J122="Retired",$J122="Permanent Low-Use"),$K122&lt;=2020),(AND($J122="New",$K122&gt;2020))),"N/A",VLOOKUP($F122,'Source Data'!$B$15:$I$22,5)),"")</f>
        <v/>
      </c>
      <c r="AA122" s="171" t="str">
        <f>IF(ISNUMBER($F122), IF(OR(AND(OR($J122="Retired", $J122="Permanent Low-Use"), $K122&lt;=2021), (AND($J122= "New", $K122&gt;2021))), "N/A", VLOOKUP($F122, 'Source Data'!$B$15:$I$22,6)), "")</f>
        <v/>
      </c>
      <c r="AB122" s="171" t="str">
        <f>IF(ISNUMBER($F122), IF(OR(AND(OR($J122="Retired", $J122="Permanent Low-Use"), $K122&lt;=2022), (AND($J122= "New", $K122&gt;2022))), "N/A", VLOOKUP($F122, 'Source Data'!$B$15:$I$22,7)), "")</f>
        <v/>
      </c>
      <c r="AC122" s="171" t="str">
        <f>IF(ISNUMBER($F122), IF(OR(AND(OR($J122="Retired", $J122="Permanent Low-Use"), $K122&lt;=2023), (AND($J122= "New", $K122&gt;2023))), "N/A", VLOOKUP($F122, 'Source Data'!$B$15:$I$22,8)), "")</f>
        <v/>
      </c>
      <c r="AD122" s="171" t="str">
        <f>IF(ISNUMBER($F122), IF(OR(AND(OR($J122="Retired", $J122="Permanent Low-Use"), $K122&lt;=2024), (AND($J122= "New", $K122&gt;2024))), "N/A", VLOOKUP($F122, 'Source Data'!$B$15:$I$22,8)), "")</f>
        <v/>
      </c>
      <c r="AE122" s="171" t="str">
        <f>IF(ISNUMBER($F122), IF(OR(AND(OR($J122="Retired", $J122="Permanent Low-Use"), $K122&lt;=2025), (AND($J122= "New", $K122&gt;2025))), "N/A", VLOOKUP($F122, 'Source Data'!$B$15:$I$22,8)), "")</f>
        <v/>
      </c>
      <c r="AF122" s="171" t="str">
        <f>IF(ISNUMBER($F122), IF(OR(AND(OR($J122="Retired", $J122="Permanent Low-Use"), $K122&lt;=2026), (AND($J122= "New", $K122&gt;2026))), "N/A", VLOOKUP($F122, 'Source Data'!$B$15:$I$22,8)), "")</f>
        <v/>
      </c>
      <c r="AG122" s="171" t="str">
        <f>IF(ISNUMBER($F122), IF(OR(AND(OR($J122="Retired", $J122="Permanent Low-Use"), $K122&lt;=2027), (AND($J122= "New", $K122&gt;2027))), "N/A", VLOOKUP($F122, 'Source Data'!$B$15:$I$22,8)), "")</f>
        <v/>
      </c>
      <c r="AH122" s="171" t="str">
        <f>IF(ISNUMBER($F122), IF(OR(AND(OR($J122="Retired", $J122="Permanent Low-Use"), $K122&lt;=2028), (AND($J122= "New", $K122&gt;2028))), "N/A", VLOOKUP($F122, 'Source Data'!$B$15:$I$22,8)), "")</f>
        <v/>
      </c>
      <c r="AI122" s="171" t="str">
        <f>IF(ISNUMBER($F122), IF(OR(AND(OR($J122="Retired", $J122="Permanent Low-Use"), $K122&lt;=2029), (AND($J122= "New", $K122&gt;2029))), "N/A", VLOOKUP($F122, 'Source Data'!$B$15:$I$22,8)), "")</f>
        <v/>
      </c>
      <c r="AJ122" s="171" t="str">
        <f>IF(ISNUMBER($F122), IF(OR(AND(OR($J122="Retired", $J122="Permanent Low-Use"), $K122&lt;=2030), (AND($J122= "New", $K122&gt;2030))), "N/A", VLOOKUP($F122, 'Source Data'!$B$15:$I$22,8)), "")</f>
        <v/>
      </c>
      <c r="AK122" s="171" t="str">
        <f>IF($N122= 0, "N/A", IF(ISERROR(VLOOKUP($F122, 'Source Data'!$B$4:$C$11,2)), "", VLOOKUP($F122, 'Source Data'!$B$4:$C$11,2)))</f>
        <v/>
      </c>
    </row>
    <row r="123" spans="1:37" x14ac:dyDescent="0.35">
      <c r="A123" s="99"/>
      <c r="B123" s="89"/>
      <c r="C123" s="90"/>
      <c r="D123" s="90"/>
      <c r="E123" s="91"/>
      <c r="F123" s="91"/>
      <c r="G123" s="86"/>
      <c r="H123" s="87"/>
      <c r="I123" s="86"/>
      <c r="J123" s="88"/>
      <c r="K123" s="92"/>
      <c r="L123" s="168" t="str">
        <f t="shared" si="7"/>
        <v/>
      </c>
      <c r="M123" s="170" t="str">
        <f>IF(ISERROR(VLOOKUP(E123,'Source Data'!$B$67:$J$97, MATCH(F123, 'Source Data'!$B$64:$J$64,1),TRUE))=TRUE,"",VLOOKUP(E123,'Source Data'!$B$67:$J$97,MATCH(F123, 'Source Data'!$B$64:$J$64,1),TRUE))</f>
        <v/>
      </c>
      <c r="N123" s="169" t="str">
        <f t="shared" si="8"/>
        <v/>
      </c>
      <c r="O123" s="170" t="str">
        <f>IF(OR(AND(OR($J123="Retired",$J123="Permanent Low-Use"),$K123&lt;=2020),(AND($J123="New",$K123&gt;2020))),"N/A",IF($N123=0,0,IF(ISERROR(VLOOKUP($E123,'Source Data'!$B$29:$J$60, MATCH($L123, 'Source Data'!$B$26:$J$26,1),TRUE))=TRUE,"",VLOOKUP($E123,'Source Data'!$B$29:$J$60,MATCH($L123, 'Source Data'!$B$26:$J$26,1),TRUE))))</f>
        <v/>
      </c>
      <c r="P123" s="170" t="str">
        <f>IF(OR(AND(OR($J123="Retired",$J123="Permanent Low-Use"),$K123&lt;=2021),(AND($J123="New",$K123&gt;2021))),"N/A",IF($N123=0,0,IF(ISERROR(VLOOKUP($E123,'Source Data'!$B$29:$J$60, MATCH($L123, 'Source Data'!$B$26:$J$26,1),TRUE))=TRUE,"",VLOOKUP($E123,'Source Data'!$B$29:$J$60,MATCH($L123, 'Source Data'!$B$26:$J$26,1),TRUE))))</f>
        <v/>
      </c>
      <c r="Q123" s="170" t="str">
        <f>IF(OR(AND(OR($J123="Retired",$J123="Permanent Low-Use"),$K123&lt;=2022),(AND($J123="New",$K123&gt;2022))),"N/A",IF($N123=0,0,IF(ISERROR(VLOOKUP($E123,'Source Data'!$B$29:$J$60, MATCH($L123, 'Source Data'!$B$26:$J$26,1),TRUE))=TRUE,"",VLOOKUP($E123,'Source Data'!$B$29:$J$60,MATCH($L123, 'Source Data'!$B$26:$J$26,1),TRUE))))</f>
        <v/>
      </c>
      <c r="R123" s="170" t="str">
        <f>IF(OR(AND(OR($J123="Retired",$J123="Permanent Low-Use"),$K123&lt;=2023),(AND($J123="New",$K123&gt;2023))),"N/A",IF($N123=0,0,IF(ISERROR(VLOOKUP($E123,'Source Data'!$B$29:$J$60, MATCH($L123, 'Source Data'!$B$26:$J$26,1),TRUE))=TRUE,"",VLOOKUP($E123,'Source Data'!$B$29:$J$60,MATCH($L123, 'Source Data'!$B$26:$J$26,1),TRUE))))</f>
        <v/>
      </c>
      <c r="S123" s="170" t="str">
        <f>IF(OR(AND(OR($J123="Retired",$J123="Permanent Low-Use"),$K123&lt;=2024),(AND($J123="New",$K123&gt;2024))),"N/A",IF($N123=0,0,IF(ISERROR(VLOOKUP($E123,'Source Data'!$B$29:$J$60, MATCH($L123, 'Source Data'!$B$26:$J$26,1),TRUE))=TRUE,"",VLOOKUP($E123,'Source Data'!$B$29:$J$60,MATCH($L123, 'Source Data'!$B$26:$J$26,1),TRUE))))</f>
        <v/>
      </c>
      <c r="T123" s="170" t="str">
        <f>IF(OR(AND(OR($J123="Retired",$J123="Permanent Low-Use"),$K123&lt;=2025),(AND($J123="New",$K123&gt;2025))),"N/A",IF($N123=0,0,IF(ISERROR(VLOOKUP($E123,'Source Data'!$B$29:$J$60, MATCH($L123, 'Source Data'!$B$26:$J$26,1),TRUE))=TRUE,"",VLOOKUP($E123,'Source Data'!$B$29:$J$60,MATCH($L123, 'Source Data'!$B$26:$J$26,1),TRUE))))</f>
        <v/>
      </c>
      <c r="U123" s="170" t="str">
        <f>IF(OR(AND(OR($J123="Retired",$J123="Permanent Low-Use"),$K123&lt;=2026),(AND($J123="New",$K123&gt;2026))),"N/A",IF($N123=0,0,IF(ISERROR(VLOOKUP($E123,'Source Data'!$B$29:$J$60, MATCH($L123, 'Source Data'!$B$26:$J$26,1),TRUE))=TRUE,"",VLOOKUP($E123,'Source Data'!$B$29:$J$60,MATCH($L123, 'Source Data'!$B$26:$J$26,1),TRUE))))</f>
        <v/>
      </c>
      <c r="V123" s="170" t="str">
        <f>IF(OR(AND(OR($J123="Retired",$J123="Permanent Low-Use"),$K123&lt;=2027),(AND($J123="New",$K123&gt;2027))),"N/A",IF($N123=0,0,IF(ISERROR(VLOOKUP($E123,'Source Data'!$B$29:$J$60, MATCH($L123, 'Source Data'!$B$26:$J$26,1),TRUE))=TRUE,"",VLOOKUP($E123,'Source Data'!$B$29:$J$60,MATCH($L123, 'Source Data'!$B$26:$J$26,1),TRUE))))</f>
        <v/>
      </c>
      <c r="W123" s="170" t="str">
        <f>IF(OR(AND(OR($J123="Retired",$J123="Permanent Low-Use"),$K123&lt;=2028),(AND($J123="New",$K123&gt;2028))),"N/A",IF($N123=0,0,IF(ISERROR(VLOOKUP($E123,'Source Data'!$B$29:$J$60, MATCH($L123, 'Source Data'!$B$26:$J$26,1),TRUE))=TRUE,"",VLOOKUP($E123,'Source Data'!$B$29:$J$60,MATCH($L123, 'Source Data'!$B$26:$J$26,1),TRUE))))</f>
        <v/>
      </c>
      <c r="X123" s="170" t="str">
        <f>IF(OR(AND(OR($J123="Retired",$J123="Permanent Low-Use"),$K123&lt;=2029),(AND($J123="New",$K123&gt;2029))),"N/A",IF($N123=0,0,IF(ISERROR(VLOOKUP($E123,'Source Data'!$B$29:$J$60, MATCH($L123, 'Source Data'!$B$26:$J$26,1),TRUE))=TRUE,"",VLOOKUP($E123,'Source Data'!$B$29:$J$60,MATCH($L123, 'Source Data'!$B$26:$J$26,1),TRUE))))</f>
        <v/>
      </c>
      <c r="Y123" s="170" t="str">
        <f>IF(OR(AND(OR($J123="Retired",$J123="Permanent Low-Use"),$K123&lt;=2030),(AND($J123="New",$K123&gt;2030))),"N/A",IF($N123=0,0,IF(ISERROR(VLOOKUP($E123,'Source Data'!$B$29:$J$60, MATCH($L123, 'Source Data'!$B$26:$J$26,1),TRUE))=TRUE,"",VLOOKUP($E123,'Source Data'!$B$29:$J$60,MATCH($L123, 'Source Data'!$B$26:$J$26,1),TRUE))))</f>
        <v/>
      </c>
      <c r="Z123" s="171" t="str">
        <f>IF(ISNUMBER($L123),IF(OR(AND(OR($J123="Retired",$J123="Permanent Low-Use"),$K123&lt;=2020),(AND($J123="New",$K123&gt;2020))),"N/A",VLOOKUP($F123,'Source Data'!$B$15:$I$22,5)),"")</f>
        <v/>
      </c>
      <c r="AA123" s="171" t="str">
        <f>IF(ISNUMBER($F123), IF(OR(AND(OR($J123="Retired", $J123="Permanent Low-Use"), $K123&lt;=2021), (AND($J123= "New", $K123&gt;2021))), "N/A", VLOOKUP($F123, 'Source Data'!$B$15:$I$22,6)), "")</f>
        <v/>
      </c>
      <c r="AB123" s="171" t="str">
        <f>IF(ISNUMBER($F123), IF(OR(AND(OR($J123="Retired", $J123="Permanent Low-Use"), $K123&lt;=2022), (AND($J123= "New", $K123&gt;2022))), "N/A", VLOOKUP($F123, 'Source Data'!$B$15:$I$22,7)), "")</f>
        <v/>
      </c>
      <c r="AC123" s="171" t="str">
        <f>IF(ISNUMBER($F123), IF(OR(AND(OR($J123="Retired", $J123="Permanent Low-Use"), $K123&lt;=2023), (AND($J123= "New", $K123&gt;2023))), "N/A", VLOOKUP($F123, 'Source Data'!$B$15:$I$22,8)), "")</f>
        <v/>
      </c>
      <c r="AD123" s="171" t="str">
        <f>IF(ISNUMBER($F123), IF(OR(AND(OR($J123="Retired", $J123="Permanent Low-Use"), $K123&lt;=2024), (AND($J123= "New", $K123&gt;2024))), "N/A", VLOOKUP($F123, 'Source Data'!$B$15:$I$22,8)), "")</f>
        <v/>
      </c>
      <c r="AE123" s="171" t="str">
        <f>IF(ISNUMBER($F123), IF(OR(AND(OR($J123="Retired", $J123="Permanent Low-Use"), $K123&lt;=2025), (AND($J123= "New", $K123&gt;2025))), "N/A", VLOOKUP($F123, 'Source Data'!$B$15:$I$22,8)), "")</f>
        <v/>
      </c>
      <c r="AF123" s="171" t="str">
        <f>IF(ISNUMBER($F123), IF(OR(AND(OR($J123="Retired", $J123="Permanent Low-Use"), $K123&lt;=2026), (AND($J123= "New", $K123&gt;2026))), "N/A", VLOOKUP($F123, 'Source Data'!$B$15:$I$22,8)), "")</f>
        <v/>
      </c>
      <c r="AG123" s="171" t="str">
        <f>IF(ISNUMBER($F123), IF(OR(AND(OR($J123="Retired", $J123="Permanent Low-Use"), $K123&lt;=2027), (AND($J123= "New", $K123&gt;2027))), "N/A", VLOOKUP($F123, 'Source Data'!$B$15:$I$22,8)), "")</f>
        <v/>
      </c>
      <c r="AH123" s="171" t="str">
        <f>IF(ISNUMBER($F123), IF(OR(AND(OR($J123="Retired", $J123="Permanent Low-Use"), $K123&lt;=2028), (AND($J123= "New", $K123&gt;2028))), "N/A", VLOOKUP($F123, 'Source Data'!$B$15:$I$22,8)), "")</f>
        <v/>
      </c>
      <c r="AI123" s="171" t="str">
        <f>IF(ISNUMBER($F123), IF(OR(AND(OR($J123="Retired", $J123="Permanent Low-Use"), $K123&lt;=2029), (AND($J123= "New", $K123&gt;2029))), "N/A", VLOOKUP($F123, 'Source Data'!$B$15:$I$22,8)), "")</f>
        <v/>
      </c>
      <c r="AJ123" s="171" t="str">
        <f>IF(ISNUMBER($F123), IF(OR(AND(OR($J123="Retired", $J123="Permanent Low-Use"), $K123&lt;=2030), (AND($J123= "New", $K123&gt;2030))), "N/A", VLOOKUP($F123, 'Source Data'!$B$15:$I$22,8)), "")</f>
        <v/>
      </c>
      <c r="AK123" s="171" t="str">
        <f>IF($N123= 0, "N/A", IF(ISERROR(VLOOKUP($F123, 'Source Data'!$B$4:$C$11,2)), "", VLOOKUP($F123, 'Source Data'!$B$4:$C$11,2)))</f>
        <v/>
      </c>
    </row>
    <row r="124" spans="1:37" x14ac:dyDescent="0.35">
      <c r="A124" s="99"/>
      <c r="B124" s="89"/>
      <c r="C124" s="90"/>
      <c r="D124" s="90"/>
      <c r="E124" s="91"/>
      <c r="F124" s="91"/>
      <c r="G124" s="86"/>
      <c r="H124" s="87"/>
      <c r="I124" s="86"/>
      <c r="J124" s="88"/>
      <c r="K124" s="92"/>
      <c r="L124" s="168" t="str">
        <f t="shared" si="7"/>
        <v/>
      </c>
      <c r="M124" s="170" t="str">
        <f>IF(ISERROR(VLOOKUP(E124,'Source Data'!$B$67:$J$97, MATCH(F124, 'Source Data'!$B$64:$J$64,1),TRUE))=TRUE,"",VLOOKUP(E124,'Source Data'!$B$67:$J$97,MATCH(F124, 'Source Data'!$B$64:$J$64,1),TRUE))</f>
        <v/>
      </c>
      <c r="N124" s="169" t="str">
        <f t="shared" si="8"/>
        <v/>
      </c>
      <c r="O124" s="170" t="str">
        <f>IF(OR(AND(OR($J124="Retired",$J124="Permanent Low-Use"),$K124&lt;=2020),(AND($J124="New",$K124&gt;2020))),"N/A",IF($N124=0,0,IF(ISERROR(VLOOKUP($E124,'Source Data'!$B$29:$J$60, MATCH($L124, 'Source Data'!$B$26:$J$26,1),TRUE))=TRUE,"",VLOOKUP($E124,'Source Data'!$B$29:$J$60,MATCH($L124, 'Source Data'!$B$26:$J$26,1),TRUE))))</f>
        <v/>
      </c>
      <c r="P124" s="170" t="str">
        <f>IF(OR(AND(OR($J124="Retired",$J124="Permanent Low-Use"),$K124&lt;=2021),(AND($J124="New",$K124&gt;2021))),"N/A",IF($N124=0,0,IF(ISERROR(VLOOKUP($E124,'Source Data'!$B$29:$J$60, MATCH($L124, 'Source Data'!$B$26:$J$26,1),TRUE))=TRUE,"",VLOOKUP($E124,'Source Data'!$B$29:$J$60,MATCH($L124, 'Source Data'!$B$26:$J$26,1),TRUE))))</f>
        <v/>
      </c>
      <c r="Q124" s="170" t="str">
        <f>IF(OR(AND(OR($J124="Retired",$J124="Permanent Low-Use"),$K124&lt;=2022),(AND($J124="New",$K124&gt;2022))),"N/A",IF($N124=0,0,IF(ISERROR(VLOOKUP($E124,'Source Data'!$B$29:$J$60, MATCH($L124, 'Source Data'!$B$26:$J$26,1),TRUE))=TRUE,"",VLOOKUP($E124,'Source Data'!$B$29:$J$60,MATCH($L124, 'Source Data'!$B$26:$J$26,1),TRUE))))</f>
        <v/>
      </c>
      <c r="R124" s="170" t="str">
        <f>IF(OR(AND(OR($J124="Retired",$J124="Permanent Low-Use"),$K124&lt;=2023),(AND($J124="New",$K124&gt;2023))),"N/A",IF($N124=0,0,IF(ISERROR(VLOOKUP($E124,'Source Data'!$B$29:$J$60, MATCH($L124, 'Source Data'!$B$26:$J$26,1),TRUE))=TRUE,"",VLOOKUP($E124,'Source Data'!$B$29:$J$60,MATCH($L124, 'Source Data'!$B$26:$J$26,1),TRUE))))</f>
        <v/>
      </c>
      <c r="S124" s="170" t="str">
        <f>IF(OR(AND(OR($J124="Retired",$J124="Permanent Low-Use"),$K124&lt;=2024),(AND($J124="New",$K124&gt;2024))),"N/A",IF($N124=0,0,IF(ISERROR(VLOOKUP($E124,'Source Data'!$B$29:$J$60, MATCH($L124, 'Source Data'!$B$26:$J$26,1),TRUE))=TRUE,"",VLOOKUP($E124,'Source Data'!$B$29:$J$60,MATCH($L124, 'Source Data'!$B$26:$J$26,1),TRUE))))</f>
        <v/>
      </c>
      <c r="T124" s="170" t="str">
        <f>IF(OR(AND(OR($J124="Retired",$J124="Permanent Low-Use"),$K124&lt;=2025),(AND($J124="New",$K124&gt;2025))),"N/A",IF($N124=0,0,IF(ISERROR(VLOOKUP($E124,'Source Data'!$B$29:$J$60, MATCH($L124, 'Source Data'!$B$26:$J$26,1),TRUE))=TRUE,"",VLOOKUP($E124,'Source Data'!$B$29:$J$60,MATCH($L124, 'Source Data'!$B$26:$J$26,1),TRUE))))</f>
        <v/>
      </c>
      <c r="U124" s="170" t="str">
        <f>IF(OR(AND(OR($J124="Retired",$J124="Permanent Low-Use"),$K124&lt;=2026),(AND($J124="New",$K124&gt;2026))),"N/A",IF($N124=0,0,IF(ISERROR(VLOOKUP($E124,'Source Data'!$B$29:$J$60, MATCH($L124, 'Source Data'!$B$26:$J$26,1),TRUE))=TRUE,"",VLOOKUP($E124,'Source Data'!$B$29:$J$60,MATCH($L124, 'Source Data'!$B$26:$J$26,1),TRUE))))</f>
        <v/>
      </c>
      <c r="V124" s="170" t="str">
        <f>IF(OR(AND(OR($J124="Retired",$J124="Permanent Low-Use"),$K124&lt;=2027),(AND($J124="New",$K124&gt;2027))),"N/A",IF($N124=0,0,IF(ISERROR(VLOOKUP($E124,'Source Data'!$B$29:$J$60, MATCH($L124, 'Source Data'!$B$26:$J$26,1),TRUE))=TRUE,"",VLOOKUP($E124,'Source Data'!$B$29:$J$60,MATCH($L124, 'Source Data'!$B$26:$J$26,1),TRUE))))</f>
        <v/>
      </c>
      <c r="W124" s="170" t="str">
        <f>IF(OR(AND(OR($J124="Retired",$J124="Permanent Low-Use"),$K124&lt;=2028),(AND($J124="New",$K124&gt;2028))),"N/A",IF($N124=0,0,IF(ISERROR(VLOOKUP($E124,'Source Data'!$B$29:$J$60, MATCH($L124, 'Source Data'!$B$26:$J$26,1),TRUE))=TRUE,"",VLOOKUP($E124,'Source Data'!$B$29:$J$60,MATCH($L124, 'Source Data'!$B$26:$J$26,1),TRUE))))</f>
        <v/>
      </c>
      <c r="X124" s="170" t="str">
        <f>IF(OR(AND(OR($J124="Retired",$J124="Permanent Low-Use"),$K124&lt;=2029),(AND($J124="New",$K124&gt;2029))),"N/A",IF($N124=0,0,IF(ISERROR(VLOOKUP($E124,'Source Data'!$B$29:$J$60, MATCH($L124, 'Source Data'!$B$26:$J$26,1),TRUE))=TRUE,"",VLOOKUP($E124,'Source Data'!$B$29:$J$60,MATCH($L124, 'Source Data'!$B$26:$J$26,1),TRUE))))</f>
        <v/>
      </c>
      <c r="Y124" s="170" t="str">
        <f>IF(OR(AND(OR($J124="Retired",$J124="Permanent Low-Use"),$K124&lt;=2030),(AND($J124="New",$K124&gt;2030))),"N/A",IF($N124=0,0,IF(ISERROR(VLOOKUP($E124,'Source Data'!$B$29:$J$60, MATCH($L124, 'Source Data'!$B$26:$J$26,1),TRUE))=TRUE,"",VLOOKUP($E124,'Source Data'!$B$29:$J$60,MATCH($L124, 'Source Data'!$B$26:$J$26,1),TRUE))))</f>
        <v/>
      </c>
      <c r="Z124" s="171" t="str">
        <f>IF(ISNUMBER($L124),IF(OR(AND(OR($J124="Retired",$J124="Permanent Low-Use"),$K124&lt;=2020),(AND($J124="New",$K124&gt;2020))),"N/A",VLOOKUP($F124,'Source Data'!$B$15:$I$22,5)),"")</f>
        <v/>
      </c>
      <c r="AA124" s="171" t="str">
        <f>IF(ISNUMBER($F124), IF(OR(AND(OR($J124="Retired", $J124="Permanent Low-Use"), $K124&lt;=2021), (AND($J124= "New", $K124&gt;2021))), "N/A", VLOOKUP($F124, 'Source Data'!$B$15:$I$22,6)), "")</f>
        <v/>
      </c>
      <c r="AB124" s="171" t="str">
        <f>IF(ISNUMBER($F124), IF(OR(AND(OR($J124="Retired", $J124="Permanent Low-Use"), $K124&lt;=2022), (AND($J124= "New", $K124&gt;2022))), "N/A", VLOOKUP($F124, 'Source Data'!$B$15:$I$22,7)), "")</f>
        <v/>
      </c>
      <c r="AC124" s="171" t="str">
        <f>IF(ISNUMBER($F124), IF(OR(AND(OR($J124="Retired", $J124="Permanent Low-Use"), $K124&lt;=2023), (AND($J124= "New", $K124&gt;2023))), "N/A", VLOOKUP($F124, 'Source Data'!$B$15:$I$22,8)), "")</f>
        <v/>
      </c>
      <c r="AD124" s="171" t="str">
        <f>IF(ISNUMBER($F124), IF(OR(AND(OR($J124="Retired", $J124="Permanent Low-Use"), $K124&lt;=2024), (AND($J124= "New", $K124&gt;2024))), "N/A", VLOOKUP($F124, 'Source Data'!$B$15:$I$22,8)), "")</f>
        <v/>
      </c>
      <c r="AE124" s="171" t="str">
        <f>IF(ISNUMBER($F124), IF(OR(AND(OR($J124="Retired", $J124="Permanent Low-Use"), $K124&lt;=2025), (AND($J124= "New", $K124&gt;2025))), "N/A", VLOOKUP($F124, 'Source Data'!$B$15:$I$22,8)), "")</f>
        <v/>
      </c>
      <c r="AF124" s="171" t="str">
        <f>IF(ISNUMBER($F124), IF(OR(AND(OR($J124="Retired", $J124="Permanent Low-Use"), $K124&lt;=2026), (AND($J124= "New", $K124&gt;2026))), "N/A", VLOOKUP($F124, 'Source Data'!$B$15:$I$22,8)), "")</f>
        <v/>
      </c>
      <c r="AG124" s="171" t="str">
        <f>IF(ISNUMBER($F124), IF(OR(AND(OR($J124="Retired", $J124="Permanent Low-Use"), $K124&lt;=2027), (AND($J124= "New", $K124&gt;2027))), "N/A", VLOOKUP($F124, 'Source Data'!$B$15:$I$22,8)), "")</f>
        <v/>
      </c>
      <c r="AH124" s="171" t="str">
        <f>IF(ISNUMBER($F124), IF(OR(AND(OR($J124="Retired", $J124="Permanent Low-Use"), $K124&lt;=2028), (AND($J124= "New", $K124&gt;2028))), "N/A", VLOOKUP($F124, 'Source Data'!$B$15:$I$22,8)), "")</f>
        <v/>
      </c>
      <c r="AI124" s="171" t="str">
        <f>IF(ISNUMBER($F124), IF(OR(AND(OR($J124="Retired", $J124="Permanent Low-Use"), $K124&lt;=2029), (AND($J124= "New", $K124&gt;2029))), "N/A", VLOOKUP($F124, 'Source Data'!$B$15:$I$22,8)), "")</f>
        <v/>
      </c>
      <c r="AJ124" s="171" t="str">
        <f>IF(ISNUMBER($F124), IF(OR(AND(OR($J124="Retired", $J124="Permanent Low-Use"), $K124&lt;=2030), (AND($J124= "New", $K124&gt;2030))), "N/A", VLOOKUP($F124, 'Source Data'!$B$15:$I$22,8)), "")</f>
        <v/>
      </c>
      <c r="AK124" s="171" t="str">
        <f>IF($N124= 0, "N/A", IF(ISERROR(VLOOKUP($F124, 'Source Data'!$B$4:$C$11,2)), "", VLOOKUP($F124, 'Source Data'!$B$4:$C$11,2)))</f>
        <v/>
      </c>
    </row>
    <row r="125" spans="1:37" x14ac:dyDescent="0.35">
      <c r="A125" s="99"/>
      <c r="B125" s="89"/>
      <c r="C125" s="90"/>
      <c r="D125" s="90"/>
      <c r="E125" s="91"/>
      <c r="F125" s="91"/>
      <c r="G125" s="86"/>
      <c r="H125" s="87"/>
      <c r="I125" s="86"/>
      <c r="J125" s="88"/>
      <c r="K125" s="92"/>
      <c r="L125" s="168" t="str">
        <f t="shared" si="7"/>
        <v/>
      </c>
      <c r="M125" s="170" t="str">
        <f>IF(ISERROR(VLOOKUP(E125,'Source Data'!$B$67:$J$97, MATCH(F125, 'Source Data'!$B$64:$J$64,1),TRUE))=TRUE,"",VLOOKUP(E125,'Source Data'!$B$67:$J$97,MATCH(F125, 'Source Data'!$B$64:$J$64,1),TRUE))</f>
        <v/>
      </c>
      <c r="N125" s="169" t="str">
        <f t="shared" si="8"/>
        <v/>
      </c>
      <c r="O125" s="170" t="str">
        <f>IF(OR(AND(OR($J125="Retired",$J125="Permanent Low-Use"),$K125&lt;=2020),(AND($J125="New",$K125&gt;2020))),"N/A",IF($N125=0,0,IF(ISERROR(VLOOKUP($E125,'Source Data'!$B$29:$J$60, MATCH($L125, 'Source Data'!$B$26:$J$26,1),TRUE))=TRUE,"",VLOOKUP($E125,'Source Data'!$B$29:$J$60,MATCH($L125, 'Source Data'!$B$26:$J$26,1),TRUE))))</f>
        <v/>
      </c>
      <c r="P125" s="170" t="str">
        <f>IF(OR(AND(OR($J125="Retired",$J125="Permanent Low-Use"),$K125&lt;=2021),(AND($J125="New",$K125&gt;2021))),"N/A",IF($N125=0,0,IF(ISERROR(VLOOKUP($E125,'Source Data'!$B$29:$J$60, MATCH($L125, 'Source Data'!$B$26:$J$26,1),TRUE))=TRUE,"",VLOOKUP($E125,'Source Data'!$B$29:$J$60,MATCH($L125, 'Source Data'!$B$26:$J$26,1),TRUE))))</f>
        <v/>
      </c>
      <c r="Q125" s="170" t="str">
        <f>IF(OR(AND(OR($J125="Retired",$J125="Permanent Low-Use"),$K125&lt;=2022),(AND($J125="New",$K125&gt;2022))),"N/A",IF($N125=0,0,IF(ISERROR(VLOOKUP($E125,'Source Data'!$B$29:$J$60, MATCH($L125, 'Source Data'!$B$26:$J$26,1),TRUE))=TRUE,"",VLOOKUP($E125,'Source Data'!$B$29:$J$60,MATCH($L125, 'Source Data'!$B$26:$J$26,1),TRUE))))</f>
        <v/>
      </c>
      <c r="R125" s="170" t="str">
        <f>IF(OR(AND(OR($J125="Retired",$J125="Permanent Low-Use"),$K125&lt;=2023),(AND($J125="New",$K125&gt;2023))),"N/A",IF($N125=0,0,IF(ISERROR(VLOOKUP($E125,'Source Data'!$B$29:$J$60, MATCH($L125, 'Source Data'!$B$26:$J$26,1),TRUE))=TRUE,"",VLOOKUP($E125,'Source Data'!$B$29:$J$60,MATCH($L125, 'Source Data'!$B$26:$J$26,1),TRUE))))</f>
        <v/>
      </c>
      <c r="S125" s="170" t="str">
        <f>IF(OR(AND(OR($J125="Retired",$J125="Permanent Low-Use"),$K125&lt;=2024),(AND($J125="New",$K125&gt;2024))),"N/A",IF($N125=0,0,IF(ISERROR(VLOOKUP($E125,'Source Data'!$B$29:$J$60, MATCH($L125, 'Source Data'!$B$26:$J$26,1),TRUE))=TRUE,"",VLOOKUP($E125,'Source Data'!$B$29:$J$60,MATCH($L125, 'Source Data'!$B$26:$J$26,1),TRUE))))</f>
        <v/>
      </c>
      <c r="T125" s="170" t="str">
        <f>IF(OR(AND(OR($J125="Retired",$J125="Permanent Low-Use"),$K125&lt;=2025),(AND($J125="New",$K125&gt;2025))),"N/A",IF($N125=0,0,IF(ISERROR(VLOOKUP($E125,'Source Data'!$B$29:$J$60, MATCH($L125, 'Source Data'!$B$26:$J$26,1),TRUE))=TRUE,"",VLOOKUP($E125,'Source Data'!$B$29:$J$60,MATCH($L125, 'Source Data'!$B$26:$J$26,1),TRUE))))</f>
        <v/>
      </c>
      <c r="U125" s="170" t="str">
        <f>IF(OR(AND(OR($J125="Retired",$J125="Permanent Low-Use"),$K125&lt;=2026),(AND($J125="New",$K125&gt;2026))),"N/A",IF($N125=0,0,IF(ISERROR(VLOOKUP($E125,'Source Data'!$B$29:$J$60, MATCH($L125, 'Source Data'!$B$26:$J$26,1),TRUE))=TRUE,"",VLOOKUP($E125,'Source Data'!$B$29:$J$60,MATCH($L125, 'Source Data'!$B$26:$J$26,1),TRUE))))</f>
        <v/>
      </c>
      <c r="V125" s="170" t="str">
        <f>IF(OR(AND(OR($J125="Retired",$J125="Permanent Low-Use"),$K125&lt;=2027),(AND($J125="New",$K125&gt;2027))),"N/A",IF($N125=0,0,IF(ISERROR(VLOOKUP($E125,'Source Data'!$B$29:$J$60, MATCH($L125, 'Source Data'!$B$26:$J$26,1),TRUE))=TRUE,"",VLOOKUP($E125,'Source Data'!$B$29:$J$60,MATCH($L125, 'Source Data'!$B$26:$J$26,1),TRUE))))</f>
        <v/>
      </c>
      <c r="W125" s="170" t="str">
        <f>IF(OR(AND(OR($J125="Retired",$J125="Permanent Low-Use"),$K125&lt;=2028),(AND($J125="New",$K125&gt;2028))),"N/A",IF($N125=0,0,IF(ISERROR(VLOOKUP($E125,'Source Data'!$B$29:$J$60, MATCH($L125, 'Source Data'!$B$26:$J$26,1),TRUE))=TRUE,"",VLOOKUP($E125,'Source Data'!$B$29:$J$60,MATCH($L125, 'Source Data'!$B$26:$J$26,1),TRUE))))</f>
        <v/>
      </c>
      <c r="X125" s="170" t="str">
        <f>IF(OR(AND(OR($J125="Retired",$J125="Permanent Low-Use"),$K125&lt;=2029),(AND($J125="New",$K125&gt;2029))),"N/A",IF($N125=0,0,IF(ISERROR(VLOOKUP($E125,'Source Data'!$B$29:$J$60, MATCH($L125, 'Source Data'!$B$26:$J$26,1),TRUE))=TRUE,"",VLOOKUP($E125,'Source Data'!$B$29:$J$60,MATCH($L125, 'Source Data'!$B$26:$J$26,1),TRUE))))</f>
        <v/>
      </c>
      <c r="Y125" s="170" t="str">
        <f>IF(OR(AND(OR($J125="Retired",$J125="Permanent Low-Use"),$K125&lt;=2030),(AND($J125="New",$K125&gt;2030))),"N/A",IF($N125=0,0,IF(ISERROR(VLOOKUP($E125,'Source Data'!$B$29:$J$60, MATCH($L125, 'Source Data'!$B$26:$J$26,1),TRUE))=TRUE,"",VLOOKUP($E125,'Source Data'!$B$29:$J$60,MATCH($L125, 'Source Data'!$B$26:$J$26,1),TRUE))))</f>
        <v/>
      </c>
      <c r="Z125" s="171" t="str">
        <f>IF(ISNUMBER($L125),IF(OR(AND(OR($J125="Retired",$J125="Permanent Low-Use"),$K125&lt;=2020),(AND($J125="New",$K125&gt;2020))),"N/A",VLOOKUP($F125,'Source Data'!$B$15:$I$22,5)),"")</f>
        <v/>
      </c>
      <c r="AA125" s="171" t="str">
        <f>IF(ISNUMBER($F125), IF(OR(AND(OR($J125="Retired", $J125="Permanent Low-Use"), $K125&lt;=2021), (AND($J125= "New", $K125&gt;2021))), "N/A", VLOOKUP($F125, 'Source Data'!$B$15:$I$22,6)), "")</f>
        <v/>
      </c>
      <c r="AB125" s="171" t="str">
        <f>IF(ISNUMBER($F125), IF(OR(AND(OR($J125="Retired", $J125="Permanent Low-Use"), $K125&lt;=2022), (AND($J125= "New", $K125&gt;2022))), "N/A", VLOOKUP($F125, 'Source Data'!$B$15:$I$22,7)), "")</f>
        <v/>
      </c>
      <c r="AC125" s="171" t="str">
        <f>IF(ISNUMBER($F125), IF(OR(AND(OR($J125="Retired", $J125="Permanent Low-Use"), $K125&lt;=2023), (AND($J125= "New", $K125&gt;2023))), "N/A", VLOOKUP($F125, 'Source Data'!$B$15:$I$22,8)), "")</f>
        <v/>
      </c>
      <c r="AD125" s="171" t="str">
        <f>IF(ISNUMBER($F125), IF(OR(AND(OR($J125="Retired", $J125="Permanent Low-Use"), $K125&lt;=2024), (AND($J125= "New", $K125&gt;2024))), "N/A", VLOOKUP($F125, 'Source Data'!$B$15:$I$22,8)), "")</f>
        <v/>
      </c>
      <c r="AE125" s="171" t="str">
        <f>IF(ISNUMBER($F125), IF(OR(AND(OR($J125="Retired", $J125="Permanent Low-Use"), $K125&lt;=2025), (AND($J125= "New", $K125&gt;2025))), "N/A", VLOOKUP($F125, 'Source Data'!$B$15:$I$22,8)), "")</f>
        <v/>
      </c>
      <c r="AF125" s="171" t="str">
        <f>IF(ISNUMBER($F125), IF(OR(AND(OR($J125="Retired", $J125="Permanent Low-Use"), $K125&lt;=2026), (AND($J125= "New", $K125&gt;2026))), "N/A", VLOOKUP($F125, 'Source Data'!$B$15:$I$22,8)), "")</f>
        <v/>
      </c>
      <c r="AG125" s="171" t="str">
        <f>IF(ISNUMBER($F125), IF(OR(AND(OR($J125="Retired", $J125="Permanent Low-Use"), $K125&lt;=2027), (AND($J125= "New", $K125&gt;2027))), "N/A", VLOOKUP($F125, 'Source Data'!$B$15:$I$22,8)), "")</f>
        <v/>
      </c>
      <c r="AH125" s="171" t="str">
        <f>IF(ISNUMBER($F125), IF(OR(AND(OR($J125="Retired", $J125="Permanent Low-Use"), $K125&lt;=2028), (AND($J125= "New", $K125&gt;2028))), "N/A", VLOOKUP($F125, 'Source Data'!$B$15:$I$22,8)), "")</f>
        <v/>
      </c>
      <c r="AI125" s="171" t="str">
        <f>IF(ISNUMBER($F125), IF(OR(AND(OR($J125="Retired", $J125="Permanent Low-Use"), $K125&lt;=2029), (AND($J125= "New", $K125&gt;2029))), "N/A", VLOOKUP($F125, 'Source Data'!$B$15:$I$22,8)), "")</f>
        <v/>
      </c>
      <c r="AJ125" s="171" t="str">
        <f>IF(ISNUMBER($F125), IF(OR(AND(OR($J125="Retired", $J125="Permanent Low-Use"), $K125&lt;=2030), (AND($J125= "New", $K125&gt;2030))), "N/A", VLOOKUP($F125, 'Source Data'!$B$15:$I$22,8)), "")</f>
        <v/>
      </c>
      <c r="AK125" s="171" t="str">
        <f>IF($N125= 0, "N/A", IF(ISERROR(VLOOKUP($F125, 'Source Data'!$B$4:$C$11,2)), "", VLOOKUP($F125, 'Source Data'!$B$4:$C$11,2)))</f>
        <v/>
      </c>
    </row>
    <row r="126" spans="1:37" x14ac:dyDescent="0.35">
      <c r="A126" s="99"/>
      <c r="B126" s="89"/>
      <c r="C126" s="90"/>
      <c r="D126" s="90"/>
      <c r="E126" s="91"/>
      <c r="F126" s="91"/>
      <c r="G126" s="86"/>
      <c r="H126" s="87"/>
      <c r="I126" s="86"/>
      <c r="J126" s="88"/>
      <c r="K126" s="92"/>
      <c r="L126" s="168" t="str">
        <f t="shared" si="7"/>
        <v/>
      </c>
      <c r="M126" s="170" t="str">
        <f>IF(ISERROR(VLOOKUP(E126,'Source Data'!$B$67:$J$97, MATCH(F126, 'Source Data'!$B$64:$J$64,1),TRUE))=TRUE,"",VLOOKUP(E126,'Source Data'!$B$67:$J$97,MATCH(F126, 'Source Data'!$B$64:$J$64,1),TRUE))</f>
        <v/>
      </c>
      <c r="N126" s="169" t="str">
        <f t="shared" si="8"/>
        <v/>
      </c>
      <c r="O126" s="170" t="str">
        <f>IF(OR(AND(OR($J126="Retired",$J126="Permanent Low-Use"),$K126&lt;=2020),(AND($J126="New",$K126&gt;2020))),"N/A",IF($N126=0,0,IF(ISERROR(VLOOKUP($E126,'Source Data'!$B$29:$J$60, MATCH($L126, 'Source Data'!$B$26:$J$26,1),TRUE))=TRUE,"",VLOOKUP($E126,'Source Data'!$B$29:$J$60,MATCH($L126, 'Source Data'!$B$26:$J$26,1),TRUE))))</f>
        <v/>
      </c>
      <c r="P126" s="170" t="str">
        <f>IF(OR(AND(OR($J126="Retired",$J126="Permanent Low-Use"),$K126&lt;=2021),(AND($J126="New",$K126&gt;2021))),"N/A",IF($N126=0,0,IF(ISERROR(VLOOKUP($E126,'Source Data'!$B$29:$J$60, MATCH($L126, 'Source Data'!$B$26:$J$26,1),TRUE))=TRUE,"",VLOOKUP($E126,'Source Data'!$B$29:$J$60,MATCH($L126, 'Source Data'!$B$26:$J$26,1),TRUE))))</f>
        <v/>
      </c>
      <c r="Q126" s="170" t="str">
        <f>IF(OR(AND(OR($J126="Retired",$J126="Permanent Low-Use"),$K126&lt;=2022),(AND($J126="New",$K126&gt;2022))),"N/A",IF($N126=0,0,IF(ISERROR(VLOOKUP($E126,'Source Data'!$B$29:$J$60, MATCH($L126, 'Source Data'!$B$26:$J$26,1),TRUE))=TRUE,"",VLOOKUP($E126,'Source Data'!$B$29:$J$60,MATCH($L126, 'Source Data'!$B$26:$J$26,1),TRUE))))</f>
        <v/>
      </c>
      <c r="R126" s="170" t="str">
        <f>IF(OR(AND(OR($J126="Retired",$J126="Permanent Low-Use"),$K126&lt;=2023),(AND($J126="New",$K126&gt;2023))),"N/A",IF($N126=0,0,IF(ISERROR(VLOOKUP($E126,'Source Data'!$B$29:$J$60, MATCH($L126, 'Source Data'!$B$26:$J$26,1),TRUE))=TRUE,"",VLOOKUP($E126,'Source Data'!$B$29:$J$60,MATCH($L126, 'Source Data'!$B$26:$J$26,1),TRUE))))</f>
        <v/>
      </c>
      <c r="S126" s="170" t="str">
        <f>IF(OR(AND(OR($J126="Retired",$J126="Permanent Low-Use"),$K126&lt;=2024),(AND($J126="New",$K126&gt;2024))),"N/A",IF($N126=0,0,IF(ISERROR(VLOOKUP($E126,'Source Data'!$B$29:$J$60, MATCH($L126, 'Source Data'!$B$26:$J$26,1),TRUE))=TRUE,"",VLOOKUP($E126,'Source Data'!$B$29:$J$60,MATCH($L126, 'Source Data'!$B$26:$J$26,1),TRUE))))</f>
        <v/>
      </c>
      <c r="T126" s="170" t="str">
        <f>IF(OR(AND(OR($J126="Retired",$J126="Permanent Low-Use"),$K126&lt;=2025),(AND($J126="New",$K126&gt;2025))),"N/A",IF($N126=0,0,IF(ISERROR(VLOOKUP($E126,'Source Data'!$B$29:$J$60, MATCH($L126, 'Source Data'!$B$26:$J$26,1),TRUE))=TRUE,"",VLOOKUP($E126,'Source Data'!$B$29:$J$60,MATCH($L126, 'Source Data'!$B$26:$J$26,1),TRUE))))</f>
        <v/>
      </c>
      <c r="U126" s="170" t="str">
        <f>IF(OR(AND(OR($J126="Retired",$J126="Permanent Low-Use"),$K126&lt;=2026),(AND($J126="New",$K126&gt;2026))),"N/A",IF($N126=0,0,IF(ISERROR(VLOOKUP($E126,'Source Data'!$B$29:$J$60, MATCH($L126, 'Source Data'!$B$26:$J$26,1),TRUE))=TRUE,"",VLOOKUP($E126,'Source Data'!$B$29:$J$60,MATCH($L126, 'Source Data'!$B$26:$J$26,1),TRUE))))</f>
        <v/>
      </c>
      <c r="V126" s="170" t="str">
        <f>IF(OR(AND(OR($J126="Retired",$J126="Permanent Low-Use"),$K126&lt;=2027),(AND($J126="New",$K126&gt;2027))),"N/A",IF($N126=0,0,IF(ISERROR(VLOOKUP($E126,'Source Data'!$B$29:$J$60, MATCH($L126, 'Source Data'!$B$26:$J$26,1),TRUE))=TRUE,"",VLOOKUP($E126,'Source Data'!$B$29:$J$60,MATCH($L126, 'Source Data'!$B$26:$J$26,1),TRUE))))</f>
        <v/>
      </c>
      <c r="W126" s="170" t="str">
        <f>IF(OR(AND(OR($J126="Retired",$J126="Permanent Low-Use"),$K126&lt;=2028),(AND($J126="New",$K126&gt;2028))),"N/A",IF($N126=0,0,IF(ISERROR(VLOOKUP($E126,'Source Data'!$B$29:$J$60, MATCH($L126, 'Source Data'!$B$26:$J$26,1),TRUE))=TRUE,"",VLOOKUP($E126,'Source Data'!$B$29:$J$60,MATCH($L126, 'Source Data'!$B$26:$J$26,1),TRUE))))</f>
        <v/>
      </c>
      <c r="X126" s="170" t="str">
        <f>IF(OR(AND(OR($J126="Retired",$J126="Permanent Low-Use"),$K126&lt;=2029),(AND($J126="New",$K126&gt;2029))),"N/A",IF($N126=0,0,IF(ISERROR(VLOOKUP($E126,'Source Data'!$B$29:$J$60, MATCH($L126, 'Source Data'!$B$26:$J$26,1),TRUE))=TRUE,"",VLOOKUP($E126,'Source Data'!$B$29:$J$60,MATCH($L126, 'Source Data'!$B$26:$J$26,1),TRUE))))</f>
        <v/>
      </c>
      <c r="Y126" s="170" t="str">
        <f>IF(OR(AND(OR($J126="Retired",$J126="Permanent Low-Use"),$K126&lt;=2030),(AND($J126="New",$K126&gt;2030))),"N/A",IF($N126=0,0,IF(ISERROR(VLOOKUP($E126,'Source Data'!$B$29:$J$60, MATCH($L126, 'Source Data'!$B$26:$J$26,1),TRUE))=TRUE,"",VLOOKUP($E126,'Source Data'!$B$29:$J$60,MATCH($L126, 'Source Data'!$B$26:$J$26,1),TRUE))))</f>
        <v/>
      </c>
      <c r="Z126" s="171" t="str">
        <f>IF(ISNUMBER($L126),IF(OR(AND(OR($J126="Retired",$J126="Permanent Low-Use"),$K126&lt;=2020),(AND($J126="New",$K126&gt;2020))),"N/A",VLOOKUP($F126,'Source Data'!$B$15:$I$22,5)),"")</f>
        <v/>
      </c>
      <c r="AA126" s="171" t="str">
        <f>IF(ISNUMBER($F126), IF(OR(AND(OR($J126="Retired", $J126="Permanent Low-Use"), $K126&lt;=2021), (AND($J126= "New", $K126&gt;2021))), "N/A", VLOOKUP($F126, 'Source Data'!$B$15:$I$22,6)), "")</f>
        <v/>
      </c>
      <c r="AB126" s="171" t="str">
        <f>IF(ISNUMBER($F126), IF(OR(AND(OR($J126="Retired", $J126="Permanent Low-Use"), $K126&lt;=2022), (AND($J126= "New", $K126&gt;2022))), "N/A", VLOOKUP($F126, 'Source Data'!$B$15:$I$22,7)), "")</f>
        <v/>
      </c>
      <c r="AC126" s="171" t="str">
        <f>IF(ISNUMBER($F126), IF(OR(AND(OR($J126="Retired", $J126="Permanent Low-Use"), $K126&lt;=2023), (AND($J126= "New", $K126&gt;2023))), "N/A", VLOOKUP($F126, 'Source Data'!$B$15:$I$22,8)), "")</f>
        <v/>
      </c>
      <c r="AD126" s="171" t="str">
        <f>IF(ISNUMBER($F126), IF(OR(AND(OR($J126="Retired", $J126="Permanent Low-Use"), $K126&lt;=2024), (AND($J126= "New", $K126&gt;2024))), "N/A", VLOOKUP($F126, 'Source Data'!$B$15:$I$22,8)), "")</f>
        <v/>
      </c>
      <c r="AE126" s="171" t="str">
        <f>IF(ISNUMBER($F126), IF(OR(AND(OR($J126="Retired", $J126="Permanent Low-Use"), $K126&lt;=2025), (AND($J126= "New", $K126&gt;2025))), "N/A", VLOOKUP($F126, 'Source Data'!$B$15:$I$22,8)), "")</f>
        <v/>
      </c>
      <c r="AF126" s="171" t="str">
        <f>IF(ISNUMBER($F126), IF(OR(AND(OR($J126="Retired", $J126="Permanent Low-Use"), $K126&lt;=2026), (AND($J126= "New", $K126&gt;2026))), "N/A", VLOOKUP($F126, 'Source Data'!$B$15:$I$22,8)), "")</f>
        <v/>
      </c>
      <c r="AG126" s="171" t="str">
        <f>IF(ISNUMBER($F126), IF(OR(AND(OR($J126="Retired", $J126="Permanent Low-Use"), $K126&lt;=2027), (AND($J126= "New", $K126&gt;2027))), "N/A", VLOOKUP($F126, 'Source Data'!$B$15:$I$22,8)), "")</f>
        <v/>
      </c>
      <c r="AH126" s="171" t="str">
        <f>IF(ISNUMBER($F126), IF(OR(AND(OR($J126="Retired", $J126="Permanent Low-Use"), $K126&lt;=2028), (AND($J126= "New", $K126&gt;2028))), "N/A", VLOOKUP($F126, 'Source Data'!$B$15:$I$22,8)), "")</f>
        <v/>
      </c>
      <c r="AI126" s="171" t="str">
        <f>IF(ISNUMBER($F126), IF(OR(AND(OR($J126="Retired", $J126="Permanent Low-Use"), $K126&lt;=2029), (AND($J126= "New", $K126&gt;2029))), "N/A", VLOOKUP($F126, 'Source Data'!$B$15:$I$22,8)), "")</f>
        <v/>
      </c>
      <c r="AJ126" s="171" t="str">
        <f>IF(ISNUMBER($F126), IF(OR(AND(OR($J126="Retired", $J126="Permanent Low-Use"), $K126&lt;=2030), (AND($J126= "New", $K126&gt;2030))), "N/A", VLOOKUP($F126, 'Source Data'!$B$15:$I$22,8)), "")</f>
        <v/>
      </c>
      <c r="AK126" s="171" t="str">
        <f>IF($N126= 0, "N/A", IF(ISERROR(VLOOKUP($F126, 'Source Data'!$B$4:$C$11,2)), "", VLOOKUP($F126, 'Source Data'!$B$4:$C$11,2)))</f>
        <v/>
      </c>
    </row>
    <row r="127" spans="1:37" x14ac:dyDescent="0.35">
      <c r="A127" s="99"/>
      <c r="B127" s="89"/>
      <c r="C127" s="90"/>
      <c r="D127" s="90"/>
      <c r="E127" s="91"/>
      <c r="F127" s="91"/>
      <c r="G127" s="86"/>
      <c r="H127" s="87"/>
      <c r="I127" s="86"/>
      <c r="J127" s="88"/>
      <c r="K127" s="92"/>
      <c r="L127" s="168" t="str">
        <f t="shared" si="7"/>
        <v/>
      </c>
      <c r="M127" s="170" t="str">
        <f>IF(ISERROR(VLOOKUP(E127,'Source Data'!$B$67:$J$97, MATCH(F127, 'Source Data'!$B$64:$J$64,1),TRUE))=TRUE,"",VLOOKUP(E127,'Source Data'!$B$67:$J$97,MATCH(F127, 'Source Data'!$B$64:$J$64,1),TRUE))</f>
        <v/>
      </c>
      <c r="N127" s="169" t="str">
        <f t="shared" si="8"/>
        <v/>
      </c>
      <c r="O127" s="170" t="str">
        <f>IF(OR(AND(OR($J127="Retired",$J127="Permanent Low-Use"),$K127&lt;=2020),(AND($J127="New",$K127&gt;2020))),"N/A",IF($N127=0,0,IF(ISERROR(VLOOKUP($E127,'Source Data'!$B$29:$J$60, MATCH($L127, 'Source Data'!$B$26:$J$26,1),TRUE))=TRUE,"",VLOOKUP($E127,'Source Data'!$B$29:$J$60,MATCH($L127, 'Source Data'!$B$26:$J$26,1),TRUE))))</f>
        <v/>
      </c>
      <c r="P127" s="170" t="str">
        <f>IF(OR(AND(OR($J127="Retired",$J127="Permanent Low-Use"),$K127&lt;=2021),(AND($J127="New",$K127&gt;2021))),"N/A",IF($N127=0,0,IF(ISERROR(VLOOKUP($E127,'Source Data'!$B$29:$J$60, MATCH($L127, 'Source Data'!$B$26:$J$26,1),TRUE))=TRUE,"",VLOOKUP($E127,'Source Data'!$B$29:$J$60,MATCH($L127, 'Source Data'!$B$26:$J$26,1),TRUE))))</f>
        <v/>
      </c>
      <c r="Q127" s="170" t="str">
        <f>IF(OR(AND(OR($J127="Retired",$J127="Permanent Low-Use"),$K127&lt;=2022),(AND($J127="New",$K127&gt;2022))),"N/A",IF($N127=0,0,IF(ISERROR(VLOOKUP($E127,'Source Data'!$B$29:$J$60, MATCH($L127, 'Source Data'!$B$26:$J$26,1),TRUE))=TRUE,"",VLOOKUP($E127,'Source Data'!$B$29:$J$60,MATCH($L127, 'Source Data'!$B$26:$J$26,1),TRUE))))</f>
        <v/>
      </c>
      <c r="R127" s="170" t="str">
        <f>IF(OR(AND(OR($J127="Retired",$J127="Permanent Low-Use"),$K127&lt;=2023),(AND($J127="New",$K127&gt;2023))),"N/A",IF($N127=0,0,IF(ISERROR(VLOOKUP($E127,'Source Data'!$B$29:$J$60, MATCH($L127, 'Source Data'!$B$26:$J$26,1),TRUE))=TRUE,"",VLOOKUP($E127,'Source Data'!$B$29:$J$60,MATCH($L127, 'Source Data'!$B$26:$J$26,1),TRUE))))</f>
        <v/>
      </c>
      <c r="S127" s="170" t="str">
        <f>IF(OR(AND(OR($J127="Retired",$J127="Permanent Low-Use"),$K127&lt;=2024),(AND($J127="New",$K127&gt;2024))),"N/A",IF($N127=0,0,IF(ISERROR(VLOOKUP($E127,'Source Data'!$B$29:$J$60, MATCH($L127, 'Source Data'!$B$26:$J$26,1),TRUE))=TRUE,"",VLOOKUP($E127,'Source Data'!$B$29:$J$60,MATCH($L127, 'Source Data'!$B$26:$J$26,1),TRUE))))</f>
        <v/>
      </c>
      <c r="T127" s="170" t="str">
        <f>IF(OR(AND(OR($J127="Retired",$J127="Permanent Low-Use"),$K127&lt;=2025),(AND($J127="New",$K127&gt;2025))),"N/A",IF($N127=0,0,IF(ISERROR(VLOOKUP($E127,'Source Data'!$B$29:$J$60, MATCH($L127, 'Source Data'!$B$26:$J$26,1),TRUE))=TRUE,"",VLOOKUP($E127,'Source Data'!$B$29:$J$60,MATCH($L127, 'Source Data'!$B$26:$J$26,1),TRUE))))</f>
        <v/>
      </c>
      <c r="U127" s="170" t="str">
        <f>IF(OR(AND(OR($J127="Retired",$J127="Permanent Low-Use"),$K127&lt;=2026),(AND($J127="New",$K127&gt;2026))),"N/A",IF($N127=0,0,IF(ISERROR(VLOOKUP($E127,'Source Data'!$B$29:$J$60, MATCH($L127, 'Source Data'!$B$26:$J$26,1),TRUE))=TRUE,"",VLOOKUP($E127,'Source Data'!$B$29:$J$60,MATCH($L127, 'Source Data'!$B$26:$J$26,1),TRUE))))</f>
        <v/>
      </c>
      <c r="V127" s="170" t="str">
        <f>IF(OR(AND(OR($J127="Retired",$J127="Permanent Low-Use"),$K127&lt;=2027),(AND($J127="New",$K127&gt;2027))),"N/A",IF($N127=0,0,IF(ISERROR(VLOOKUP($E127,'Source Data'!$B$29:$J$60, MATCH($L127, 'Source Data'!$B$26:$J$26,1),TRUE))=TRUE,"",VLOOKUP($E127,'Source Data'!$B$29:$J$60,MATCH($L127, 'Source Data'!$B$26:$J$26,1),TRUE))))</f>
        <v/>
      </c>
      <c r="W127" s="170" t="str">
        <f>IF(OR(AND(OR($J127="Retired",$J127="Permanent Low-Use"),$K127&lt;=2028),(AND($J127="New",$K127&gt;2028))),"N/A",IF($N127=0,0,IF(ISERROR(VLOOKUP($E127,'Source Data'!$B$29:$J$60, MATCH($L127, 'Source Data'!$B$26:$J$26,1),TRUE))=TRUE,"",VLOOKUP($E127,'Source Data'!$B$29:$J$60,MATCH($L127, 'Source Data'!$B$26:$J$26,1),TRUE))))</f>
        <v/>
      </c>
      <c r="X127" s="170" t="str">
        <f>IF(OR(AND(OR($J127="Retired",$J127="Permanent Low-Use"),$K127&lt;=2029),(AND($J127="New",$K127&gt;2029))),"N/A",IF($N127=0,0,IF(ISERROR(VLOOKUP($E127,'Source Data'!$B$29:$J$60, MATCH($L127, 'Source Data'!$B$26:$J$26,1),TRUE))=TRUE,"",VLOOKUP($E127,'Source Data'!$B$29:$J$60,MATCH($L127, 'Source Data'!$B$26:$J$26,1),TRUE))))</f>
        <v/>
      </c>
      <c r="Y127" s="170" t="str">
        <f>IF(OR(AND(OR($J127="Retired",$J127="Permanent Low-Use"),$K127&lt;=2030),(AND($J127="New",$K127&gt;2030))),"N/A",IF($N127=0,0,IF(ISERROR(VLOOKUP($E127,'Source Data'!$B$29:$J$60, MATCH($L127, 'Source Data'!$B$26:$J$26,1),TRUE))=TRUE,"",VLOOKUP($E127,'Source Data'!$B$29:$J$60,MATCH($L127, 'Source Data'!$B$26:$J$26,1),TRUE))))</f>
        <v/>
      </c>
      <c r="Z127" s="171" t="str">
        <f>IF(ISNUMBER($L127),IF(OR(AND(OR($J127="Retired",$J127="Permanent Low-Use"),$K127&lt;=2020),(AND($J127="New",$K127&gt;2020))),"N/A",VLOOKUP($F127,'Source Data'!$B$15:$I$22,5)),"")</f>
        <v/>
      </c>
      <c r="AA127" s="171" t="str">
        <f>IF(ISNUMBER($F127), IF(OR(AND(OR($J127="Retired", $J127="Permanent Low-Use"), $K127&lt;=2021), (AND($J127= "New", $K127&gt;2021))), "N/A", VLOOKUP($F127, 'Source Data'!$B$15:$I$22,6)), "")</f>
        <v/>
      </c>
      <c r="AB127" s="171" t="str">
        <f>IF(ISNUMBER($F127), IF(OR(AND(OR($J127="Retired", $J127="Permanent Low-Use"), $K127&lt;=2022), (AND($J127= "New", $K127&gt;2022))), "N/A", VLOOKUP($F127, 'Source Data'!$B$15:$I$22,7)), "")</f>
        <v/>
      </c>
      <c r="AC127" s="171" t="str">
        <f>IF(ISNUMBER($F127), IF(OR(AND(OR($J127="Retired", $J127="Permanent Low-Use"), $K127&lt;=2023), (AND($J127= "New", $K127&gt;2023))), "N/A", VLOOKUP($F127, 'Source Data'!$B$15:$I$22,8)), "")</f>
        <v/>
      </c>
      <c r="AD127" s="171" t="str">
        <f>IF(ISNUMBER($F127), IF(OR(AND(OR($J127="Retired", $J127="Permanent Low-Use"), $K127&lt;=2024), (AND($J127= "New", $K127&gt;2024))), "N/A", VLOOKUP($F127, 'Source Data'!$B$15:$I$22,8)), "")</f>
        <v/>
      </c>
      <c r="AE127" s="171" t="str">
        <f>IF(ISNUMBER($F127), IF(OR(AND(OR($J127="Retired", $J127="Permanent Low-Use"), $K127&lt;=2025), (AND($J127= "New", $K127&gt;2025))), "N/A", VLOOKUP($F127, 'Source Data'!$B$15:$I$22,8)), "")</f>
        <v/>
      </c>
      <c r="AF127" s="171" t="str">
        <f>IF(ISNUMBER($F127), IF(OR(AND(OR($J127="Retired", $J127="Permanent Low-Use"), $K127&lt;=2026), (AND($J127= "New", $K127&gt;2026))), "N/A", VLOOKUP($F127, 'Source Data'!$B$15:$I$22,8)), "")</f>
        <v/>
      </c>
      <c r="AG127" s="171" t="str">
        <f>IF(ISNUMBER($F127), IF(OR(AND(OR($J127="Retired", $J127="Permanent Low-Use"), $K127&lt;=2027), (AND($J127= "New", $K127&gt;2027))), "N/A", VLOOKUP($F127, 'Source Data'!$B$15:$I$22,8)), "")</f>
        <v/>
      </c>
      <c r="AH127" s="171" t="str">
        <f>IF(ISNUMBER($F127), IF(OR(AND(OR($J127="Retired", $J127="Permanent Low-Use"), $K127&lt;=2028), (AND($J127= "New", $K127&gt;2028))), "N/A", VLOOKUP($F127, 'Source Data'!$B$15:$I$22,8)), "")</f>
        <v/>
      </c>
      <c r="AI127" s="171" t="str">
        <f>IF(ISNUMBER($F127), IF(OR(AND(OR($J127="Retired", $J127="Permanent Low-Use"), $K127&lt;=2029), (AND($J127= "New", $K127&gt;2029))), "N/A", VLOOKUP($F127, 'Source Data'!$B$15:$I$22,8)), "")</f>
        <v/>
      </c>
      <c r="AJ127" s="171" t="str">
        <f>IF(ISNUMBER($F127), IF(OR(AND(OR($J127="Retired", $J127="Permanent Low-Use"), $K127&lt;=2030), (AND($J127= "New", $K127&gt;2030))), "N/A", VLOOKUP($F127, 'Source Data'!$B$15:$I$22,8)), "")</f>
        <v/>
      </c>
      <c r="AK127" s="171" t="str">
        <f>IF($N127= 0, "N/A", IF(ISERROR(VLOOKUP($F127, 'Source Data'!$B$4:$C$11,2)), "", VLOOKUP($F127, 'Source Data'!$B$4:$C$11,2)))</f>
        <v/>
      </c>
    </row>
    <row r="128" spans="1:37" x14ac:dyDescent="0.35">
      <c r="A128" s="99"/>
      <c r="B128" s="89"/>
      <c r="C128" s="90"/>
      <c r="D128" s="90"/>
      <c r="E128" s="91"/>
      <c r="F128" s="91"/>
      <c r="G128" s="86"/>
      <c r="H128" s="87"/>
      <c r="I128" s="86"/>
      <c r="J128" s="88"/>
      <c r="K128" s="92"/>
      <c r="L128" s="168" t="str">
        <f t="shared" si="7"/>
        <v/>
      </c>
      <c r="M128" s="170" t="str">
        <f>IF(ISERROR(VLOOKUP(E128,'Source Data'!$B$67:$J$97, MATCH(F128, 'Source Data'!$B$64:$J$64,1),TRUE))=TRUE,"",VLOOKUP(E128,'Source Data'!$B$67:$J$97,MATCH(F128, 'Source Data'!$B$64:$J$64,1),TRUE))</f>
        <v/>
      </c>
      <c r="N128" s="169" t="str">
        <f t="shared" si="8"/>
        <v/>
      </c>
      <c r="O128" s="170" t="str">
        <f>IF(OR(AND(OR($J128="Retired",$J128="Permanent Low-Use"),$K128&lt;=2020),(AND($J128="New",$K128&gt;2020))),"N/A",IF($N128=0,0,IF(ISERROR(VLOOKUP($E128,'Source Data'!$B$29:$J$60, MATCH($L128, 'Source Data'!$B$26:$J$26,1),TRUE))=TRUE,"",VLOOKUP($E128,'Source Data'!$B$29:$J$60,MATCH($L128, 'Source Data'!$B$26:$J$26,1),TRUE))))</f>
        <v/>
      </c>
      <c r="P128" s="170" t="str">
        <f>IF(OR(AND(OR($J128="Retired",$J128="Permanent Low-Use"),$K128&lt;=2021),(AND($J128="New",$K128&gt;2021))),"N/A",IF($N128=0,0,IF(ISERROR(VLOOKUP($E128,'Source Data'!$B$29:$J$60, MATCH($L128, 'Source Data'!$B$26:$J$26,1),TRUE))=TRUE,"",VLOOKUP($E128,'Source Data'!$B$29:$J$60,MATCH($L128, 'Source Data'!$B$26:$J$26,1),TRUE))))</f>
        <v/>
      </c>
      <c r="Q128" s="170" t="str">
        <f>IF(OR(AND(OR($J128="Retired",$J128="Permanent Low-Use"),$K128&lt;=2022),(AND($J128="New",$K128&gt;2022))),"N/A",IF($N128=0,0,IF(ISERROR(VLOOKUP($E128,'Source Data'!$B$29:$J$60, MATCH($L128, 'Source Data'!$B$26:$J$26,1),TRUE))=TRUE,"",VLOOKUP($E128,'Source Data'!$B$29:$J$60,MATCH($L128, 'Source Data'!$B$26:$J$26,1),TRUE))))</f>
        <v/>
      </c>
      <c r="R128" s="170" t="str">
        <f>IF(OR(AND(OR($J128="Retired",$J128="Permanent Low-Use"),$K128&lt;=2023),(AND($J128="New",$K128&gt;2023))),"N/A",IF($N128=0,0,IF(ISERROR(VLOOKUP($E128,'Source Data'!$B$29:$J$60, MATCH($L128, 'Source Data'!$B$26:$J$26,1),TRUE))=TRUE,"",VLOOKUP($E128,'Source Data'!$B$29:$J$60,MATCH($L128, 'Source Data'!$B$26:$J$26,1),TRUE))))</f>
        <v/>
      </c>
      <c r="S128" s="170" t="str">
        <f>IF(OR(AND(OR($J128="Retired",$J128="Permanent Low-Use"),$K128&lt;=2024),(AND($J128="New",$K128&gt;2024))),"N/A",IF($N128=0,0,IF(ISERROR(VLOOKUP($E128,'Source Data'!$B$29:$J$60, MATCH($L128, 'Source Data'!$B$26:$J$26,1),TRUE))=TRUE,"",VLOOKUP($E128,'Source Data'!$B$29:$J$60,MATCH($L128, 'Source Data'!$B$26:$J$26,1),TRUE))))</f>
        <v/>
      </c>
      <c r="T128" s="170" t="str">
        <f>IF(OR(AND(OR($J128="Retired",$J128="Permanent Low-Use"),$K128&lt;=2025),(AND($J128="New",$K128&gt;2025))),"N/A",IF($N128=0,0,IF(ISERROR(VLOOKUP($E128,'Source Data'!$B$29:$J$60, MATCH($L128, 'Source Data'!$B$26:$J$26,1),TRUE))=TRUE,"",VLOOKUP($E128,'Source Data'!$B$29:$J$60,MATCH($L128, 'Source Data'!$B$26:$J$26,1),TRUE))))</f>
        <v/>
      </c>
      <c r="U128" s="170" t="str">
        <f>IF(OR(AND(OR($J128="Retired",$J128="Permanent Low-Use"),$K128&lt;=2026),(AND($J128="New",$K128&gt;2026))),"N/A",IF($N128=0,0,IF(ISERROR(VLOOKUP($E128,'Source Data'!$B$29:$J$60, MATCH($L128, 'Source Data'!$B$26:$J$26,1),TRUE))=TRUE,"",VLOOKUP($E128,'Source Data'!$B$29:$J$60,MATCH($L128, 'Source Data'!$B$26:$J$26,1),TRUE))))</f>
        <v/>
      </c>
      <c r="V128" s="170" t="str">
        <f>IF(OR(AND(OR($J128="Retired",$J128="Permanent Low-Use"),$K128&lt;=2027),(AND($J128="New",$K128&gt;2027))),"N/A",IF($N128=0,0,IF(ISERROR(VLOOKUP($E128,'Source Data'!$B$29:$J$60, MATCH($L128, 'Source Data'!$B$26:$J$26,1),TRUE))=TRUE,"",VLOOKUP($E128,'Source Data'!$B$29:$J$60,MATCH($L128, 'Source Data'!$B$26:$J$26,1),TRUE))))</f>
        <v/>
      </c>
      <c r="W128" s="170" t="str">
        <f>IF(OR(AND(OR($J128="Retired",$J128="Permanent Low-Use"),$K128&lt;=2028),(AND($J128="New",$K128&gt;2028))),"N/A",IF($N128=0,0,IF(ISERROR(VLOOKUP($E128,'Source Data'!$B$29:$J$60, MATCH($L128, 'Source Data'!$B$26:$J$26,1),TRUE))=TRUE,"",VLOOKUP($E128,'Source Data'!$B$29:$J$60,MATCH($L128, 'Source Data'!$B$26:$J$26,1),TRUE))))</f>
        <v/>
      </c>
      <c r="X128" s="170" t="str">
        <f>IF(OR(AND(OR($J128="Retired",$J128="Permanent Low-Use"),$K128&lt;=2029),(AND($J128="New",$K128&gt;2029))),"N/A",IF($N128=0,0,IF(ISERROR(VLOOKUP($E128,'Source Data'!$B$29:$J$60, MATCH($L128, 'Source Data'!$B$26:$J$26,1),TRUE))=TRUE,"",VLOOKUP($E128,'Source Data'!$B$29:$J$60,MATCH($L128, 'Source Data'!$B$26:$J$26,1),TRUE))))</f>
        <v/>
      </c>
      <c r="Y128" s="170" t="str">
        <f>IF(OR(AND(OR($J128="Retired",$J128="Permanent Low-Use"),$K128&lt;=2030),(AND($J128="New",$K128&gt;2030))),"N/A",IF($N128=0,0,IF(ISERROR(VLOOKUP($E128,'Source Data'!$B$29:$J$60, MATCH($L128, 'Source Data'!$B$26:$J$26,1),TRUE))=TRUE,"",VLOOKUP($E128,'Source Data'!$B$29:$J$60,MATCH($L128, 'Source Data'!$B$26:$J$26,1),TRUE))))</f>
        <v/>
      </c>
      <c r="Z128" s="171" t="str">
        <f>IF(ISNUMBER($L128),IF(OR(AND(OR($J128="Retired",$J128="Permanent Low-Use"),$K128&lt;=2020),(AND($J128="New",$K128&gt;2020))),"N/A",VLOOKUP($F128,'Source Data'!$B$15:$I$22,5)),"")</f>
        <v/>
      </c>
      <c r="AA128" s="171" t="str">
        <f>IF(ISNUMBER($F128), IF(OR(AND(OR($J128="Retired", $J128="Permanent Low-Use"), $K128&lt;=2021), (AND($J128= "New", $K128&gt;2021))), "N/A", VLOOKUP($F128, 'Source Data'!$B$15:$I$22,6)), "")</f>
        <v/>
      </c>
      <c r="AB128" s="171" t="str">
        <f>IF(ISNUMBER($F128), IF(OR(AND(OR($J128="Retired", $J128="Permanent Low-Use"), $K128&lt;=2022), (AND($J128= "New", $K128&gt;2022))), "N/A", VLOOKUP($F128, 'Source Data'!$B$15:$I$22,7)), "")</f>
        <v/>
      </c>
      <c r="AC128" s="171" t="str">
        <f>IF(ISNUMBER($F128), IF(OR(AND(OR($J128="Retired", $J128="Permanent Low-Use"), $K128&lt;=2023), (AND($J128= "New", $K128&gt;2023))), "N/A", VLOOKUP($F128, 'Source Data'!$B$15:$I$22,8)), "")</f>
        <v/>
      </c>
      <c r="AD128" s="171" t="str">
        <f>IF(ISNUMBER($F128), IF(OR(AND(OR($J128="Retired", $J128="Permanent Low-Use"), $K128&lt;=2024), (AND($J128= "New", $K128&gt;2024))), "N/A", VLOOKUP($F128, 'Source Data'!$B$15:$I$22,8)), "")</f>
        <v/>
      </c>
      <c r="AE128" s="171" t="str">
        <f>IF(ISNUMBER($F128), IF(OR(AND(OR($J128="Retired", $J128="Permanent Low-Use"), $K128&lt;=2025), (AND($J128= "New", $K128&gt;2025))), "N/A", VLOOKUP($F128, 'Source Data'!$B$15:$I$22,8)), "")</f>
        <v/>
      </c>
      <c r="AF128" s="171" t="str">
        <f>IF(ISNUMBER($F128), IF(OR(AND(OR($J128="Retired", $J128="Permanent Low-Use"), $K128&lt;=2026), (AND($J128= "New", $K128&gt;2026))), "N/A", VLOOKUP($F128, 'Source Data'!$B$15:$I$22,8)), "")</f>
        <v/>
      </c>
      <c r="AG128" s="171" t="str">
        <f>IF(ISNUMBER($F128), IF(OR(AND(OR($J128="Retired", $J128="Permanent Low-Use"), $K128&lt;=2027), (AND($J128= "New", $K128&gt;2027))), "N/A", VLOOKUP($F128, 'Source Data'!$B$15:$I$22,8)), "")</f>
        <v/>
      </c>
      <c r="AH128" s="171" t="str">
        <f>IF(ISNUMBER($F128), IF(OR(AND(OR($J128="Retired", $J128="Permanent Low-Use"), $K128&lt;=2028), (AND($J128= "New", $K128&gt;2028))), "N/A", VLOOKUP($F128, 'Source Data'!$B$15:$I$22,8)), "")</f>
        <v/>
      </c>
      <c r="AI128" s="171" t="str">
        <f>IF(ISNUMBER($F128), IF(OR(AND(OR($J128="Retired", $J128="Permanent Low-Use"), $K128&lt;=2029), (AND($J128= "New", $K128&gt;2029))), "N/A", VLOOKUP($F128, 'Source Data'!$B$15:$I$22,8)), "")</f>
        <v/>
      </c>
      <c r="AJ128" s="171" t="str">
        <f>IF(ISNUMBER($F128), IF(OR(AND(OR($J128="Retired", $J128="Permanent Low-Use"), $K128&lt;=2030), (AND($J128= "New", $K128&gt;2030))), "N/A", VLOOKUP($F128, 'Source Data'!$B$15:$I$22,8)), "")</f>
        <v/>
      </c>
      <c r="AK128" s="171" t="str">
        <f>IF($N128= 0, "N/A", IF(ISERROR(VLOOKUP($F128, 'Source Data'!$B$4:$C$11,2)), "", VLOOKUP($F128, 'Source Data'!$B$4:$C$11,2)))</f>
        <v/>
      </c>
    </row>
    <row r="129" spans="1:37" x14ac:dyDescent="0.35">
      <c r="A129" s="99"/>
      <c r="B129" s="89"/>
      <c r="C129" s="90"/>
      <c r="D129" s="90"/>
      <c r="E129" s="91"/>
      <c r="F129" s="91"/>
      <c r="G129" s="86"/>
      <c r="H129" s="87"/>
      <c r="I129" s="86"/>
      <c r="J129" s="88"/>
      <c r="K129" s="92"/>
      <c r="L129" s="168" t="str">
        <f t="shared" si="7"/>
        <v/>
      </c>
      <c r="M129" s="170" t="str">
        <f>IF(ISERROR(VLOOKUP(E129,'Source Data'!$B$67:$J$97, MATCH(F129, 'Source Data'!$B$64:$J$64,1),TRUE))=TRUE,"",VLOOKUP(E129,'Source Data'!$B$67:$J$97,MATCH(F129, 'Source Data'!$B$64:$J$64,1),TRUE))</f>
        <v/>
      </c>
      <c r="N129" s="169" t="str">
        <f t="shared" si="8"/>
        <v/>
      </c>
      <c r="O129" s="170" t="str">
        <f>IF(OR(AND(OR($J129="Retired",$J129="Permanent Low-Use"),$K129&lt;=2020),(AND($J129="New",$K129&gt;2020))),"N/A",IF($N129=0,0,IF(ISERROR(VLOOKUP($E129,'Source Data'!$B$29:$J$60, MATCH($L129, 'Source Data'!$B$26:$J$26,1),TRUE))=TRUE,"",VLOOKUP($E129,'Source Data'!$B$29:$J$60,MATCH($L129, 'Source Data'!$B$26:$J$26,1),TRUE))))</f>
        <v/>
      </c>
      <c r="P129" s="170" t="str">
        <f>IF(OR(AND(OR($J129="Retired",$J129="Permanent Low-Use"),$K129&lt;=2021),(AND($J129="New",$K129&gt;2021))),"N/A",IF($N129=0,0,IF(ISERROR(VLOOKUP($E129,'Source Data'!$B$29:$J$60, MATCH($L129, 'Source Data'!$B$26:$J$26,1),TRUE))=TRUE,"",VLOOKUP($E129,'Source Data'!$B$29:$J$60,MATCH($L129, 'Source Data'!$B$26:$J$26,1),TRUE))))</f>
        <v/>
      </c>
      <c r="Q129" s="170" t="str">
        <f>IF(OR(AND(OR($J129="Retired",$J129="Permanent Low-Use"),$K129&lt;=2022),(AND($J129="New",$K129&gt;2022))),"N/A",IF($N129=0,0,IF(ISERROR(VLOOKUP($E129,'Source Data'!$B$29:$J$60, MATCH($L129, 'Source Data'!$B$26:$J$26,1),TRUE))=TRUE,"",VLOOKUP($E129,'Source Data'!$B$29:$J$60,MATCH($L129, 'Source Data'!$B$26:$J$26,1),TRUE))))</f>
        <v/>
      </c>
      <c r="R129" s="170" t="str">
        <f>IF(OR(AND(OR($J129="Retired",$J129="Permanent Low-Use"),$K129&lt;=2023),(AND($J129="New",$K129&gt;2023))),"N/A",IF($N129=0,0,IF(ISERROR(VLOOKUP($E129,'Source Data'!$B$29:$J$60, MATCH($L129, 'Source Data'!$B$26:$J$26,1),TRUE))=TRUE,"",VLOOKUP($E129,'Source Data'!$B$29:$J$60,MATCH($L129, 'Source Data'!$B$26:$J$26,1),TRUE))))</f>
        <v/>
      </c>
      <c r="S129" s="170" t="str">
        <f>IF(OR(AND(OR($J129="Retired",$J129="Permanent Low-Use"),$K129&lt;=2024),(AND($J129="New",$K129&gt;2024))),"N/A",IF($N129=0,0,IF(ISERROR(VLOOKUP($E129,'Source Data'!$B$29:$J$60, MATCH($L129, 'Source Data'!$B$26:$J$26,1),TRUE))=TRUE,"",VLOOKUP($E129,'Source Data'!$B$29:$J$60,MATCH($L129, 'Source Data'!$B$26:$J$26,1),TRUE))))</f>
        <v/>
      </c>
      <c r="T129" s="170" t="str">
        <f>IF(OR(AND(OR($J129="Retired",$J129="Permanent Low-Use"),$K129&lt;=2025),(AND($J129="New",$K129&gt;2025))),"N/A",IF($N129=0,0,IF(ISERROR(VLOOKUP($E129,'Source Data'!$B$29:$J$60, MATCH($L129, 'Source Data'!$B$26:$J$26,1),TRUE))=TRUE,"",VLOOKUP($E129,'Source Data'!$B$29:$J$60,MATCH($L129, 'Source Data'!$B$26:$J$26,1),TRUE))))</f>
        <v/>
      </c>
      <c r="U129" s="170" t="str">
        <f>IF(OR(AND(OR($J129="Retired",$J129="Permanent Low-Use"),$K129&lt;=2026),(AND($J129="New",$K129&gt;2026))),"N/A",IF($N129=0,0,IF(ISERROR(VLOOKUP($E129,'Source Data'!$B$29:$J$60, MATCH($L129, 'Source Data'!$B$26:$J$26,1),TRUE))=TRUE,"",VLOOKUP($E129,'Source Data'!$B$29:$J$60,MATCH($L129, 'Source Data'!$B$26:$J$26,1),TRUE))))</f>
        <v/>
      </c>
      <c r="V129" s="170" t="str">
        <f>IF(OR(AND(OR($J129="Retired",$J129="Permanent Low-Use"),$K129&lt;=2027),(AND($J129="New",$K129&gt;2027))),"N/A",IF($N129=0,0,IF(ISERROR(VLOOKUP($E129,'Source Data'!$B$29:$J$60, MATCH($L129, 'Source Data'!$B$26:$J$26,1),TRUE))=TRUE,"",VLOOKUP($E129,'Source Data'!$B$29:$J$60,MATCH($L129, 'Source Data'!$B$26:$J$26,1),TRUE))))</f>
        <v/>
      </c>
      <c r="W129" s="170" t="str">
        <f>IF(OR(AND(OR($J129="Retired",$J129="Permanent Low-Use"),$K129&lt;=2028),(AND($J129="New",$K129&gt;2028))),"N/A",IF($N129=0,0,IF(ISERROR(VLOOKUP($E129,'Source Data'!$B$29:$J$60, MATCH($L129, 'Source Data'!$B$26:$J$26,1),TRUE))=TRUE,"",VLOOKUP($E129,'Source Data'!$B$29:$J$60,MATCH($L129, 'Source Data'!$B$26:$J$26,1),TRUE))))</f>
        <v/>
      </c>
      <c r="X129" s="170" t="str">
        <f>IF(OR(AND(OR($J129="Retired",$J129="Permanent Low-Use"),$K129&lt;=2029),(AND($J129="New",$K129&gt;2029))),"N/A",IF($N129=0,0,IF(ISERROR(VLOOKUP($E129,'Source Data'!$B$29:$J$60, MATCH($L129, 'Source Data'!$B$26:$J$26,1),TRUE))=TRUE,"",VLOOKUP($E129,'Source Data'!$B$29:$J$60,MATCH($L129, 'Source Data'!$B$26:$J$26,1),TRUE))))</f>
        <v/>
      </c>
      <c r="Y129" s="170" t="str">
        <f>IF(OR(AND(OR($J129="Retired",$J129="Permanent Low-Use"),$K129&lt;=2030),(AND($J129="New",$K129&gt;2030))),"N/A",IF($N129=0,0,IF(ISERROR(VLOOKUP($E129,'Source Data'!$B$29:$J$60, MATCH($L129, 'Source Data'!$B$26:$J$26,1),TRUE))=TRUE,"",VLOOKUP($E129,'Source Data'!$B$29:$J$60,MATCH($L129, 'Source Data'!$B$26:$J$26,1),TRUE))))</f>
        <v/>
      </c>
      <c r="Z129" s="171" t="str">
        <f>IF(ISNUMBER($L129),IF(OR(AND(OR($J129="Retired",$J129="Permanent Low-Use"),$K129&lt;=2020),(AND($J129="New",$K129&gt;2020))),"N/A",VLOOKUP($F129,'Source Data'!$B$15:$I$22,5)),"")</f>
        <v/>
      </c>
      <c r="AA129" s="171" t="str">
        <f>IF(ISNUMBER($F129), IF(OR(AND(OR($J129="Retired", $J129="Permanent Low-Use"), $K129&lt;=2021), (AND($J129= "New", $K129&gt;2021))), "N/A", VLOOKUP($F129, 'Source Data'!$B$15:$I$22,6)), "")</f>
        <v/>
      </c>
      <c r="AB129" s="171" t="str">
        <f>IF(ISNUMBER($F129), IF(OR(AND(OR($J129="Retired", $J129="Permanent Low-Use"), $K129&lt;=2022), (AND($J129= "New", $K129&gt;2022))), "N/A", VLOOKUP($F129, 'Source Data'!$B$15:$I$22,7)), "")</f>
        <v/>
      </c>
      <c r="AC129" s="171" t="str">
        <f>IF(ISNUMBER($F129), IF(OR(AND(OR($J129="Retired", $J129="Permanent Low-Use"), $K129&lt;=2023), (AND($J129= "New", $K129&gt;2023))), "N/A", VLOOKUP($F129, 'Source Data'!$B$15:$I$22,8)), "")</f>
        <v/>
      </c>
      <c r="AD129" s="171" t="str">
        <f>IF(ISNUMBER($F129), IF(OR(AND(OR($J129="Retired", $J129="Permanent Low-Use"), $K129&lt;=2024), (AND($J129= "New", $K129&gt;2024))), "N/A", VLOOKUP($F129, 'Source Data'!$B$15:$I$22,8)), "")</f>
        <v/>
      </c>
      <c r="AE129" s="171" t="str">
        <f>IF(ISNUMBER($F129), IF(OR(AND(OR($J129="Retired", $J129="Permanent Low-Use"), $K129&lt;=2025), (AND($J129= "New", $K129&gt;2025))), "N/A", VLOOKUP($F129, 'Source Data'!$B$15:$I$22,8)), "")</f>
        <v/>
      </c>
      <c r="AF129" s="171" t="str">
        <f>IF(ISNUMBER($F129), IF(OR(AND(OR($J129="Retired", $J129="Permanent Low-Use"), $K129&lt;=2026), (AND($J129= "New", $K129&gt;2026))), "N/A", VLOOKUP($F129, 'Source Data'!$B$15:$I$22,8)), "")</f>
        <v/>
      </c>
      <c r="AG129" s="171" t="str">
        <f>IF(ISNUMBER($F129), IF(OR(AND(OR($J129="Retired", $J129="Permanent Low-Use"), $K129&lt;=2027), (AND($J129= "New", $K129&gt;2027))), "N/A", VLOOKUP($F129, 'Source Data'!$B$15:$I$22,8)), "")</f>
        <v/>
      </c>
      <c r="AH129" s="171" t="str">
        <f>IF(ISNUMBER($F129), IF(OR(AND(OR($J129="Retired", $J129="Permanent Low-Use"), $K129&lt;=2028), (AND($J129= "New", $K129&gt;2028))), "N/A", VLOOKUP($F129, 'Source Data'!$B$15:$I$22,8)), "")</f>
        <v/>
      </c>
      <c r="AI129" s="171" t="str">
        <f>IF(ISNUMBER($F129), IF(OR(AND(OR($J129="Retired", $J129="Permanent Low-Use"), $K129&lt;=2029), (AND($J129= "New", $K129&gt;2029))), "N/A", VLOOKUP($F129, 'Source Data'!$B$15:$I$22,8)), "")</f>
        <v/>
      </c>
      <c r="AJ129" s="171" t="str">
        <f>IF(ISNUMBER($F129), IF(OR(AND(OR($J129="Retired", $J129="Permanent Low-Use"), $K129&lt;=2030), (AND($J129= "New", $K129&gt;2030))), "N/A", VLOOKUP($F129, 'Source Data'!$B$15:$I$22,8)), "")</f>
        <v/>
      </c>
      <c r="AK129" s="171" t="str">
        <f>IF($N129= 0, "N/A", IF(ISERROR(VLOOKUP($F129, 'Source Data'!$B$4:$C$11,2)), "", VLOOKUP($F129, 'Source Data'!$B$4:$C$11,2)))</f>
        <v/>
      </c>
    </row>
    <row r="130" spans="1:37" x14ac:dyDescent="0.35">
      <c r="A130" s="99"/>
      <c r="B130" s="89"/>
      <c r="C130" s="90"/>
      <c r="D130" s="90"/>
      <c r="E130" s="91"/>
      <c r="F130" s="91"/>
      <c r="G130" s="86"/>
      <c r="H130" s="87"/>
      <c r="I130" s="86"/>
      <c r="J130" s="88"/>
      <c r="K130" s="92"/>
      <c r="L130" s="168" t="str">
        <f t="shared" si="7"/>
        <v/>
      </c>
      <c r="M130" s="170" t="str">
        <f>IF(ISERROR(VLOOKUP(E130,'Source Data'!$B$67:$J$97, MATCH(F130, 'Source Data'!$B$64:$J$64,1),TRUE))=TRUE,"",VLOOKUP(E130,'Source Data'!$B$67:$J$97,MATCH(F130, 'Source Data'!$B$64:$J$64,1),TRUE))</f>
        <v/>
      </c>
      <c r="N130" s="169" t="str">
        <f t="shared" si="8"/>
        <v/>
      </c>
      <c r="O130" s="170" t="str">
        <f>IF(OR(AND(OR($J130="Retired",$J130="Permanent Low-Use"),$K130&lt;=2020),(AND($J130="New",$K130&gt;2020))),"N/A",IF($N130=0,0,IF(ISERROR(VLOOKUP($E130,'Source Data'!$B$29:$J$60, MATCH($L130, 'Source Data'!$B$26:$J$26,1),TRUE))=TRUE,"",VLOOKUP($E130,'Source Data'!$B$29:$J$60,MATCH($L130, 'Source Data'!$B$26:$J$26,1),TRUE))))</f>
        <v/>
      </c>
      <c r="P130" s="170" t="str">
        <f>IF(OR(AND(OR($J130="Retired",$J130="Permanent Low-Use"),$K130&lt;=2021),(AND($J130="New",$K130&gt;2021))),"N/A",IF($N130=0,0,IF(ISERROR(VLOOKUP($E130,'Source Data'!$B$29:$J$60, MATCH($L130, 'Source Data'!$B$26:$J$26,1),TRUE))=TRUE,"",VLOOKUP($E130,'Source Data'!$B$29:$J$60,MATCH($L130, 'Source Data'!$B$26:$J$26,1),TRUE))))</f>
        <v/>
      </c>
      <c r="Q130" s="170" t="str">
        <f>IF(OR(AND(OR($J130="Retired",$J130="Permanent Low-Use"),$K130&lt;=2022),(AND($J130="New",$K130&gt;2022))),"N/A",IF($N130=0,0,IF(ISERROR(VLOOKUP($E130,'Source Data'!$B$29:$J$60, MATCH($L130, 'Source Data'!$B$26:$J$26,1),TRUE))=TRUE,"",VLOOKUP($E130,'Source Data'!$B$29:$J$60,MATCH($L130, 'Source Data'!$B$26:$J$26,1),TRUE))))</f>
        <v/>
      </c>
      <c r="R130" s="170" t="str">
        <f>IF(OR(AND(OR($J130="Retired",$J130="Permanent Low-Use"),$K130&lt;=2023),(AND($J130="New",$K130&gt;2023))),"N/A",IF($N130=0,0,IF(ISERROR(VLOOKUP($E130,'Source Data'!$B$29:$J$60, MATCH($L130, 'Source Data'!$B$26:$J$26,1),TRUE))=TRUE,"",VLOOKUP($E130,'Source Data'!$B$29:$J$60,MATCH($L130, 'Source Data'!$B$26:$J$26,1),TRUE))))</f>
        <v/>
      </c>
      <c r="S130" s="170" t="str">
        <f>IF(OR(AND(OR($J130="Retired",$J130="Permanent Low-Use"),$K130&lt;=2024),(AND($J130="New",$K130&gt;2024))),"N/A",IF($N130=0,0,IF(ISERROR(VLOOKUP($E130,'Source Data'!$B$29:$J$60, MATCH($L130, 'Source Data'!$B$26:$J$26,1),TRUE))=TRUE,"",VLOOKUP($E130,'Source Data'!$B$29:$J$60,MATCH($L130, 'Source Data'!$B$26:$J$26,1),TRUE))))</f>
        <v/>
      </c>
      <c r="T130" s="170" t="str">
        <f>IF(OR(AND(OR($J130="Retired",$J130="Permanent Low-Use"),$K130&lt;=2025),(AND($J130="New",$K130&gt;2025))),"N/A",IF($N130=0,0,IF(ISERROR(VLOOKUP($E130,'Source Data'!$B$29:$J$60, MATCH($L130, 'Source Data'!$B$26:$J$26,1),TRUE))=TRUE,"",VLOOKUP($E130,'Source Data'!$B$29:$J$60,MATCH($L130, 'Source Data'!$B$26:$J$26,1),TRUE))))</f>
        <v/>
      </c>
      <c r="U130" s="170" t="str">
        <f>IF(OR(AND(OR($J130="Retired",$J130="Permanent Low-Use"),$K130&lt;=2026),(AND($J130="New",$K130&gt;2026))),"N/A",IF($N130=0,0,IF(ISERROR(VLOOKUP($E130,'Source Data'!$B$29:$J$60, MATCH($L130, 'Source Data'!$B$26:$J$26,1),TRUE))=TRUE,"",VLOOKUP($E130,'Source Data'!$B$29:$J$60,MATCH($L130, 'Source Data'!$B$26:$J$26,1),TRUE))))</f>
        <v/>
      </c>
      <c r="V130" s="170" t="str">
        <f>IF(OR(AND(OR($J130="Retired",$J130="Permanent Low-Use"),$K130&lt;=2027),(AND($J130="New",$K130&gt;2027))),"N/A",IF($N130=0,0,IF(ISERROR(VLOOKUP($E130,'Source Data'!$B$29:$J$60, MATCH($L130, 'Source Data'!$B$26:$J$26,1),TRUE))=TRUE,"",VLOOKUP($E130,'Source Data'!$B$29:$J$60,MATCH($L130, 'Source Data'!$B$26:$J$26,1),TRUE))))</f>
        <v/>
      </c>
      <c r="W130" s="170" t="str">
        <f>IF(OR(AND(OR($J130="Retired",$J130="Permanent Low-Use"),$K130&lt;=2028),(AND($J130="New",$K130&gt;2028))),"N/A",IF($N130=0,0,IF(ISERROR(VLOOKUP($E130,'Source Data'!$B$29:$J$60, MATCH($L130, 'Source Data'!$B$26:$J$26,1),TRUE))=TRUE,"",VLOOKUP($E130,'Source Data'!$B$29:$J$60,MATCH($L130, 'Source Data'!$B$26:$J$26,1),TRUE))))</f>
        <v/>
      </c>
      <c r="X130" s="170" t="str">
        <f>IF(OR(AND(OR($J130="Retired",$J130="Permanent Low-Use"),$K130&lt;=2029),(AND($J130="New",$K130&gt;2029))),"N/A",IF($N130=0,0,IF(ISERROR(VLOOKUP($E130,'Source Data'!$B$29:$J$60, MATCH($L130, 'Source Data'!$B$26:$J$26,1),TRUE))=TRUE,"",VLOOKUP($E130,'Source Data'!$B$29:$J$60,MATCH($L130, 'Source Data'!$B$26:$J$26,1),TRUE))))</f>
        <v/>
      </c>
      <c r="Y130" s="170" t="str">
        <f>IF(OR(AND(OR($J130="Retired",$J130="Permanent Low-Use"),$K130&lt;=2030),(AND($J130="New",$K130&gt;2030))),"N/A",IF($N130=0,0,IF(ISERROR(VLOOKUP($E130,'Source Data'!$B$29:$J$60, MATCH($L130, 'Source Data'!$B$26:$J$26,1),TRUE))=TRUE,"",VLOOKUP($E130,'Source Data'!$B$29:$J$60,MATCH($L130, 'Source Data'!$B$26:$J$26,1),TRUE))))</f>
        <v/>
      </c>
      <c r="Z130" s="171" t="str">
        <f>IF(ISNUMBER($L130),IF(OR(AND(OR($J130="Retired",$J130="Permanent Low-Use"),$K130&lt;=2020),(AND($J130="New",$K130&gt;2020))),"N/A",VLOOKUP($F130,'Source Data'!$B$15:$I$22,5)),"")</f>
        <v/>
      </c>
      <c r="AA130" s="171" t="str">
        <f>IF(ISNUMBER($F130), IF(OR(AND(OR($J130="Retired", $J130="Permanent Low-Use"), $K130&lt;=2021), (AND($J130= "New", $K130&gt;2021))), "N/A", VLOOKUP($F130, 'Source Data'!$B$15:$I$22,6)), "")</f>
        <v/>
      </c>
      <c r="AB130" s="171" t="str">
        <f>IF(ISNUMBER($F130), IF(OR(AND(OR($J130="Retired", $J130="Permanent Low-Use"), $K130&lt;=2022), (AND($J130= "New", $K130&gt;2022))), "N/A", VLOOKUP($F130, 'Source Data'!$B$15:$I$22,7)), "")</f>
        <v/>
      </c>
      <c r="AC130" s="171" t="str">
        <f>IF(ISNUMBER($F130), IF(OR(AND(OR($J130="Retired", $J130="Permanent Low-Use"), $K130&lt;=2023), (AND($J130= "New", $K130&gt;2023))), "N/A", VLOOKUP($F130, 'Source Data'!$B$15:$I$22,8)), "")</f>
        <v/>
      </c>
      <c r="AD130" s="171" t="str">
        <f>IF(ISNUMBER($F130), IF(OR(AND(OR($J130="Retired", $J130="Permanent Low-Use"), $K130&lt;=2024), (AND($J130= "New", $K130&gt;2024))), "N/A", VLOOKUP($F130, 'Source Data'!$B$15:$I$22,8)), "")</f>
        <v/>
      </c>
      <c r="AE130" s="171" t="str">
        <f>IF(ISNUMBER($F130), IF(OR(AND(OR($J130="Retired", $J130="Permanent Low-Use"), $K130&lt;=2025), (AND($J130= "New", $K130&gt;2025))), "N/A", VLOOKUP($F130, 'Source Data'!$B$15:$I$22,8)), "")</f>
        <v/>
      </c>
      <c r="AF130" s="171" t="str">
        <f>IF(ISNUMBER($F130), IF(OR(AND(OR($J130="Retired", $J130="Permanent Low-Use"), $K130&lt;=2026), (AND($J130= "New", $K130&gt;2026))), "N/A", VLOOKUP($F130, 'Source Data'!$B$15:$I$22,8)), "")</f>
        <v/>
      </c>
      <c r="AG130" s="171" t="str">
        <f>IF(ISNUMBER($F130), IF(OR(AND(OR($J130="Retired", $J130="Permanent Low-Use"), $K130&lt;=2027), (AND($J130= "New", $K130&gt;2027))), "N/A", VLOOKUP($F130, 'Source Data'!$B$15:$I$22,8)), "")</f>
        <v/>
      </c>
      <c r="AH130" s="171" t="str">
        <f>IF(ISNUMBER($F130), IF(OR(AND(OR($J130="Retired", $J130="Permanent Low-Use"), $K130&lt;=2028), (AND($J130= "New", $K130&gt;2028))), "N/A", VLOOKUP($F130, 'Source Data'!$B$15:$I$22,8)), "")</f>
        <v/>
      </c>
      <c r="AI130" s="171" t="str">
        <f>IF(ISNUMBER($F130), IF(OR(AND(OR($J130="Retired", $J130="Permanent Low-Use"), $K130&lt;=2029), (AND($J130= "New", $K130&gt;2029))), "N/A", VLOOKUP($F130, 'Source Data'!$B$15:$I$22,8)), "")</f>
        <v/>
      </c>
      <c r="AJ130" s="171" t="str">
        <f>IF(ISNUMBER($F130), IF(OR(AND(OR($J130="Retired", $J130="Permanent Low-Use"), $K130&lt;=2030), (AND($J130= "New", $K130&gt;2030))), "N/A", VLOOKUP($F130, 'Source Data'!$B$15:$I$22,8)), "")</f>
        <v/>
      </c>
      <c r="AK130" s="171" t="str">
        <f>IF($N130= 0, "N/A", IF(ISERROR(VLOOKUP($F130, 'Source Data'!$B$4:$C$11,2)), "", VLOOKUP($F130, 'Source Data'!$B$4:$C$11,2)))</f>
        <v/>
      </c>
    </row>
    <row r="131" spans="1:37" x14ac:dyDescent="0.35">
      <c r="A131" s="99"/>
      <c r="B131" s="89"/>
      <c r="C131" s="90"/>
      <c r="D131" s="90"/>
      <c r="E131" s="91"/>
      <c r="F131" s="91"/>
      <c r="G131" s="86"/>
      <c r="H131" s="87"/>
      <c r="I131" s="86"/>
      <c r="J131" s="88"/>
      <c r="K131" s="92"/>
      <c r="L131" s="168" t="str">
        <f t="shared" si="7"/>
        <v/>
      </c>
      <c r="M131" s="170" t="str">
        <f>IF(ISERROR(VLOOKUP(E131,'Source Data'!$B$67:$J$97, MATCH(F131, 'Source Data'!$B$64:$J$64,1),TRUE))=TRUE,"",VLOOKUP(E131,'Source Data'!$B$67:$J$97,MATCH(F131, 'Source Data'!$B$64:$J$64,1),TRUE))</f>
        <v/>
      </c>
      <c r="N131" s="169" t="str">
        <f t="shared" si="8"/>
        <v/>
      </c>
      <c r="O131" s="170" t="str">
        <f>IF(OR(AND(OR($J131="Retired",$J131="Permanent Low-Use"),$K131&lt;=2020),(AND($J131="New",$K131&gt;2020))),"N/A",IF($N131=0,0,IF(ISERROR(VLOOKUP($E131,'Source Data'!$B$29:$J$60, MATCH($L131, 'Source Data'!$B$26:$J$26,1),TRUE))=TRUE,"",VLOOKUP($E131,'Source Data'!$B$29:$J$60,MATCH($L131, 'Source Data'!$B$26:$J$26,1),TRUE))))</f>
        <v/>
      </c>
      <c r="P131" s="170" t="str">
        <f>IF(OR(AND(OR($J131="Retired",$J131="Permanent Low-Use"),$K131&lt;=2021),(AND($J131="New",$K131&gt;2021))),"N/A",IF($N131=0,0,IF(ISERROR(VLOOKUP($E131,'Source Data'!$B$29:$J$60, MATCH($L131, 'Source Data'!$B$26:$J$26,1),TRUE))=TRUE,"",VLOOKUP($E131,'Source Data'!$B$29:$J$60,MATCH($L131, 'Source Data'!$B$26:$J$26,1),TRUE))))</f>
        <v/>
      </c>
      <c r="Q131" s="170" t="str">
        <f>IF(OR(AND(OR($J131="Retired",$J131="Permanent Low-Use"),$K131&lt;=2022),(AND($J131="New",$K131&gt;2022))),"N/A",IF($N131=0,0,IF(ISERROR(VLOOKUP($E131,'Source Data'!$B$29:$J$60, MATCH($L131, 'Source Data'!$B$26:$J$26,1),TRUE))=TRUE,"",VLOOKUP($E131,'Source Data'!$B$29:$J$60,MATCH($L131, 'Source Data'!$B$26:$J$26,1),TRUE))))</f>
        <v/>
      </c>
      <c r="R131" s="170" t="str">
        <f>IF(OR(AND(OR($J131="Retired",$J131="Permanent Low-Use"),$K131&lt;=2023),(AND($J131="New",$K131&gt;2023))),"N/A",IF($N131=0,0,IF(ISERROR(VLOOKUP($E131,'Source Data'!$B$29:$J$60, MATCH($L131, 'Source Data'!$B$26:$J$26,1),TRUE))=TRUE,"",VLOOKUP($E131,'Source Data'!$B$29:$J$60,MATCH($L131, 'Source Data'!$B$26:$J$26,1),TRUE))))</f>
        <v/>
      </c>
      <c r="S131" s="170" t="str">
        <f>IF(OR(AND(OR($J131="Retired",$J131="Permanent Low-Use"),$K131&lt;=2024),(AND($J131="New",$K131&gt;2024))),"N/A",IF($N131=0,0,IF(ISERROR(VLOOKUP($E131,'Source Data'!$B$29:$J$60, MATCH($L131, 'Source Data'!$B$26:$J$26,1),TRUE))=TRUE,"",VLOOKUP($E131,'Source Data'!$B$29:$J$60,MATCH($L131, 'Source Data'!$B$26:$J$26,1),TRUE))))</f>
        <v/>
      </c>
      <c r="T131" s="170" t="str">
        <f>IF(OR(AND(OR($J131="Retired",$J131="Permanent Low-Use"),$K131&lt;=2025),(AND($J131="New",$K131&gt;2025))),"N/A",IF($N131=0,0,IF(ISERROR(VLOOKUP($E131,'Source Data'!$B$29:$J$60, MATCH($L131, 'Source Data'!$B$26:$J$26,1),TRUE))=TRUE,"",VLOOKUP($E131,'Source Data'!$B$29:$J$60,MATCH($L131, 'Source Data'!$B$26:$J$26,1),TRUE))))</f>
        <v/>
      </c>
      <c r="U131" s="170" t="str">
        <f>IF(OR(AND(OR($J131="Retired",$J131="Permanent Low-Use"),$K131&lt;=2026),(AND($J131="New",$K131&gt;2026))),"N/A",IF($N131=0,0,IF(ISERROR(VLOOKUP($E131,'Source Data'!$B$29:$J$60, MATCH($L131, 'Source Data'!$B$26:$J$26,1),TRUE))=TRUE,"",VLOOKUP($E131,'Source Data'!$B$29:$J$60,MATCH($L131, 'Source Data'!$B$26:$J$26,1),TRUE))))</f>
        <v/>
      </c>
      <c r="V131" s="170" t="str">
        <f>IF(OR(AND(OR($J131="Retired",$J131="Permanent Low-Use"),$K131&lt;=2027),(AND($J131="New",$K131&gt;2027))),"N/A",IF($N131=0,0,IF(ISERROR(VLOOKUP($E131,'Source Data'!$B$29:$J$60, MATCH($L131, 'Source Data'!$B$26:$J$26,1),TRUE))=TRUE,"",VLOOKUP($E131,'Source Data'!$B$29:$J$60,MATCH($L131, 'Source Data'!$B$26:$J$26,1),TRUE))))</f>
        <v/>
      </c>
      <c r="W131" s="170" t="str">
        <f>IF(OR(AND(OR($J131="Retired",$J131="Permanent Low-Use"),$K131&lt;=2028),(AND($J131="New",$K131&gt;2028))),"N/A",IF($N131=0,0,IF(ISERROR(VLOOKUP($E131,'Source Data'!$B$29:$J$60, MATCH($L131, 'Source Data'!$B$26:$J$26,1),TRUE))=TRUE,"",VLOOKUP($E131,'Source Data'!$B$29:$J$60,MATCH($L131, 'Source Data'!$B$26:$J$26,1),TRUE))))</f>
        <v/>
      </c>
      <c r="X131" s="170" t="str">
        <f>IF(OR(AND(OR($J131="Retired",$J131="Permanent Low-Use"),$K131&lt;=2029),(AND($J131="New",$K131&gt;2029))),"N/A",IF($N131=0,0,IF(ISERROR(VLOOKUP($E131,'Source Data'!$B$29:$J$60, MATCH($L131, 'Source Data'!$B$26:$J$26,1),TRUE))=TRUE,"",VLOOKUP($E131,'Source Data'!$B$29:$J$60,MATCH($L131, 'Source Data'!$B$26:$J$26,1),TRUE))))</f>
        <v/>
      </c>
      <c r="Y131" s="170" t="str">
        <f>IF(OR(AND(OR($J131="Retired",$J131="Permanent Low-Use"),$K131&lt;=2030),(AND($J131="New",$K131&gt;2030))),"N/A",IF($N131=0,0,IF(ISERROR(VLOOKUP($E131,'Source Data'!$B$29:$J$60, MATCH($L131, 'Source Data'!$B$26:$J$26,1),TRUE))=TRUE,"",VLOOKUP($E131,'Source Data'!$B$29:$J$60,MATCH($L131, 'Source Data'!$B$26:$J$26,1),TRUE))))</f>
        <v/>
      </c>
      <c r="Z131" s="171" t="str">
        <f>IF(ISNUMBER($L131),IF(OR(AND(OR($J131="Retired",$J131="Permanent Low-Use"),$K131&lt;=2020),(AND($J131="New",$K131&gt;2020))),"N/A",VLOOKUP($F131,'Source Data'!$B$15:$I$22,5)),"")</f>
        <v/>
      </c>
      <c r="AA131" s="171" t="str">
        <f>IF(ISNUMBER($F131), IF(OR(AND(OR($J131="Retired", $J131="Permanent Low-Use"), $K131&lt;=2021), (AND($J131= "New", $K131&gt;2021))), "N/A", VLOOKUP($F131, 'Source Data'!$B$15:$I$22,6)), "")</f>
        <v/>
      </c>
      <c r="AB131" s="171" t="str">
        <f>IF(ISNUMBER($F131), IF(OR(AND(OR($J131="Retired", $J131="Permanent Low-Use"), $K131&lt;=2022), (AND($J131= "New", $K131&gt;2022))), "N/A", VLOOKUP($F131, 'Source Data'!$B$15:$I$22,7)), "")</f>
        <v/>
      </c>
      <c r="AC131" s="171" t="str">
        <f>IF(ISNUMBER($F131), IF(OR(AND(OR($J131="Retired", $J131="Permanent Low-Use"), $K131&lt;=2023), (AND($J131= "New", $K131&gt;2023))), "N/A", VLOOKUP($F131, 'Source Data'!$B$15:$I$22,8)), "")</f>
        <v/>
      </c>
      <c r="AD131" s="171" t="str">
        <f>IF(ISNUMBER($F131), IF(OR(AND(OR($J131="Retired", $J131="Permanent Low-Use"), $K131&lt;=2024), (AND($J131= "New", $K131&gt;2024))), "N/A", VLOOKUP($F131, 'Source Data'!$B$15:$I$22,8)), "")</f>
        <v/>
      </c>
      <c r="AE131" s="171" t="str">
        <f>IF(ISNUMBER($F131), IF(OR(AND(OR($J131="Retired", $J131="Permanent Low-Use"), $K131&lt;=2025), (AND($J131= "New", $K131&gt;2025))), "N/A", VLOOKUP($F131, 'Source Data'!$B$15:$I$22,8)), "")</f>
        <v/>
      </c>
      <c r="AF131" s="171" t="str">
        <f>IF(ISNUMBER($F131), IF(OR(AND(OR($J131="Retired", $J131="Permanent Low-Use"), $K131&lt;=2026), (AND($J131= "New", $K131&gt;2026))), "N/A", VLOOKUP($F131, 'Source Data'!$B$15:$I$22,8)), "")</f>
        <v/>
      </c>
      <c r="AG131" s="171" t="str">
        <f>IF(ISNUMBER($F131), IF(OR(AND(OR($J131="Retired", $J131="Permanent Low-Use"), $K131&lt;=2027), (AND($J131= "New", $K131&gt;2027))), "N/A", VLOOKUP($F131, 'Source Data'!$B$15:$I$22,8)), "")</f>
        <v/>
      </c>
      <c r="AH131" s="171" t="str">
        <f>IF(ISNUMBER($F131), IF(OR(AND(OR($J131="Retired", $J131="Permanent Low-Use"), $K131&lt;=2028), (AND($J131= "New", $K131&gt;2028))), "N/A", VLOOKUP($F131, 'Source Data'!$B$15:$I$22,8)), "")</f>
        <v/>
      </c>
      <c r="AI131" s="171" t="str">
        <f>IF(ISNUMBER($F131), IF(OR(AND(OR($J131="Retired", $J131="Permanent Low-Use"), $K131&lt;=2029), (AND($J131= "New", $K131&gt;2029))), "N/A", VLOOKUP($F131, 'Source Data'!$B$15:$I$22,8)), "")</f>
        <v/>
      </c>
      <c r="AJ131" s="171" t="str">
        <f>IF(ISNUMBER($F131), IF(OR(AND(OR($J131="Retired", $J131="Permanent Low-Use"), $K131&lt;=2030), (AND($J131= "New", $K131&gt;2030))), "N/A", VLOOKUP($F131, 'Source Data'!$B$15:$I$22,8)), "")</f>
        <v/>
      </c>
      <c r="AK131" s="171" t="str">
        <f>IF($N131= 0, "N/A", IF(ISERROR(VLOOKUP($F131, 'Source Data'!$B$4:$C$11,2)), "", VLOOKUP($F131, 'Source Data'!$B$4:$C$11,2)))</f>
        <v/>
      </c>
    </row>
    <row r="132" spans="1:37" x14ac:dyDescent="0.35">
      <c r="A132" s="99"/>
      <c r="B132" s="89"/>
      <c r="C132" s="90"/>
      <c r="D132" s="90"/>
      <c r="E132" s="91"/>
      <c r="F132" s="91"/>
      <c r="G132" s="86"/>
      <c r="H132" s="87"/>
      <c r="I132" s="86"/>
      <c r="J132" s="88"/>
      <c r="K132" s="92"/>
      <c r="L132" s="168" t="str">
        <f t="shared" si="7"/>
        <v/>
      </c>
      <c r="M132" s="170" t="str">
        <f>IF(ISERROR(VLOOKUP(E132,'Source Data'!$B$67:$J$97, MATCH(F132, 'Source Data'!$B$64:$J$64,1),TRUE))=TRUE,"",VLOOKUP(E132,'Source Data'!$B$67:$J$97,MATCH(F132, 'Source Data'!$B$64:$J$64,1),TRUE))</f>
        <v/>
      </c>
      <c r="N132" s="169" t="str">
        <f t="shared" si="8"/>
        <v/>
      </c>
      <c r="O132" s="170" t="str">
        <f>IF(OR(AND(OR($J132="Retired",$J132="Permanent Low-Use"),$K132&lt;=2020),(AND($J132="New",$K132&gt;2020))),"N/A",IF($N132=0,0,IF(ISERROR(VLOOKUP($E132,'Source Data'!$B$29:$J$60, MATCH($L132, 'Source Data'!$B$26:$J$26,1),TRUE))=TRUE,"",VLOOKUP($E132,'Source Data'!$B$29:$J$60,MATCH($L132, 'Source Data'!$B$26:$J$26,1),TRUE))))</f>
        <v/>
      </c>
      <c r="P132" s="170" t="str">
        <f>IF(OR(AND(OR($J132="Retired",$J132="Permanent Low-Use"),$K132&lt;=2021),(AND($J132="New",$K132&gt;2021))),"N/A",IF($N132=0,0,IF(ISERROR(VLOOKUP($E132,'Source Data'!$B$29:$J$60, MATCH($L132, 'Source Data'!$B$26:$J$26,1),TRUE))=TRUE,"",VLOOKUP($E132,'Source Data'!$B$29:$J$60,MATCH($L132, 'Source Data'!$B$26:$J$26,1),TRUE))))</f>
        <v/>
      </c>
      <c r="Q132" s="170" t="str">
        <f>IF(OR(AND(OR($J132="Retired",$J132="Permanent Low-Use"),$K132&lt;=2022),(AND($J132="New",$K132&gt;2022))),"N/A",IF($N132=0,0,IF(ISERROR(VLOOKUP($E132,'Source Data'!$B$29:$J$60, MATCH($L132, 'Source Data'!$B$26:$J$26,1),TRUE))=TRUE,"",VLOOKUP($E132,'Source Data'!$B$29:$J$60,MATCH($L132, 'Source Data'!$B$26:$J$26,1),TRUE))))</f>
        <v/>
      </c>
      <c r="R132" s="170" t="str">
        <f>IF(OR(AND(OR($J132="Retired",$J132="Permanent Low-Use"),$K132&lt;=2023),(AND($J132="New",$K132&gt;2023))),"N/A",IF($N132=0,0,IF(ISERROR(VLOOKUP($E132,'Source Data'!$B$29:$J$60, MATCH($L132, 'Source Data'!$B$26:$J$26,1),TRUE))=TRUE,"",VLOOKUP($E132,'Source Data'!$B$29:$J$60,MATCH($L132, 'Source Data'!$B$26:$J$26,1),TRUE))))</f>
        <v/>
      </c>
      <c r="S132" s="170" t="str">
        <f>IF(OR(AND(OR($J132="Retired",$J132="Permanent Low-Use"),$K132&lt;=2024),(AND($J132="New",$K132&gt;2024))),"N/A",IF($N132=0,0,IF(ISERROR(VLOOKUP($E132,'Source Data'!$B$29:$J$60, MATCH($L132, 'Source Data'!$B$26:$J$26,1),TRUE))=TRUE,"",VLOOKUP($E132,'Source Data'!$B$29:$J$60,MATCH($L132, 'Source Data'!$B$26:$J$26,1),TRUE))))</f>
        <v/>
      </c>
      <c r="T132" s="170" t="str">
        <f>IF(OR(AND(OR($J132="Retired",$J132="Permanent Low-Use"),$K132&lt;=2025),(AND($J132="New",$K132&gt;2025))),"N/A",IF($N132=0,0,IF(ISERROR(VLOOKUP($E132,'Source Data'!$B$29:$J$60, MATCH($L132, 'Source Data'!$B$26:$J$26,1),TRUE))=TRUE,"",VLOOKUP($E132,'Source Data'!$B$29:$J$60,MATCH($L132, 'Source Data'!$B$26:$J$26,1),TRUE))))</f>
        <v/>
      </c>
      <c r="U132" s="170" t="str">
        <f>IF(OR(AND(OR($J132="Retired",$J132="Permanent Low-Use"),$K132&lt;=2026),(AND($J132="New",$K132&gt;2026))),"N/A",IF($N132=0,0,IF(ISERROR(VLOOKUP($E132,'Source Data'!$B$29:$J$60, MATCH($L132, 'Source Data'!$B$26:$J$26,1),TRUE))=TRUE,"",VLOOKUP($E132,'Source Data'!$B$29:$J$60,MATCH($L132, 'Source Data'!$B$26:$J$26,1),TRUE))))</f>
        <v/>
      </c>
      <c r="V132" s="170" t="str">
        <f>IF(OR(AND(OR($J132="Retired",$J132="Permanent Low-Use"),$K132&lt;=2027),(AND($J132="New",$K132&gt;2027))),"N/A",IF($N132=0,0,IF(ISERROR(VLOOKUP($E132,'Source Data'!$B$29:$J$60, MATCH($L132, 'Source Data'!$B$26:$J$26,1),TRUE))=TRUE,"",VLOOKUP($E132,'Source Data'!$B$29:$J$60,MATCH($L132, 'Source Data'!$B$26:$J$26,1),TRUE))))</f>
        <v/>
      </c>
      <c r="W132" s="170" t="str">
        <f>IF(OR(AND(OR($J132="Retired",$J132="Permanent Low-Use"),$K132&lt;=2028),(AND($J132="New",$K132&gt;2028))),"N/A",IF($N132=0,0,IF(ISERROR(VLOOKUP($E132,'Source Data'!$B$29:$J$60, MATCH($L132, 'Source Data'!$B$26:$J$26,1),TRUE))=TRUE,"",VLOOKUP($E132,'Source Data'!$B$29:$J$60,MATCH($L132, 'Source Data'!$B$26:$J$26,1),TRUE))))</f>
        <v/>
      </c>
      <c r="X132" s="170" t="str">
        <f>IF(OR(AND(OR($J132="Retired",$J132="Permanent Low-Use"),$K132&lt;=2029),(AND($J132="New",$K132&gt;2029))),"N/A",IF($N132=0,0,IF(ISERROR(VLOOKUP($E132,'Source Data'!$B$29:$J$60, MATCH($L132, 'Source Data'!$B$26:$J$26,1),TRUE))=TRUE,"",VLOOKUP($E132,'Source Data'!$B$29:$J$60,MATCH($L132, 'Source Data'!$B$26:$J$26,1),TRUE))))</f>
        <v/>
      </c>
      <c r="Y132" s="170" t="str">
        <f>IF(OR(AND(OR($J132="Retired",$J132="Permanent Low-Use"),$K132&lt;=2030),(AND($J132="New",$K132&gt;2030))),"N/A",IF($N132=0,0,IF(ISERROR(VLOOKUP($E132,'Source Data'!$B$29:$J$60, MATCH($L132, 'Source Data'!$B$26:$J$26,1),TRUE))=TRUE,"",VLOOKUP($E132,'Source Data'!$B$29:$J$60,MATCH($L132, 'Source Data'!$B$26:$J$26,1),TRUE))))</f>
        <v/>
      </c>
      <c r="Z132" s="171" t="str">
        <f>IF(ISNUMBER($L132),IF(OR(AND(OR($J132="Retired",$J132="Permanent Low-Use"),$K132&lt;=2020),(AND($J132="New",$K132&gt;2020))),"N/A",VLOOKUP($F132,'Source Data'!$B$15:$I$22,5)),"")</f>
        <v/>
      </c>
      <c r="AA132" s="171" t="str">
        <f>IF(ISNUMBER($F132), IF(OR(AND(OR($J132="Retired", $J132="Permanent Low-Use"), $K132&lt;=2021), (AND($J132= "New", $K132&gt;2021))), "N/A", VLOOKUP($F132, 'Source Data'!$B$15:$I$22,6)), "")</f>
        <v/>
      </c>
      <c r="AB132" s="171" t="str">
        <f>IF(ISNUMBER($F132), IF(OR(AND(OR($J132="Retired", $J132="Permanent Low-Use"), $K132&lt;=2022), (AND($J132= "New", $K132&gt;2022))), "N/A", VLOOKUP($F132, 'Source Data'!$B$15:$I$22,7)), "")</f>
        <v/>
      </c>
      <c r="AC132" s="171" t="str">
        <f>IF(ISNUMBER($F132), IF(OR(AND(OR($J132="Retired", $J132="Permanent Low-Use"), $K132&lt;=2023), (AND($J132= "New", $K132&gt;2023))), "N/A", VLOOKUP($F132, 'Source Data'!$B$15:$I$22,8)), "")</f>
        <v/>
      </c>
      <c r="AD132" s="171" t="str">
        <f>IF(ISNUMBER($F132), IF(OR(AND(OR($J132="Retired", $J132="Permanent Low-Use"), $K132&lt;=2024), (AND($J132= "New", $K132&gt;2024))), "N/A", VLOOKUP($F132, 'Source Data'!$B$15:$I$22,8)), "")</f>
        <v/>
      </c>
      <c r="AE132" s="171" t="str">
        <f>IF(ISNUMBER($F132), IF(OR(AND(OR($J132="Retired", $J132="Permanent Low-Use"), $K132&lt;=2025), (AND($J132= "New", $K132&gt;2025))), "N/A", VLOOKUP($F132, 'Source Data'!$B$15:$I$22,8)), "")</f>
        <v/>
      </c>
      <c r="AF132" s="171" t="str">
        <f>IF(ISNUMBER($F132), IF(OR(AND(OR($J132="Retired", $J132="Permanent Low-Use"), $K132&lt;=2026), (AND($J132= "New", $K132&gt;2026))), "N/A", VLOOKUP($F132, 'Source Data'!$B$15:$I$22,8)), "")</f>
        <v/>
      </c>
      <c r="AG132" s="171" t="str">
        <f>IF(ISNUMBER($F132), IF(OR(AND(OR($J132="Retired", $J132="Permanent Low-Use"), $K132&lt;=2027), (AND($J132= "New", $K132&gt;2027))), "N/A", VLOOKUP($F132, 'Source Data'!$B$15:$I$22,8)), "")</f>
        <v/>
      </c>
      <c r="AH132" s="171" t="str">
        <f>IF(ISNUMBER($F132), IF(OR(AND(OR($J132="Retired", $J132="Permanent Low-Use"), $K132&lt;=2028), (AND($J132= "New", $K132&gt;2028))), "N/A", VLOOKUP($F132, 'Source Data'!$B$15:$I$22,8)), "")</f>
        <v/>
      </c>
      <c r="AI132" s="171" t="str">
        <f>IF(ISNUMBER($F132), IF(OR(AND(OR($J132="Retired", $J132="Permanent Low-Use"), $K132&lt;=2029), (AND($J132= "New", $K132&gt;2029))), "N/A", VLOOKUP($F132, 'Source Data'!$B$15:$I$22,8)), "")</f>
        <v/>
      </c>
      <c r="AJ132" s="171" t="str">
        <f>IF(ISNUMBER($F132), IF(OR(AND(OR($J132="Retired", $J132="Permanent Low-Use"), $K132&lt;=2030), (AND($J132= "New", $K132&gt;2030))), "N/A", VLOOKUP($F132, 'Source Data'!$B$15:$I$22,8)), "")</f>
        <v/>
      </c>
      <c r="AK132" s="171" t="str">
        <f>IF($N132= 0, "N/A", IF(ISERROR(VLOOKUP($F132, 'Source Data'!$B$4:$C$11,2)), "", VLOOKUP($F132, 'Source Data'!$B$4:$C$11,2)))</f>
        <v/>
      </c>
    </row>
    <row r="133" spans="1:37" x14ac:dyDescent="0.35">
      <c r="A133" s="99"/>
      <c r="B133" s="89"/>
      <c r="C133" s="90"/>
      <c r="D133" s="90"/>
      <c r="E133" s="91"/>
      <c r="F133" s="91"/>
      <c r="G133" s="86"/>
      <c r="H133" s="87"/>
      <c r="I133" s="86"/>
      <c r="J133" s="88"/>
      <c r="K133" s="92"/>
      <c r="L133" s="168" t="str">
        <f t="shared" si="7"/>
        <v/>
      </c>
      <c r="M133" s="170" t="str">
        <f>IF(ISERROR(VLOOKUP(E133,'Source Data'!$B$67:$J$97, MATCH(F133, 'Source Data'!$B$64:$J$64,1),TRUE))=TRUE,"",VLOOKUP(E133,'Source Data'!$B$67:$J$97,MATCH(F133, 'Source Data'!$B$64:$J$64,1),TRUE))</f>
        <v/>
      </c>
      <c r="N133" s="169" t="str">
        <f t="shared" si="8"/>
        <v/>
      </c>
      <c r="O133" s="170" t="str">
        <f>IF(OR(AND(OR($J133="Retired",$J133="Permanent Low-Use"),$K133&lt;=2020),(AND($J133="New",$K133&gt;2020))),"N/A",IF($N133=0,0,IF(ISERROR(VLOOKUP($E133,'Source Data'!$B$29:$J$60, MATCH($L133, 'Source Data'!$B$26:$J$26,1),TRUE))=TRUE,"",VLOOKUP($E133,'Source Data'!$B$29:$J$60,MATCH($L133, 'Source Data'!$B$26:$J$26,1),TRUE))))</f>
        <v/>
      </c>
      <c r="P133" s="170" t="str">
        <f>IF(OR(AND(OR($J133="Retired",$J133="Permanent Low-Use"),$K133&lt;=2021),(AND($J133="New",$K133&gt;2021))),"N/A",IF($N133=0,0,IF(ISERROR(VLOOKUP($E133,'Source Data'!$B$29:$J$60, MATCH($L133, 'Source Data'!$B$26:$J$26,1),TRUE))=TRUE,"",VLOOKUP($E133,'Source Data'!$B$29:$J$60,MATCH($L133, 'Source Data'!$B$26:$J$26,1),TRUE))))</f>
        <v/>
      </c>
      <c r="Q133" s="170" t="str">
        <f>IF(OR(AND(OR($J133="Retired",$J133="Permanent Low-Use"),$K133&lt;=2022),(AND($J133="New",$K133&gt;2022))),"N/A",IF($N133=0,0,IF(ISERROR(VLOOKUP($E133,'Source Data'!$B$29:$J$60, MATCH($L133, 'Source Data'!$B$26:$J$26,1),TRUE))=TRUE,"",VLOOKUP($E133,'Source Data'!$B$29:$J$60,MATCH($L133, 'Source Data'!$B$26:$J$26,1),TRUE))))</f>
        <v/>
      </c>
      <c r="R133" s="170" t="str">
        <f>IF(OR(AND(OR($J133="Retired",$J133="Permanent Low-Use"),$K133&lt;=2023),(AND($J133="New",$K133&gt;2023))),"N/A",IF($N133=0,0,IF(ISERROR(VLOOKUP($E133,'Source Data'!$B$29:$J$60, MATCH($L133, 'Source Data'!$B$26:$J$26,1),TRUE))=TRUE,"",VLOOKUP($E133,'Source Data'!$B$29:$J$60,MATCH($L133, 'Source Data'!$B$26:$J$26,1),TRUE))))</f>
        <v/>
      </c>
      <c r="S133" s="170" t="str">
        <f>IF(OR(AND(OR($J133="Retired",$J133="Permanent Low-Use"),$K133&lt;=2024),(AND($J133="New",$K133&gt;2024))),"N/A",IF($N133=0,0,IF(ISERROR(VLOOKUP($E133,'Source Data'!$B$29:$J$60, MATCH($L133, 'Source Data'!$B$26:$J$26,1),TRUE))=TRUE,"",VLOOKUP($E133,'Source Data'!$B$29:$J$60,MATCH($L133, 'Source Data'!$B$26:$J$26,1),TRUE))))</f>
        <v/>
      </c>
      <c r="T133" s="170" t="str">
        <f>IF(OR(AND(OR($J133="Retired",$J133="Permanent Low-Use"),$K133&lt;=2025),(AND($J133="New",$K133&gt;2025))),"N/A",IF($N133=0,0,IF(ISERROR(VLOOKUP($E133,'Source Data'!$B$29:$J$60, MATCH($L133, 'Source Data'!$B$26:$J$26,1),TRUE))=TRUE,"",VLOOKUP($E133,'Source Data'!$B$29:$J$60,MATCH($L133, 'Source Data'!$B$26:$J$26,1),TRUE))))</f>
        <v/>
      </c>
      <c r="U133" s="170" t="str">
        <f>IF(OR(AND(OR($J133="Retired",$J133="Permanent Low-Use"),$K133&lt;=2026),(AND($J133="New",$K133&gt;2026))),"N/A",IF($N133=0,0,IF(ISERROR(VLOOKUP($E133,'Source Data'!$B$29:$J$60, MATCH($L133, 'Source Data'!$B$26:$J$26,1),TRUE))=TRUE,"",VLOOKUP($E133,'Source Data'!$B$29:$J$60,MATCH($L133, 'Source Data'!$B$26:$J$26,1),TRUE))))</f>
        <v/>
      </c>
      <c r="V133" s="170" t="str">
        <f>IF(OR(AND(OR($J133="Retired",$J133="Permanent Low-Use"),$K133&lt;=2027),(AND($J133="New",$K133&gt;2027))),"N/A",IF($N133=0,0,IF(ISERROR(VLOOKUP($E133,'Source Data'!$B$29:$J$60, MATCH($L133, 'Source Data'!$B$26:$J$26,1),TRUE))=TRUE,"",VLOOKUP($E133,'Source Data'!$B$29:$J$60,MATCH($L133, 'Source Data'!$B$26:$J$26,1),TRUE))))</f>
        <v/>
      </c>
      <c r="W133" s="170" t="str">
        <f>IF(OR(AND(OR($J133="Retired",$J133="Permanent Low-Use"),$K133&lt;=2028),(AND($J133="New",$K133&gt;2028))),"N/A",IF($N133=0,0,IF(ISERROR(VLOOKUP($E133,'Source Data'!$B$29:$J$60, MATCH($L133, 'Source Data'!$B$26:$J$26,1),TRUE))=TRUE,"",VLOOKUP($E133,'Source Data'!$B$29:$J$60,MATCH($L133, 'Source Data'!$B$26:$J$26,1),TRUE))))</f>
        <v/>
      </c>
      <c r="X133" s="170" t="str">
        <f>IF(OR(AND(OR($J133="Retired",$J133="Permanent Low-Use"),$K133&lt;=2029),(AND($J133="New",$K133&gt;2029))),"N/A",IF($N133=0,0,IF(ISERROR(VLOOKUP($E133,'Source Data'!$B$29:$J$60, MATCH($L133, 'Source Data'!$B$26:$J$26,1),TRUE))=TRUE,"",VLOOKUP($E133,'Source Data'!$B$29:$J$60,MATCH($L133, 'Source Data'!$B$26:$J$26,1),TRUE))))</f>
        <v/>
      </c>
      <c r="Y133" s="170" t="str">
        <f>IF(OR(AND(OR($J133="Retired",$J133="Permanent Low-Use"),$K133&lt;=2030),(AND($J133="New",$K133&gt;2030))),"N/A",IF($N133=0,0,IF(ISERROR(VLOOKUP($E133,'Source Data'!$B$29:$J$60, MATCH($L133, 'Source Data'!$B$26:$J$26,1),TRUE))=TRUE,"",VLOOKUP($E133,'Source Data'!$B$29:$J$60,MATCH($L133, 'Source Data'!$B$26:$J$26,1),TRUE))))</f>
        <v/>
      </c>
      <c r="Z133" s="171" t="str">
        <f>IF(ISNUMBER($L133),IF(OR(AND(OR($J133="Retired",$J133="Permanent Low-Use"),$K133&lt;=2020),(AND($J133="New",$K133&gt;2020))),"N/A",VLOOKUP($F133,'Source Data'!$B$15:$I$22,5)),"")</f>
        <v/>
      </c>
      <c r="AA133" s="171" t="str">
        <f>IF(ISNUMBER($F133), IF(OR(AND(OR($J133="Retired", $J133="Permanent Low-Use"), $K133&lt;=2021), (AND($J133= "New", $K133&gt;2021))), "N/A", VLOOKUP($F133, 'Source Data'!$B$15:$I$22,6)), "")</f>
        <v/>
      </c>
      <c r="AB133" s="171" t="str">
        <f>IF(ISNUMBER($F133), IF(OR(AND(OR($J133="Retired", $J133="Permanent Low-Use"), $K133&lt;=2022), (AND($J133= "New", $K133&gt;2022))), "N/A", VLOOKUP($F133, 'Source Data'!$B$15:$I$22,7)), "")</f>
        <v/>
      </c>
      <c r="AC133" s="171" t="str">
        <f>IF(ISNUMBER($F133), IF(OR(AND(OR($J133="Retired", $J133="Permanent Low-Use"), $K133&lt;=2023), (AND($J133= "New", $K133&gt;2023))), "N/A", VLOOKUP($F133, 'Source Data'!$B$15:$I$22,8)), "")</f>
        <v/>
      </c>
      <c r="AD133" s="171" t="str">
        <f>IF(ISNUMBER($F133), IF(OR(AND(OR($J133="Retired", $J133="Permanent Low-Use"), $K133&lt;=2024), (AND($J133= "New", $K133&gt;2024))), "N/A", VLOOKUP($F133, 'Source Data'!$B$15:$I$22,8)), "")</f>
        <v/>
      </c>
      <c r="AE133" s="171" t="str">
        <f>IF(ISNUMBER($F133), IF(OR(AND(OR($J133="Retired", $J133="Permanent Low-Use"), $K133&lt;=2025), (AND($J133= "New", $K133&gt;2025))), "N/A", VLOOKUP($F133, 'Source Data'!$B$15:$I$22,8)), "")</f>
        <v/>
      </c>
      <c r="AF133" s="171" t="str">
        <f>IF(ISNUMBER($F133), IF(OR(AND(OR($J133="Retired", $J133="Permanent Low-Use"), $K133&lt;=2026), (AND($J133= "New", $K133&gt;2026))), "N/A", VLOOKUP($F133, 'Source Data'!$B$15:$I$22,8)), "")</f>
        <v/>
      </c>
      <c r="AG133" s="171" t="str">
        <f>IF(ISNUMBER($F133), IF(OR(AND(OR($J133="Retired", $J133="Permanent Low-Use"), $K133&lt;=2027), (AND($J133= "New", $K133&gt;2027))), "N/A", VLOOKUP($F133, 'Source Data'!$B$15:$I$22,8)), "")</f>
        <v/>
      </c>
      <c r="AH133" s="171" t="str">
        <f>IF(ISNUMBER($F133), IF(OR(AND(OR($J133="Retired", $J133="Permanent Low-Use"), $K133&lt;=2028), (AND($J133= "New", $K133&gt;2028))), "N/A", VLOOKUP($F133, 'Source Data'!$B$15:$I$22,8)), "")</f>
        <v/>
      </c>
      <c r="AI133" s="171" t="str">
        <f>IF(ISNUMBER($F133), IF(OR(AND(OR($J133="Retired", $J133="Permanent Low-Use"), $K133&lt;=2029), (AND($J133= "New", $K133&gt;2029))), "N/A", VLOOKUP($F133, 'Source Data'!$B$15:$I$22,8)), "")</f>
        <v/>
      </c>
      <c r="AJ133" s="171" t="str">
        <f>IF(ISNUMBER($F133), IF(OR(AND(OR($J133="Retired", $J133="Permanent Low-Use"), $K133&lt;=2030), (AND($J133= "New", $K133&gt;2030))), "N/A", VLOOKUP($F133, 'Source Data'!$B$15:$I$22,8)), "")</f>
        <v/>
      </c>
      <c r="AK133" s="171" t="str">
        <f>IF($N133= 0, "N/A", IF(ISERROR(VLOOKUP($F133, 'Source Data'!$B$4:$C$11,2)), "", VLOOKUP($F133, 'Source Data'!$B$4:$C$11,2)))</f>
        <v/>
      </c>
    </row>
    <row r="134" spans="1:37" x14ac:dyDescent="0.35">
      <c r="A134" s="99"/>
      <c r="B134" s="89"/>
      <c r="C134" s="90"/>
      <c r="D134" s="90"/>
      <c r="E134" s="91"/>
      <c r="F134" s="91"/>
      <c r="G134" s="86"/>
      <c r="H134" s="87"/>
      <c r="I134" s="86"/>
      <c r="J134" s="88"/>
      <c r="K134" s="92"/>
      <c r="L134" s="168" t="str">
        <f t="shared" si="7"/>
        <v/>
      </c>
      <c r="M134" s="170" t="str">
        <f>IF(ISERROR(VLOOKUP(E134,'Source Data'!$B$67:$J$97, MATCH(F134, 'Source Data'!$B$64:$J$64,1),TRUE))=TRUE,"",VLOOKUP(E134,'Source Data'!$B$67:$J$97,MATCH(F134, 'Source Data'!$B$64:$J$64,1),TRUE))</f>
        <v/>
      </c>
      <c r="N134" s="169" t="str">
        <f t="shared" si="8"/>
        <v/>
      </c>
      <c r="O134" s="170" t="str">
        <f>IF(OR(AND(OR($J134="Retired",$J134="Permanent Low-Use"),$K134&lt;=2020),(AND($J134="New",$K134&gt;2020))),"N/A",IF($N134=0,0,IF(ISERROR(VLOOKUP($E134,'Source Data'!$B$29:$J$60, MATCH($L134, 'Source Data'!$B$26:$J$26,1),TRUE))=TRUE,"",VLOOKUP($E134,'Source Data'!$B$29:$J$60,MATCH($L134, 'Source Data'!$B$26:$J$26,1),TRUE))))</f>
        <v/>
      </c>
      <c r="P134" s="170" t="str">
        <f>IF(OR(AND(OR($J134="Retired",$J134="Permanent Low-Use"),$K134&lt;=2021),(AND($J134="New",$K134&gt;2021))),"N/A",IF($N134=0,0,IF(ISERROR(VLOOKUP($E134,'Source Data'!$B$29:$J$60, MATCH($L134, 'Source Data'!$B$26:$J$26,1),TRUE))=TRUE,"",VLOOKUP($E134,'Source Data'!$B$29:$J$60,MATCH($L134, 'Source Data'!$B$26:$J$26,1),TRUE))))</f>
        <v/>
      </c>
      <c r="Q134" s="170" t="str">
        <f>IF(OR(AND(OR($J134="Retired",$J134="Permanent Low-Use"),$K134&lt;=2022),(AND($J134="New",$K134&gt;2022))),"N/A",IF($N134=0,0,IF(ISERROR(VLOOKUP($E134,'Source Data'!$B$29:$J$60, MATCH($L134, 'Source Data'!$B$26:$J$26,1),TRUE))=TRUE,"",VLOOKUP($E134,'Source Data'!$B$29:$J$60,MATCH($L134, 'Source Data'!$B$26:$J$26,1),TRUE))))</f>
        <v/>
      </c>
      <c r="R134" s="170" t="str">
        <f>IF(OR(AND(OR($J134="Retired",$J134="Permanent Low-Use"),$K134&lt;=2023),(AND($J134="New",$K134&gt;2023))),"N/A",IF($N134=0,0,IF(ISERROR(VLOOKUP($E134,'Source Data'!$B$29:$J$60, MATCH($L134, 'Source Data'!$B$26:$J$26,1),TRUE))=TRUE,"",VLOOKUP($E134,'Source Data'!$B$29:$J$60,MATCH($L134, 'Source Data'!$B$26:$J$26,1),TRUE))))</f>
        <v/>
      </c>
      <c r="S134" s="170" t="str">
        <f>IF(OR(AND(OR($J134="Retired",$J134="Permanent Low-Use"),$K134&lt;=2024),(AND($J134="New",$K134&gt;2024))),"N/A",IF($N134=0,0,IF(ISERROR(VLOOKUP($E134,'Source Data'!$B$29:$J$60, MATCH($L134, 'Source Data'!$B$26:$J$26,1),TRUE))=TRUE,"",VLOOKUP($E134,'Source Data'!$B$29:$J$60,MATCH($L134, 'Source Data'!$B$26:$J$26,1),TRUE))))</f>
        <v/>
      </c>
      <c r="T134" s="170" t="str">
        <f>IF(OR(AND(OR($J134="Retired",$J134="Permanent Low-Use"),$K134&lt;=2025),(AND($J134="New",$K134&gt;2025))),"N/A",IF($N134=0,0,IF(ISERROR(VLOOKUP($E134,'Source Data'!$B$29:$J$60, MATCH($L134, 'Source Data'!$B$26:$J$26,1),TRUE))=TRUE,"",VLOOKUP($E134,'Source Data'!$B$29:$J$60,MATCH($L134, 'Source Data'!$B$26:$J$26,1),TRUE))))</f>
        <v/>
      </c>
      <c r="U134" s="170" t="str">
        <f>IF(OR(AND(OR($J134="Retired",$J134="Permanent Low-Use"),$K134&lt;=2026),(AND($J134="New",$K134&gt;2026))),"N/A",IF($N134=0,0,IF(ISERROR(VLOOKUP($E134,'Source Data'!$B$29:$J$60, MATCH($L134, 'Source Data'!$B$26:$J$26,1),TRUE))=TRUE,"",VLOOKUP($E134,'Source Data'!$B$29:$J$60,MATCH($L134, 'Source Data'!$B$26:$J$26,1),TRUE))))</f>
        <v/>
      </c>
      <c r="V134" s="170" t="str">
        <f>IF(OR(AND(OR($J134="Retired",$J134="Permanent Low-Use"),$K134&lt;=2027),(AND($J134="New",$K134&gt;2027))),"N/A",IF($N134=0,0,IF(ISERROR(VLOOKUP($E134,'Source Data'!$B$29:$J$60, MATCH($L134, 'Source Data'!$B$26:$J$26,1),TRUE))=TRUE,"",VLOOKUP($E134,'Source Data'!$B$29:$J$60,MATCH($L134, 'Source Data'!$B$26:$J$26,1),TRUE))))</f>
        <v/>
      </c>
      <c r="W134" s="170" t="str">
        <f>IF(OR(AND(OR($J134="Retired",$J134="Permanent Low-Use"),$K134&lt;=2028),(AND($J134="New",$K134&gt;2028))),"N/A",IF($N134=0,0,IF(ISERROR(VLOOKUP($E134,'Source Data'!$B$29:$J$60, MATCH($L134, 'Source Data'!$B$26:$J$26,1),TRUE))=TRUE,"",VLOOKUP($E134,'Source Data'!$B$29:$J$60,MATCH($L134, 'Source Data'!$B$26:$J$26,1),TRUE))))</f>
        <v/>
      </c>
      <c r="X134" s="170" t="str">
        <f>IF(OR(AND(OR($J134="Retired",$J134="Permanent Low-Use"),$K134&lt;=2029),(AND($J134="New",$K134&gt;2029))),"N/A",IF($N134=0,0,IF(ISERROR(VLOOKUP($E134,'Source Data'!$B$29:$J$60, MATCH($L134, 'Source Data'!$B$26:$J$26,1),TRUE))=TRUE,"",VLOOKUP($E134,'Source Data'!$B$29:$J$60,MATCH($L134, 'Source Data'!$B$26:$J$26,1),TRUE))))</f>
        <v/>
      </c>
      <c r="Y134" s="170" t="str">
        <f>IF(OR(AND(OR($J134="Retired",$J134="Permanent Low-Use"),$K134&lt;=2030),(AND($J134="New",$K134&gt;2030))),"N/A",IF($N134=0,0,IF(ISERROR(VLOOKUP($E134,'Source Data'!$B$29:$J$60, MATCH($L134, 'Source Data'!$B$26:$J$26,1),TRUE))=TRUE,"",VLOOKUP($E134,'Source Data'!$B$29:$J$60,MATCH($L134, 'Source Data'!$B$26:$J$26,1),TRUE))))</f>
        <v/>
      </c>
      <c r="Z134" s="171" t="str">
        <f>IF(ISNUMBER($L134),IF(OR(AND(OR($J134="Retired",$J134="Permanent Low-Use"),$K134&lt;=2020),(AND($J134="New",$K134&gt;2020))),"N/A",VLOOKUP($F134,'Source Data'!$B$15:$I$22,5)),"")</f>
        <v/>
      </c>
      <c r="AA134" s="171" t="str">
        <f>IF(ISNUMBER($F134), IF(OR(AND(OR($J134="Retired", $J134="Permanent Low-Use"), $K134&lt;=2021), (AND($J134= "New", $K134&gt;2021))), "N/A", VLOOKUP($F134, 'Source Data'!$B$15:$I$22,6)), "")</f>
        <v/>
      </c>
      <c r="AB134" s="171" t="str">
        <f>IF(ISNUMBER($F134), IF(OR(AND(OR($J134="Retired", $J134="Permanent Low-Use"), $K134&lt;=2022), (AND($J134= "New", $K134&gt;2022))), "N/A", VLOOKUP($F134, 'Source Data'!$B$15:$I$22,7)), "")</f>
        <v/>
      </c>
      <c r="AC134" s="171" t="str">
        <f>IF(ISNUMBER($F134), IF(OR(AND(OR($J134="Retired", $J134="Permanent Low-Use"), $K134&lt;=2023), (AND($J134= "New", $K134&gt;2023))), "N/A", VLOOKUP($F134, 'Source Data'!$B$15:$I$22,8)), "")</f>
        <v/>
      </c>
      <c r="AD134" s="171" t="str">
        <f>IF(ISNUMBER($F134), IF(OR(AND(OR($J134="Retired", $J134="Permanent Low-Use"), $K134&lt;=2024), (AND($J134= "New", $K134&gt;2024))), "N/A", VLOOKUP($F134, 'Source Data'!$B$15:$I$22,8)), "")</f>
        <v/>
      </c>
      <c r="AE134" s="171" t="str">
        <f>IF(ISNUMBER($F134), IF(OR(AND(OR($J134="Retired", $J134="Permanent Low-Use"), $K134&lt;=2025), (AND($J134= "New", $K134&gt;2025))), "N/A", VLOOKUP($F134, 'Source Data'!$B$15:$I$22,8)), "")</f>
        <v/>
      </c>
      <c r="AF134" s="171" t="str">
        <f>IF(ISNUMBER($F134), IF(OR(AND(OR($J134="Retired", $J134="Permanent Low-Use"), $K134&lt;=2026), (AND($J134= "New", $K134&gt;2026))), "N/A", VLOOKUP($F134, 'Source Data'!$B$15:$I$22,8)), "")</f>
        <v/>
      </c>
      <c r="AG134" s="171" t="str">
        <f>IF(ISNUMBER($F134), IF(OR(AND(OR($J134="Retired", $J134="Permanent Low-Use"), $K134&lt;=2027), (AND($J134= "New", $K134&gt;2027))), "N/A", VLOOKUP($F134, 'Source Data'!$B$15:$I$22,8)), "")</f>
        <v/>
      </c>
      <c r="AH134" s="171" t="str">
        <f>IF(ISNUMBER($F134), IF(OR(AND(OR($J134="Retired", $J134="Permanent Low-Use"), $K134&lt;=2028), (AND($J134= "New", $K134&gt;2028))), "N/A", VLOOKUP($F134, 'Source Data'!$B$15:$I$22,8)), "")</f>
        <v/>
      </c>
      <c r="AI134" s="171" t="str">
        <f>IF(ISNUMBER($F134), IF(OR(AND(OR($J134="Retired", $J134="Permanent Low-Use"), $K134&lt;=2029), (AND($J134= "New", $K134&gt;2029))), "N/A", VLOOKUP($F134, 'Source Data'!$B$15:$I$22,8)), "")</f>
        <v/>
      </c>
      <c r="AJ134" s="171" t="str">
        <f>IF(ISNUMBER($F134), IF(OR(AND(OR($J134="Retired", $J134="Permanent Low-Use"), $K134&lt;=2030), (AND($J134= "New", $K134&gt;2030))), "N/A", VLOOKUP($F134, 'Source Data'!$B$15:$I$22,8)), "")</f>
        <v/>
      </c>
      <c r="AK134" s="171" t="str">
        <f>IF($N134= 0, "N/A", IF(ISERROR(VLOOKUP($F134, 'Source Data'!$B$4:$C$11,2)), "", VLOOKUP($F134, 'Source Data'!$B$4:$C$11,2)))</f>
        <v/>
      </c>
    </row>
    <row r="135" spans="1:37" x14ac:dyDescent="0.35">
      <c r="A135" s="99"/>
      <c r="B135" s="89"/>
      <c r="C135" s="90"/>
      <c r="D135" s="90"/>
      <c r="E135" s="91"/>
      <c r="F135" s="91"/>
      <c r="G135" s="86"/>
      <c r="H135" s="87"/>
      <c r="I135" s="86"/>
      <c r="J135" s="88"/>
      <c r="K135" s="92"/>
      <c r="L135" s="168" t="str">
        <f t="shared" si="7"/>
        <v/>
      </c>
      <c r="M135" s="170" t="str">
        <f>IF(ISERROR(VLOOKUP(E135,'Source Data'!$B$67:$J$97, MATCH(F135, 'Source Data'!$B$64:$J$64,1),TRUE))=TRUE,"",VLOOKUP(E135,'Source Data'!$B$67:$J$97,MATCH(F135, 'Source Data'!$B$64:$J$64,1),TRUE))</f>
        <v/>
      </c>
      <c r="N135" s="169" t="str">
        <f t="shared" si="8"/>
        <v/>
      </c>
      <c r="O135" s="170" t="str">
        <f>IF(OR(AND(OR($J135="Retired",$J135="Permanent Low-Use"),$K135&lt;=2020),(AND($J135="New",$K135&gt;2020))),"N/A",IF($N135=0,0,IF(ISERROR(VLOOKUP($E135,'Source Data'!$B$29:$J$60, MATCH($L135, 'Source Data'!$B$26:$J$26,1),TRUE))=TRUE,"",VLOOKUP($E135,'Source Data'!$B$29:$J$60,MATCH($L135, 'Source Data'!$B$26:$J$26,1),TRUE))))</f>
        <v/>
      </c>
      <c r="P135" s="170" t="str">
        <f>IF(OR(AND(OR($J135="Retired",$J135="Permanent Low-Use"),$K135&lt;=2021),(AND($J135="New",$K135&gt;2021))),"N/A",IF($N135=0,0,IF(ISERROR(VLOOKUP($E135,'Source Data'!$B$29:$J$60, MATCH($L135, 'Source Data'!$B$26:$J$26,1),TRUE))=TRUE,"",VLOOKUP($E135,'Source Data'!$B$29:$J$60,MATCH($L135, 'Source Data'!$B$26:$J$26,1),TRUE))))</f>
        <v/>
      </c>
      <c r="Q135" s="170" t="str">
        <f>IF(OR(AND(OR($J135="Retired",$J135="Permanent Low-Use"),$K135&lt;=2022),(AND($J135="New",$K135&gt;2022))),"N/A",IF($N135=0,0,IF(ISERROR(VLOOKUP($E135,'Source Data'!$B$29:$J$60, MATCH($L135, 'Source Data'!$B$26:$J$26,1),TRUE))=TRUE,"",VLOOKUP($E135,'Source Data'!$B$29:$J$60,MATCH($L135, 'Source Data'!$B$26:$J$26,1),TRUE))))</f>
        <v/>
      </c>
      <c r="R135" s="170" t="str">
        <f>IF(OR(AND(OR($J135="Retired",$J135="Permanent Low-Use"),$K135&lt;=2023),(AND($J135="New",$K135&gt;2023))),"N/A",IF($N135=0,0,IF(ISERROR(VLOOKUP($E135,'Source Data'!$B$29:$J$60, MATCH($L135, 'Source Data'!$B$26:$J$26,1),TRUE))=TRUE,"",VLOOKUP($E135,'Source Data'!$B$29:$J$60,MATCH($L135, 'Source Data'!$B$26:$J$26,1),TRUE))))</f>
        <v/>
      </c>
      <c r="S135" s="170" t="str">
        <f>IF(OR(AND(OR($J135="Retired",$J135="Permanent Low-Use"),$K135&lt;=2024),(AND($J135="New",$K135&gt;2024))),"N/A",IF($N135=0,0,IF(ISERROR(VLOOKUP($E135,'Source Data'!$B$29:$J$60, MATCH($L135, 'Source Data'!$B$26:$J$26,1),TRUE))=TRUE,"",VLOOKUP($E135,'Source Data'!$B$29:$J$60,MATCH($L135, 'Source Data'!$B$26:$J$26,1),TRUE))))</f>
        <v/>
      </c>
      <c r="T135" s="170" t="str">
        <f>IF(OR(AND(OR($J135="Retired",$J135="Permanent Low-Use"),$K135&lt;=2025),(AND($J135="New",$K135&gt;2025))),"N/A",IF($N135=0,0,IF(ISERROR(VLOOKUP($E135,'Source Data'!$B$29:$J$60, MATCH($L135, 'Source Data'!$B$26:$J$26,1),TRUE))=TRUE,"",VLOOKUP($E135,'Source Data'!$B$29:$J$60,MATCH($L135, 'Source Data'!$B$26:$J$26,1),TRUE))))</f>
        <v/>
      </c>
      <c r="U135" s="170" t="str">
        <f>IF(OR(AND(OR($J135="Retired",$J135="Permanent Low-Use"),$K135&lt;=2026),(AND($J135="New",$K135&gt;2026))),"N/A",IF($N135=0,0,IF(ISERROR(VLOOKUP($E135,'Source Data'!$B$29:$J$60, MATCH($L135, 'Source Data'!$B$26:$J$26,1),TRUE))=TRUE,"",VLOOKUP($E135,'Source Data'!$B$29:$J$60,MATCH($L135, 'Source Data'!$B$26:$J$26,1),TRUE))))</f>
        <v/>
      </c>
      <c r="V135" s="170" t="str">
        <f>IF(OR(AND(OR($J135="Retired",$J135="Permanent Low-Use"),$K135&lt;=2027),(AND($J135="New",$K135&gt;2027))),"N/A",IF($N135=0,0,IF(ISERROR(VLOOKUP($E135,'Source Data'!$B$29:$J$60, MATCH($L135, 'Source Data'!$B$26:$J$26,1),TRUE))=TRUE,"",VLOOKUP($E135,'Source Data'!$B$29:$J$60,MATCH($L135, 'Source Data'!$B$26:$J$26,1),TRUE))))</f>
        <v/>
      </c>
      <c r="W135" s="170" t="str">
        <f>IF(OR(AND(OR($J135="Retired",$J135="Permanent Low-Use"),$K135&lt;=2028),(AND($J135="New",$K135&gt;2028))),"N/A",IF($N135=0,0,IF(ISERROR(VLOOKUP($E135,'Source Data'!$B$29:$J$60, MATCH($L135, 'Source Data'!$B$26:$J$26,1),TRUE))=TRUE,"",VLOOKUP($E135,'Source Data'!$B$29:$J$60,MATCH($L135, 'Source Data'!$B$26:$J$26,1),TRUE))))</f>
        <v/>
      </c>
      <c r="X135" s="170" t="str">
        <f>IF(OR(AND(OR($J135="Retired",$J135="Permanent Low-Use"),$K135&lt;=2029),(AND($J135="New",$K135&gt;2029))),"N/A",IF($N135=0,0,IF(ISERROR(VLOOKUP($E135,'Source Data'!$B$29:$J$60, MATCH($L135, 'Source Data'!$B$26:$J$26,1),TRUE))=TRUE,"",VLOOKUP($E135,'Source Data'!$B$29:$J$60,MATCH($L135, 'Source Data'!$B$26:$J$26,1),TRUE))))</f>
        <v/>
      </c>
      <c r="Y135" s="170" t="str">
        <f>IF(OR(AND(OR($J135="Retired",$J135="Permanent Low-Use"),$K135&lt;=2030),(AND($J135="New",$K135&gt;2030))),"N/A",IF($N135=0,0,IF(ISERROR(VLOOKUP($E135,'Source Data'!$B$29:$J$60, MATCH($L135, 'Source Data'!$B$26:$J$26,1),TRUE))=TRUE,"",VLOOKUP($E135,'Source Data'!$B$29:$J$60,MATCH($L135, 'Source Data'!$B$26:$J$26,1),TRUE))))</f>
        <v/>
      </c>
      <c r="Z135" s="171" t="str">
        <f>IF(ISNUMBER($L135),IF(OR(AND(OR($J135="Retired",$J135="Permanent Low-Use"),$K135&lt;=2020),(AND($J135="New",$K135&gt;2020))),"N/A",VLOOKUP($F135,'Source Data'!$B$15:$I$22,5)),"")</f>
        <v/>
      </c>
      <c r="AA135" s="171" t="str">
        <f>IF(ISNUMBER($F135), IF(OR(AND(OR($J135="Retired", $J135="Permanent Low-Use"), $K135&lt;=2021), (AND($J135= "New", $K135&gt;2021))), "N/A", VLOOKUP($F135, 'Source Data'!$B$15:$I$22,6)), "")</f>
        <v/>
      </c>
      <c r="AB135" s="171" t="str">
        <f>IF(ISNUMBER($F135), IF(OR(AND(OR($J135="Retired", $J135="Permanent Low-Use"), $K135&lt;=2022), (AND($J135= "New", $K135&gt;2022))), "N/A", VLOOKUP($F135, 'Source Data'!$B$15:$I$22,7)), "")</f>
        <v/>
      </c>
      <c r="AC135" s="171" t="str">
        <f>IF(ISNUMBER($F135), IF(OR(AND(OR($J135="Retired", $J135="Permanent Low-Use"), $K135&lt;=2023), (AND($J135= "New", $K135&gt;2023))), "N/A", VLOOKUP($F135, 'Source Data'!$B$15:$I$22,8)), "")</f>
        <v/>
      </c>
      <c r="AD135" s="171" t="str">
        <f>IF(ISNUMBER($F135), IF(OR(AND(OR($J135="Retired", $J135="Permanent Low-Use"), $K135&lt;=2024), (AND($J135= "New", $K135&gt;2024))), "N/A", VLOOKUP($F135, 'Source Data'!$B$15:$I$22,8)), "")</f>
        <v/>
      </c>
      <c r="AE135" s="171" t="str">
        <f>IF(ISNUMBER($F135), IF(OR(AND(OR($J135="Retired", $J135="Permanent Low-Use"), $K135&lt;=2025), (AND($J135= "New", $K135&gt;2025))), "N/A", VLOOKUP($F135, 'Source Data'!$B$15:$I$22,8)), "")</f>
        <v/>
      </c>
      <c r="AF135" s="171" t="str">
        <f>IF(ISNUMBER($F135), IF(OR(AND(OR($J135="Retired", $J135="Permanent Low-Use"), $K135&lt;=2026), (AND($J135= "New", $K135&gt;2026))), "N/A", VLOOKUP($F135, 'Source Data'!$B$15:$I$22,8)), "")</f>
        <v/>
      </c>
      <c r="AG135" s="171" t="str">
        <f>IF(ISNUMBER($F135), IF(OR(AND(OR($J135="Retired", $J135="Permanent Low-Use"), $K135&lt;=2027), (AND($J135= "New", $K135&gt;2027))), "N/A", VLOOKUP($F135, 'Source Data'!$B$15:$I$22,8)), "")</f>
        <v/>
      </c>
      <c r="AH135" s="171" t="str">
        <f>IF(ISNUMBER($F135), IF(OR(AND(OR($J135="Retired", $J135="Permanent Low-Use"), $K135&lt;=2028), (AND($J135= "New", $K135&gt;2028))), "N/A", VLOOKUP($F135, 'Source Data'!$B$15:$I$22,8)), "")</f>
        <v/>
      </c>
      <c r="AI135" s="171" t="str">
        <f>IF(ISNUMBER($F135), IF(OR(AND(OR($J135="Retired", $J135="Permanent Low-Use"), $K135&lt;=2029), (AND($J135= "New", $K135&gt;2029))), "N/A", VLOOKUP($F135, 'Source Data'!$B$15:$I$22,8)), "")</f>
        <v/>
      </c>
      <c r="AJ135" s="171" t="str">
        <f>IF(ISNUMBER($F135), IF(OR(AND(OR($J135="Retired", $J135="Permanent Low-Use"), $K135&lt;=2030), (AND($J135= "New", $K135&gt;2030))), "N/A", VLOOKUP($F135, 'Source Data'!$B$15:$I$22,8)), "")</f>
        <v/>
      </c>
      <c r="AK135" s="171" t="str">
        <f>IF($N135= 0, "N/A", IF(ISERROR(VLOOKUP($F135, 'Source Data'!$B$4:$C$11,2)), "", VLOOKUP($F135, 'Source Data'!$B$4:$C$11,2)))</f>
        <v/>
      </c>
    </row>
    <row r="136" spans="1:37" x14ac:dyDescent="0.35">
      <c r="A136" s="99"/>
      <c r="B136" s="89"/>
      <c r="C136" s="90"/>
      <c r="D136" s="90"/>
      <c r="E136" s="91"/>
      <c r="F136" s="91"/>
      <c r="G136" s="86"/>
      <c r="H136" s="87"/>
      <c r="I136" s="86"/>
      <c r="J136" s="88"/>
      <c r="K136" s="92"/>
      <c r="L136" s="168" t="str">
        <f t="shared" si="7"/>
        <v/>
      </c>
      <c r="M136" s="170" t="str">
        <f>IF(ISERROR(VLOOKUP(E136,'Source Data'!$B$67:$J$97, MATCH(F136, 'Source Data'!$B$64:$J$64,1),TRUE))=TRUE,"",VLOOKUP(E136,'Source Data'!$B$67:$J$97,MATCH(F136, 'Source Data'!$B$64:$J$64,1),TRUE))</f>
        <v/>
      </c>
      <c r="N136" s="169" t="str">
        <f t="shared" si="8"/>
        <v/>
      </c>
      <c r="O136" s="170" t="str">
        <f>IF(OR(AND(OR($J136="Retired",$J136="Permanent Low-Use"),$K136&lt;=2020),(AND($J136="New",$K136&gt;2020))),"N/A",IF($N136=0,0,IF(ISERROR(VLOOKUP($E136,'Source Data'!$B$29:$J$60, MATCH($L136, 'Source Data'!$B$26:$J$26,1),TRUE))=TRUE,"",VLOOKUP($E136,'Source Data'!$B$29:$J$60,MATCH($L136, 'Source Data'!$B$26:$J$26,1),TRUE))))</f>
        <v/>
      </c>
      <c r="P136" s="170" t="str">
        <f>IF(OR(AND(OR($J136="Retired",$J136="Permanent Low-Use"),$K136&lt;=2021),(AND($J136="New",$K136&gt;2021))),"N/A",IF($N136=0,0,IF(ISERROR(VLOOKUP($E136,'Source Data'!$B$29:$J$60, MATCH($L136, 'Source Data'!$B$26:$J$26,1),TRUE))=TRUE,"",VLOOKUP($E136,'Source Data'!$B$29:$J$60,MATCH($L136, 'Source Data'!$B$26:$J$26,1),TRUE))))</f>
        <v/>
      </c>
      <c r="Q136" s="170" t="str">
        <f>IF(OR(AND(OR($J136="Retired",$J136="Permanent Low-Use"),$K136&lt;=2022),(AND($J136="New",$K136&gt;2022))),"N/A",IF($N136=0,0,IF(ISERROR(VLOOKUP($E136,'Source Data'!$B$29:$J$60, MATCH($L136, 'Source Data'!$B$26:$J$26,1),TRUE))=TRUE,"",VLOOKUP($E136,'Source Data'!$B$29:$J$60,MATCH($L136, 'Source Data'!$B$26:$J$26,1),TRUE))))</f>
        <v/>
      </c>
      <c r="R136" s="170" t="str">
        <f>IF(OR(AND(OR($J136="Retired",$J136="Permanent Low-Use"),$K136&lt;=2023),(AND($J136="New",$K136&gt;2023))),"N/A",IF($N136=0,0,IF(ISERROR(VLOOKUP($E136,'Source Data'!$B$29:$J$60, MATCH($L136, 'Source Data'!$B$26:$J$26,1),TRUE))=TRUE,"",VLOOKUP($E136,'Source Data'!$B$29:$J$60,MATCH($L136, 'Source Data'!$B$26:$J$26,1),TRUE))))</f>
        <v/>
      </c>
      <c r="S136" s="170" t="str">
        <f>IF(OR(AND(OR($J136="Retired",$J136="Permanent Low-Use"),$K136&lt;=2024),(AND($J136="New",$K136&gt;2024))),"N/A",IF($N136=0,0,IF(ISERROR(VLOOKUP($E136,'Source Data'!$B$29:$J$60, MATCH($L136, 'Source Data'!$B$26:$J$26,1),TRUE))=TRUE,"",VLOOKUP($E136,'Source Data'!$B$29:$J$60,MATCH($L136, 'Source Data'!$B$26:$J$26,1),TRUE))))</f>
        <v/>
      </c>
      <c r="T136" s="170" t="str">
        <f>IF(OR(AND(OR($J136="Retired",$J136="Permanent Low-Use"),$K136&lt;=2025),(AND($J136="New",$K136&gt;2025))),"N/A",IF($N136=0,0,IF(ISERROR(VLOOKUP($E136,'Source Data'!$B$29:$J$60, MATCH($L136, 'Source Data'!$B$26:$J$26,1),TRUE))=TRUE,"",VLOOKUP($E136,'Source Data'!$B$29:$J$60,MATCH($L136, 'Source Data'!$B$26:$J$26,1),TRUE))))</f>
        <v/>
      </c>
      <c r="U136" s="170" t="str">
        <f>IF(OR(AND(OR($J136="Retired",$J136="Permanent Low-Use"),$K136&lt;=2026),(AND($J136="New",$K136&gt;2026))),"N/A",IF($N136=0,0,IF(ISERROR(VLOOKUP($E136,'Source Data'!$B$29:$J$60, MATCH($L136, 'Source Data'!$B$26:$J$26,1),TRUE))=TRUE,"",VLOOKUP($E136,'Source Data'!$B$29:$J$60,MATCH($L136, 'Source Data'!$B$26:$J$26,1),TRUE))))</f>
        <v/>
      </c>
      <c r="V136" s="170" t="str">
        <f>IF(OR(AND(OR($J136="Retired",$J136="Permanent Low-Use"),$K136&lt;=2027),(AND($J136="New",$K136&gt;2027))),"N/A",IF($N136=0,0,IF(ISERROR(VLOOKUP($E136,'Source Data'!$B$29:$J$60, MATCH($L136, 'Source Data'!$B$26:$J$26,1),TRUE))=TRUE,"",VLOOKUP($E136,'Source Data'!$B$29:$J$60,MATCH($L136, 'Source Data'!$B$26:$J$26,1),TRUE))))</f>
        <v/>
      </c>
      <c r="W136" s="170" t="str">
        <f>IF(OR(AND(OR($J136="Retired",$J136="Permanent Low-Use"),$K136&lt;=2028),(AND($J136="New",$K136&gt;2028))),"N/A",IF($N136=0,0,IF(ISERROR(VLOOKUP($E136,'Source Data'!$B$29:$J$60, MATCH($L136, 'Source Data'!$B$26:$J$26,1),TRUE))=TRUE,"",VLOOKUP($E136,'Source Data'!$B$29:$J$60,MATCH($L136, 'Source Data'!$B$26:$J$26,1),TRUE))))</f>
        <v/>
      </c>
      <c r="X136" s="170" t="str">
        <f>IF(OR(AND(OR($J136="Retired",$J136="Permanent Low-Use"),$K136&lt;=2029),(AND($J136="New",$K136&gt;2029))),"N/A",IF($N136=0,0,IF(ISERROR(VLOOKUP($E136,'Source Data'!$B$29:$J$60, MATCH($L136, 'Source Data'!$B$26:$J$26,1),TRUE))=TRUE,"",VLOOKUP($E136,'Source Data'!$B$29:$J$60,MATCH($L136, 'Source Data'!$B$26:$J$26,1),TRUE))))</f>
        <v/>
      </c>
      <c r="Y136" s="170" t="str">
        <f>IF(OR(AND(OR($J136="Retired",$J136="Permanent Low-Use"),$K136&lt;=2030),(AND($J136="New",$K136&gt;2030))),"N/A",IF($N136=0,0,IF(ISERROR(VLOOKUP($E136,'Source Data'!$B$29:$J$60, MATCH($L136, 'Source Data'!$B$26:$J$26,1),TRUE))=TRUE,"",VLOOKUP($E136,'Source Data'!$B$29:$J$60,MATCH($L136, 'Source Data'!$B$26:$J$26,1),TRUE))))</f>
        <v/>
      </c>
      <c r="Z136" s="171" t="str">
        <f>IF(ISNUMBER($L136),IF(OR(AND(OR($J136="Retired",$J136="Permanent Low-Use"),$K136&lt;=2020),(AND($J136="New",$K136&gt;2020))),"N/A",VLOOKUP($F136,'Source Data'!$B$15:$I$22,5)),"")</f>
        <v/>
      </c>
      <c r="AA136" s="171" t="str">
        <f>IF(ISNUMBER($F136), IF(OR(AND(OR($J136="Retired", $J136="Permanent Low-Use"), $K136&lt;=2021), (AND($J136= "New", $K136&gt;2021))), "N/A", VLOOKUP($F136, 'Source Data'!$B$15:$I$22,6)), "")</f>
        <v/>
      </c>
      <c r="AB136" s="171" t="str">
        <f>IF(ISNUMBER($F136), IF(OR(AND(OR($J136="Retired", $J136="Permanent Low-Use"), $K136&lt;=2022), (AND($J136= "New", $K136&gt;2022))), "N/A", VLOOKUP($F136, 'Source Data'!$B$15:$I$22,7)), "")</f>
        <v/>
      </c>
      <c r="AC136" s="171" t="str">
        <f>IF(ISNUMBER($F136), IF(OR(AND(OR($J136="Retired", $J136="Permanent Low-Use"), $K136&lt;=2023), (AND($J136= "New", $K136&gt;2023))), "N/A", VLOOKUP($F136, 'Source Data'!$B$15:$I$22,8)), "")</f>
        <v/>
      </c>
      <c r="AD136" s="171" t="str">
        <f>IF(ISNUMBER($F136), IF(OR(AND(OR($J136="Retired", $J136="Permanent Low-Use"), $K136&lt;=2024), (AND($J136= "New", $K136&gt;2024))), "N/A", VLOOKUP($F136, 'Source Data'!$B$15:$I$22,8)), "")</f>
        <v/>
      </c>
      <c r="AE136" s="171" t="str">
        <f>IF(ISNUMBER($F136), IF(OR(AND(OR($J136="Retired", $J136="Permanent Low-Use"), $K136&lt;=2025), (AND($J136= "New", $K136&gt;2025))), "N/A", VLOOKUP($F136, 'Source Data'!$B$15:$I$22,8)), "")</f>
        <v/>
      </c>
      <c r="AF136" s="171" t="str">
        <f>IF(ISNUMBER($F136), IF(OR(AND(OR($J136="Retired", $J136="Permanent Low-Use"), $K136&lt;=2026), (AND($J136= "New", $K136&gt;2026))), "N/A", VLOOKUP($F136, 'Source Data'!$B$15:$I$22,8)), "")</f>
        <v/>
      </c>
      <c r="AG136" s="171" t="str">
        <f>IF(ISNUMBER($F136), IF(OR(AND(OR($J136="Retired", $J136="Permanent Low-Use"), $K136&lt;=2027), (AND($J136= "New", $K136&gt;2027))), "N/A", VLOOKUP($F136, 'Source Data'!$B$15:$I$22,8)), "")</f>
        <v/>
      </c>
      <c r="AH136" s="171" t="str">
        <f>IF(ISNUMBER($F136), IF(OR(AND(OR($J136="Retired", $J136="Permanent Low-Use"), $K136&lt;=2028), (AND($J136= "New", $K136&gt;2028))), "N/A", VLOOKUP($F136, 'Source Data'!$B$15:$I$22,8)), "")</f>
        <v/>
      </c>
      <c r="AI136" s="171" t="str">
        <f>IF(ISNUMBER($F136), IF(OR(AND(OR($J136="Retired", $J136="Permanent Low-Use"), $K136&lt;=2029), (AND($J136= "New", $K136&gt;2029))), "N/A", VLOOKUP($F136, 'Source Data'!$B$15:$I$22,8)), "")</f>
        <v/>
      </c>
      <c r="AJ136" s="171" t="str">
        <f>IF(ISNUMBER($F136), IF(OR(AND(OR($J136="Retired", $J136="Permanent Low-Use"), $K136&lt;=2030), (AND($J136= "New", $K136&gt;2030))), "N/A", VLOOKUP($F136, 'Source Data'!$B$15:$I$22,8)), "")</f>
        <v/>
      </c>
      <c r="AK136" s="171" t="str">
        <f>IF($N136= 0, "N/A", IF(ISERROR(VLOOKUP($F136, 'Source Data'!$B$4:$C$11,2)), "", VLOOKUP($F136, 'Source Data'!$B$4:$C$11,2)))</f>
        <v/>
      </c>
    </row>
    <row r="137" spans="1:37" x14ac:dyDescent="0.35">
      <c r="A137" s="99"/>
      <c r="B137" s="89"/>
      <c r="C137" s="90"/>
      <c r="D137" s="90"/>
      <c r="E137" s="91"/>
      <c r="F137" s="91"/>
      <c r="G137" s="86"/>
      <c r="H137" s="87"/>
      <c r="I137" s="86"/>
      <c r="J137" s="88"/>
      <c r="K137" s="92"/>
      <c r="L137" s="168" t="str">
        <f t="shared" si="7"/>
        <v/>
      </c>
      <c r="M137" s="170" t="str">
        <f>IF(ISERROR(VLOOKUP(E137,'Source Data'!$B$67:$J$97, MATCH(F137, 'Source Data'!$B$64:$J$64,1),TRUE))=TRUE,"",VLOOKUP(E137,'Source Data'!$B$67:$J$97,MATCH(F137, 'Source Data'!$B$64:$J$64,1),TRUE))</f>
        <v/>
      </c>
      <c r="N137" s="169" t="str">
        <f t="shared" si="8"/>
        <v/>
      </c>
      <c r="O137" s="170" t="str">
        <f>IF(OR(AND(OR($J137="Retired",$J137="Permanent Low-Use"),$K137&lt;=2020),(AND($J137="New",$K137&gt;2020))),"N/A",IF($N137=0,0,IF(ISERROR(VLOOKUP($E137,'Source Data'!$B$29:$J$60, MATCH($L137, 'Source Data'!$B$26:$J$26,1),TRUE))=TRUE,"",VLOOKUP($E137,'Source Data'!$B$29:$J$60,MATCH($L137, 'Source Data'!$B$26:$J$26,1),TRUE))))</f>
        <v/>
      </c>
      <c r="P137" s="170" t="str">
        <f>IF(OR(AND(OR($J137="Retired",$J137="Permanent Low-Use"),$K137&lt;=2021),(AND($J137="New",$K137&gt;2021))),"N/A",IF($N137=0,0,IF(ISERROR(VLOOKUP($E137,'Source Data'!$B$29:$J$60, MATCH($L137, 'Source Data'!$B$26:$J$26,1),TRUE))=TRUE,"",VLOOKUP($E137,'Source Data'!$B$29:$J$60,MATCH($L137, 'Source Data'!$B$26:$J$26,1),TRUE))))</f>
        <v/>
      </c>
      <c r="Q137" s="170" t="str">
        <f>IF(OR(AND(OR($J137="Retired",$J137="Permanent Low-Use"),$K137&lt;=2022),(AND($J137="New",$K137&gt;2022))),"N/A",IF($N137=0,0,IF(ISERROR(VLOOKUP($E137,'Source Data'!$B$29:$J$60, MATCH($L137, 'Source Data'!$B$26:$J$26,1),TRUE))=TRUE,"",VLOOKUP($E137,'Source Data'!$B$29:$J$60,MATCH($L137, 'Source Data'!$B$26:$J$26,1),TRUE))))</f>
        <v/>
      </c>
      <c r="R137" s="170" t="str">
        <f>IF(OR(AND(OR($J137="Retired",$J137="Permanent Low-Use"),$K137&lt;=2023),(AND($J137="New",$K137&gt;2023))),"N/A",IF($N137=0,0,IF(ISERROR(VLOOKUP($E137,'Source Data'!$B$29:$J$60, MATCH($L137, 'Source Data'!$B$26:$J$26,1),TRUE))=TRUE,"",VLOOKUP($E137,'Source Data'!$B$29:$J$60,MATCH($L137, 'Source Data'!$B$26:$J$26,1),TRUE))))</f>
        <v/>
      </c>
      <c r="S137" s="170" t="str">
        <f>IF(OR(AND(OR($J137="Retired",$J137="Permanent Low-Use"),$K137&lt;=2024),(AND($J137="New",$K137&gt;2024))),"N/A",IF($N137=0,0,IF(ISERROR(VLOOKUP($E137,'Source Data'!$B$29:$J$60, MATCH($L137, 'Source Data'!$B$26:$J$26,1),TRUE))=TRUE,"",VLOOKUP($E137,'Source Data'!$B$29:$J$60,MATCH($L137, 'Source Data'!$B$26:$J$26,1),TRUE))))</f>
        <v/>
      </c>
      <c r="T137" s="170" t="str">
        <f>IF(OR(AND(OR($J137="Retired",$J137="Permanent Low-Use"),$K137&lt;=2025),(AND($J137="New",$K137&gt;2025))),"N/A",IF($N137=0,0,IF(ISERROR(VLOOKUP($E137,'Source Data'!$B$29:$J$60, MATCH($L137, 'Source Data'!$B$26:$J$26,1),TRUE))=TRUE,"",VLOOKUP($E137,'Source Data'!$B$29:$J$60,MATCH($L137, 'Source Data'!$B$26:$J$26,1),TRUE))))</f>
        <v/>
      </c>
      <c r="U137" s="170" t="str">
        <f>IF(OR(AND(OR($J137="Retired",$J137="Permanent Low-Use"),$K137&lt;=2026),(AND($J137="New",$K137&gt;2026))),"N/A",IF($N137=0,0,IF(ISERROR(VLOOKUP($E137,'Source Data'!$B$29:$J$60, MATCH($L137, 'Source Data'!$B$26:$J$26,1),TRUE))=TRUE,"",VLOOKUP($E137,'Source Data'!$B$29:$J$60,MATCH($L137, 'Source Data'!$B$26:$J$26,1),TRUE))))</f>
        <v/>
      </c>
      <c r="V137" s="170" t="str">
        <f>IF(OR(AND(OR($J137="Retired",$J137="Permanent Low-Use"),$K137&lt;=2027),(AND($J137="New",$K137&gt;2027))),"N/A",IF($N137=0,0,IF(ISERROR(VLOOKUP($E137,'Source Data'!$B$29:$J$60, MATCH($L137, 'Source Data'!$B$26:$J$26,1),TRUE))=TRUE,"",VLOOKUP($E137,'Source Data'!$B$29:$J$60,MATCH($L137, 'Source Data'!$B$26:$J$26,1),TRUE))))</f>
        <v/>
      </c>
      <c r="W137" s="170" t="str">
        <f>IF(OR(AND(OR($J137="Retired",$J137="Permanent Low-Use"),$K137&lt;=2028),(AND($J137="New",$K137&gt;2028))),"N/A",IF($N137=0,0,IF(ISERROR(VLOOKUP($E137,'Source Data'!$B$29:$J$60, MATCH($L137, 'Source Data'!$B$26:$J$26,1),TRUE))=TRUE,"",VLOOKUP($E137,'Source Data'!$B$29:$J$60,MATCH($L137, 'Source Data'!$B$26:$J$26,1),TRUE))))</f>
        <v/>
      </c>
      <c r="X137" s="170" t="str">
        <f>IF(OR(AND(OR($J137="Retired",$J137="Permanent Low-Use"),$K137&lt;=2029),(AND($J137="New",$K137&gt;2029))),"N/A",IF($N137=0,0,IF(ISERROR(VLOOKUP($E137,'Source Data'!$B$29:$J$60, MATCH($L137, 'Source Data'!$B$26:$J$26,1),TRUE))=TRUE,"",VLOOKUP($E137,'Source Data'!$B$29:$J$60,MATCH($L137, 'Source Data'!$B$26:$J$26,1),TRUE))))</f>
        <v/>
      </c>
      <c r="Y137" s="170" t="str">
        <f>IF(OR(AND(OR($J137="Retired",$J137="Permanent Low-Use"),$K137&lt;=2030),(AND($J137="New",$K137&gt;2030))),"N/A",IF($N137=0,0,IF(ISERROR(VLOOKUP($E137,'Source Data'!$B$29:$J$60, MATCH($L137, 'Source Data'!$B$26:$J$26,1),TRUE))=TRUE,"",VLOOKUP($E137,'Source Data'!$B$29:$J$60,MATCH($L137, 'Source Data'!$B$26:$J$26,1),TRUE))))</f>
        <v/>
      </c>
      <c r="Z137" s="171" t="str">
        <f>IF(ISNUMBER($L137),IF(OR(AND(OR($J137="Retired",$J137="Permanent Low-Use"),$K137&lt;=2020),(AND($J137="New",$K137&gt;2020))),"N/A",VLOOKUP($F137,'Source Data'!$B$15:$I$22,5)),"")</f>
        <v/>
      </c>
      <c r="AA137" s="171" t="str">
        <f>IF(ISNUMBER($F137), IF(OR(AND(OR($J137="Retired", $J137="Permanent Low-Use"), $K137&lt;=2021), (AND($J137= "New", $K137&gt;2021))), "N/A", VLOOKUP($F137, 'Source Data'!$B$15:$I$22,6)), "")</f>
        <v/>
      </c>
      <c r="AB137" s="171" t="str">
        <f>IF(ISNUMBER($F137), IF(OR(AND(OR($J137="Retired", $J137="Permanent Low-Use"), $K137&lt;=2022), (AND($J137= "New", $K137&gt;2022))), "N/A", VLOOKUP($F137, 'Source Data'!$B$15:$I$22,7)), "")</f>
        <v/>
      </c>
      <c r="AC137" s="171" t="str">
        <f>IF(ISNUMBER($F137), IF(OR(AND(OR($J137="Retired", $J137="Permanent Low-Use"), $K137&lt;=2023), (AND($J137= "New", $K137&gt;2023))), "N/A", VLOOKUP($F137, 'Source Data'!$B$15:$I$22,8)), "")</f>
        <v/>
      </c>
      <c r="AD137" s="171" t="str">
        <f>IF(ISNUMBER($F137), IF(OR(AND(OR($J137="Retired", $J137="Permanent Low-Use"), $K137&lt;=2024), (AND($J137= "New", $K137&gt;2024))), "N/A", VLOOKUP($F137, 'Source Data'!$B$15:$I$22,8)), "")</f>
        <v/>
      </c>
      <c r="AE137" s="171" t="str">
        <f>IF(ISNUMBER($F137), IF(OR(AND(OR($J137="Retired", $J137="Permanent Low-Use"), $K137&lt;=2025), (AND($J137= "New", $K137&gt;2025))), "N/A", VLOOKUP($F137, 'Source Data'!$B$15:$I$22,8)), "")</f>
        <v/>
      </c>
      <c r="AF137" s="171" t="str">
        <f>IF(ISNUMBER($F137), IF(OR(AND(OR($J137="Retired", $J137="Permanent Low-Use"), $K137&lt;=2026), (AND($J137= "New", $K137&gt;2026))), "N/A", VLOOKUP($F137, 'Source Data'!$B$15:$I$22,8)), "")</f>
        <v/>
      </c>
      <c r="AG137" s="171" t="str">
        <f>IF(ISNUMBER($F137), IF(OR(AND(OR($J137="Retired", $J137="Permanent Low-Use"), $K137&lt;=2027), (AND($J137= "New", $K137&gt;2027))), "N/A", VLOOKUP($F137, 'Source Data'!$B$15:$I$22,8)), "")</f>
        <v/>
      </c>
      <c r="AH137" s="171" t="str">
        <f>IF(ISNUMBER($F137), IF(OR(AND(OR($J137="Retired", $J137="Permanent Low-Use"), $K137&lt;=2028), (AND($J137= "New", $K137&gt;2028))), "N/A", VLOOKUP($F137, 'Source Data'!$B$15:$I$22,8)), "")</f>
        <v/>
      </c>
      <c r="AI137" s="171" t="str">
        <f>IF(ISNUMBER($F137), IF(OR(AND(OR($J137="Retired", $J137="Permanent Low-Use"), $K137&lt;=2029), (AND($J137= "New", $K137&gt;2029))), "N/A", VLOOKUP($F137, 'Source Data'!$B$15:$I$22,8)), "")</f>
        <v/>
      </c>
      <c r="AJ137" s="171" t="str">
        <f>IF(ISNUMBER($F137), IF(OR(AND(OR($J137="Retired", $J137="Permanent Low-Use"), $K137&lt;=2030), (AND($J137= "New", $K137&gt;2030))), "N/A", VLOOKUP($F137, 'Source Data'!$B$15:$I$22,8)), "")</f>
        <v/>
      </c>
      <c r="AK137" s="171" t="str">
        <f>IF($N137= 0, "N/A", IF(ISERROR(VLOOKUP($F137, 'Source Data'!$B$4:$C$11,2)), "", VLOOKUP($F137, 'Source Data'!$B$4:$C$11,2)))</f>
        <v/>
      </c>
    </row>
    <row r="138" spans="1:37" x14ac:dyDescent="0.35">
      <c r="A138" s="99"/>
      <c r="B138" s="89"/>
      <c r="C138" s="90"/>
      <c r="D138" s="90"/>
      <c r="E138" s="91"/>
      <c r="F138" s="91"/>
      <c r="G138" s="86"/>
      <c r="H138" s="87"/>
      <c r="I138" s="86"/>
      <c r="J138" s="88"/>
      <c r="K138" s="92"/>
      <c r="L138" s="168" t="str">
        <f t="shared" si="7"/>
        <v/>
      </c>
      <c r="M138" s="170" t="str">
        <f>IF(ISERROR(VLOOKUP(E138,'Source Data'!$B$67:$J$97, MATCH(F138, 'Source Data'!$B$64:$J$64,1),TRUE))=TRUE,"",VLOOKUP(E138,'Source Data'!$B$67:$J$97,MATCH(F138, 'Source Data'!$B$64:$J$64,1),TRUE))</f>
        <v/>
      </c>
      <c r="N138" s="169" t="str">
        <f t="shared" si="8"/>
        <v/>
      </c>
      <c r="O138" s="170" t="str">
        <f>IF(OR(AND(OR($J138="Retired",$J138="Permanent Low-Use"),$K138&lt;=2020),(AND($J138="New",$K138&gt;2020))),"N/A",IF($N138=0,0,IF(ISERROR(VLOOKUP($E138,'Source Data'!$B$29:$J$60, MATCH($L138, 'Source Data'!$B$26:$J$26,1),TRUE))=TRUE,"",VLOOKUP($E138,'Source Data'!$B$29:$J$60,MATCH($L138, 'Source Data'!$B$26:$J$26,1),TRUE))))</f>
        <v/>
      </c>
      <c r="P138" s="170" t="str">
        <f>IF(OR(AND(OR($J138="Retired",$J138="Permanent Low-Use"),$K138&lt;=2021),(AND($J138="New",$K138&gt;2021))),"N/A",IF($N138=0,0,IF(ISERROR(VLOOKUP($E138,'Source Data'!$B$29:$J$60, MATCH($L138, 'Source Data'!$B$26:$J$26,1),TRUE))=TRUE,"",VLOOKUP($E138,'Source Data'!$B$29:$J$60,MATCH($L138, 'Source Data'!$B$26:$J$26,1),TRUE))))</f>
        <v/>
      </c>
      <c r="Q138" s="170" t="str">
        <f>IF(OR(AND(OR($J138="Retired",$J138="Permanent Low-Use"),$K138&lt;=2022),(AND($J138="New",$K138&gt;2022))),"N/A",IF($N138=0,0,IF(ISERROR(VLOOKUP($E138,'Source Data'!$B$29:$J$60, MATCH($L138, 'Source Data'!$B$26:$J$26,1),TRUE))=TRUE,"",VLOOKUP($E138,'Source Data'!$B$29:$J$60,MATCH($L138, 'Source Data'!$B$26:$J$26,1),TRUE))))</f>
        <v/>
      </c>
      <c r="R138" s="170" t="str">
        <f>IF(OR(AND(OR($J138="Retired",$J138="Permanent Low-Use"),$K138&lt;=2023),(AND($J138="New",$K138&gt;2023))),"N/A",IF($N138=0,0,IF(ISERROR(VLOOKUP($E138,'Source Data'!$B$29:$J$60, MATCH($L138, 'Source Data'!$B$26:$J$26,1),TRUE))=TRUE,"",VLOOKUP($E138,'Source Data'!$B$29:$J$60,MATCH($L138, 'Source Data'!$B$26:$J$26,1),TRUE))))</f>
        <v/>
      </c>
      <c r="S138" s="170" t="str">
        <f>IF(OR(AND(OR($J138="Retired",$J138="Permanent Low-Use"),$K138&lt;=2024),(AND($J138="New",$K138&gt;2024))),"N/A",IF($N138=0,0,IF(ISERROR(VLOOKUP($E138,'Source Data'!$B$29:$J$60, MATCH($L138, 'Source Data'!$B$26:$J$26,1),TRUE))=TRUE,"",VLOOKUP($E138,'Source Data'!$B$29:$J$60,MATCH($L138, 'Source Data'!$B$26:$J$26,1),TRUE))))</f>
        <v/>
      </c>
      <c r="T138" s="170" t="str">
        <f>IF(OR(AND(OR($J138="Retired",$J138="Permanent Low-Use"),$K138&lt;=2025),(AND($J138="New",$K138&gt;2025))),"N/A",IF($N138=0,0,IF(ISERROR(VLOOKUP($E138,'Source Data'!$B$29:$J$60, MATCH($L138, 'Source Data'!$B$26:$J$26,1),TRUE))=TRUE,"",VLOOKUP($E138,'Source Data'!$B$29:$J$60,MATCH($L138, 'Source Data'!$B$26:$J$26,1),TRUE))))</f>
        <v/>
      </c>
      <c r="U138" s="170" t="str">
        <f>IF(OR(AND(OR($J138="Retired",$J138="Permanent Low-Use"),$K138&lt;=2026),(AND($J138="New",$K138&gt;2026))),"N/A",IF($N138=0,0,IF(ISERROR(VLOOKUP($E138,'Source Data'!$B$29:$J$60, MATCH($L138, 'Source Data'!$B$26:$J$26,1),TRUE))=TRUE,"",VLOOKUP($E138,'Source Data'!$B$29:$J$60,MATCH($L138, 'Source Data'!$B$26:$J$26,1),TRUE))))</f>
        <v/>
      </c>
      <c r="V138" s="170" t="str">
        <f>IF(OR(AND(OR($J138="Retired",$J138="Permanent Low-Use"),$K138&lt;=2027),(AND($J138="New",$K138&gt;2027))),"N/A",IF($N138=0,0,IF(ISERROR(VLOOKUP($E138,'Source Data'!$B$29:$J$60, MATCH($L138, 'Source Data'!$B$26:$J$26,1),TRUE))=TRUE,"",VLOOKUP($E138,'Source Data'!$B$29:$J$60,MATCH($L138, 'Source Data'!$B$26:$J$26,1),TRUE))))</f>
        <v/>
      </c>
      <c r="W138" s="170" t="str">
        <f>IF(OR(AND(OR($J138="Retired",$J138="Permanent Low-Use"),$K138&lt;=2028),(AND($J138="New",$K138&gt;2028))),"N/A",IF($N138=0,0,IF(ISERROR(VLOOKUP($E138,'Source Data'!$B$29:$J$60, MATCH($L138, 'Source Data'!$B$26:$J$26,1),TRUE))=TRUE,"",VLOOKUP($E138,'Source Data'!$B$29:$J$60,MATCH($L138, 'Source Data'!$B$26:$J$26,1),TRUE))))</f>
        <v/>
      </c>
      <c r="X138" s="170" t="str">
        <f>IF(OR(AND(OR($J138="Retired",$J138="Permanent Low-Use"),$K138&lt;=2029),(AND($J138="New",$K138&gt;2029))),"N/A",IF($N138=0,0,IF(ISERROR(VLOOKUP($E138,'Source Data'!$B$29:$J$60, MATCH($L138, 'Source Data'!$B$26:$J$26,1),TRUE))=TRUE,"",VLOOKUP($E138,'Source Data'!$B$29:$J$60,MATCH($L138, 'Source Data'!$B$26:$J$26,1),TRUE))))</f>
        <v/>
      </c>
      <c r="Y138" s="170" t="str">
        <f>IF(OR(AND(OR($J138="Retired",$J138="Permanent Low-Use"),$K138&lt;=2030),(AND($J138="New",$K138&gt;2030))),"N/A",IF($N138=0,0,IF(ISERROR(VLOOKUP($E138,'Source Data'!$B$29:$J$60, MATCH($L138, 'Source Data'!$B$26:$J$26,1),TRUE))=TRUE,"",VLOOKUP($E138,'Source Data'!$B$29:$J$60,MATCH($L138, 'Source Data'!$B$26:$J$26,1),TRUE))))</f>
        <v/>
      </c>
      <c r="Z138" s="171" t="str">
        <f>IF(ISNUMBER($L138),IF(OR(AND(OR($J138="Retired",$J138="Permanent Low-Use"),$K138&lt;=2020),(AND($J138="New",$K138&gt;2020))),"N/A",VLOOKUP($F138,'Source Data'!$B$15:$I$22,5)),"")</f>
        <v/>
      </c>
      <c r="AA138" s="171" t="str">
        <f>IF(ISNUMBER($F138), IF(OR(AND(OR($J138="Retired", $J138="Permanent Low-Use"), $K138&lt;=2021), (AND($J138= "New", $K138&gt;2021))), "N/A", VLOOKUP($F138, 'Source Data'!$B$15:$I$22,6)), "")</f>
        <v/>
      </c>
      <c r="AB138" s="171" t="str">
        <f>IF(ISNUMBER($F138), IF(OR(AND(OR($J138="Retired", $J138="Permanent Low-Use"), $K138&lt;=2022), (AND($J138= "New", $K138&gt;2022))), "N/A", VLOOKUP($F138, 'Source Data'!$B$15:$I$22,7)), "")</f>
        <v/>
      </c>
      <c r="AC138" s="171" t="str">
        <f>IF(ISNUMBER($F138), IF(OR(AND(OR($J138="Retired", $J138="Permanent Low-Use"), $K138&lt;=2023), (AND($J138= "New", $K138&gt;2023))), "N/A", VLOOKUP($F138, 'Source Data'!$B$15:$I$22,8)), "")</f>
        <v/>
      </c>
      <c r="AD138" s="171" t="str">
        <f>IF(ISNUMBER($F138), IF(OR(AND(OR($J138="Retired", $J138="Permanent Low-Use"), $K138&lt;=2024), (AND($J138= "New", $K138&gt;2024))), "N/A", VLOOKUP($F138, 'Source Data'!$B$15:$I$22,8)), "")</f>
        <v/>
      </c>
      <c r="AE138" s="171" t="str">
        <f>IF(ISNUMBER($F138), IF(OR(AND(OR($J138="Retired", $J138="Permanent Low-Use"), $K138&lt;=2025), (AND($J138= "New", $K138&gt;2025))), "N/A", VLOOKUP($F138, 'Source Data'!$B$15:$I$22,8)), "")</f>
        <v/>
      </c>
      <c r="AF138" s="171" t="str">
        <f>IF(ISNUMBER($F138), IF(OR(AND(OR($J138="Retired", $J138="Permanent Low-Use"), $K138&lt;=2026), (AND($J138= "New", $K138&gt;2026))), "N/A", VLOOKUP($F138, 'Source Data'!$B$15:$I$22,8)), "")</f>
        <v/>
      </c>
      <c r="AG138" s="171" t="str">
        <f>IF(ISNUMBER($F138), IF(OR(AND(OR($J138="Retired", $J138="Permanent Low-Use"), $K138&lt;=2027), (AND($J138= "New", $K138&gt;2027))), "N/A", VLOOKUP($F138, 'Source Data'!$B$15:$I$22,8)), "")</f>
        <v/>
      </c>
      <c r="AH138" s="171" t="str">
        <f>IF(ISNUMBER($F138), IF(OR(AND(OR($J138="Retired", $J138="Permanent Low-Use"), $K138&lt;=2028), (AND($J138= "New", $K138&gt;2028))), "N/A", VLOOKUP($F138, 'Source Data'!$B$15:$I$22,8)), "")</f>
        <v/>
      </c>
      <c r="AI138" s="171" t="str">
        <f>IF(ISNUMBER($F138), IF(OR(AND(OR($J138="Retired", $J138="Permanent Low-Use"), $K138&lt;=2029), (AND($J138= "New", $K138&gt;2029))), "N/A", VLOOKUP($F138, 'Source Data'!$B$15:$I$22,8)), "")</f>
        <v/>
      </c>
      <c r="AJ138" s="171" t="str">
        <f>IF(ISNUMBER($F138), IF(OR(AND(OR($J138="Retired", $J138="Permanent Low-Use"), $K138&lt;=2030), (AND($J138= "New", $K138&gt;2030))), "N/A", VLOOKUP($F138, 'Source Data'!$B$15:$I$22,8)), "")</f>
        <v/>
      </c>
      <c r="AK138" s="171" t="str">
        <f>IF($N138= 0, "N/A", IF(ISERROR(VLOOKUP($F138, 'Source Data'!$B$4:$C$11,2)), "", VLOOKUP($F138, 'Source Data'!$B$4:$C$11,2)))</f>
        <v/>
      </c>
    </row>
    <row r="139" spans="1:37" x14ac:dyDescent="0.35">
      <c r="A139" s="99"/>
      <c r="B139" s="89"/>
      <c r="C139" s="90"/>
      <c r="D139" s="90"/>
      <c r="E139" s="91"/>
      <c r="F139" s="91"/>
      <c r="G139" s="86"/>
      <c r="H139" s="87"/>
      <c r="I139" s="86"/>
      <c r="J139" s="88"/>
      <c r="K139" s="92"/>
      <c r="L139" s="168" t="str">
        <f t="shared" si="7"/>
        <v/>
      </c>
      <c r="M139" s="170" t="str">
        <f>IF(ISERROR(VLOOKUP(E139,'Source Data'!$B$67:$J$97, MATCH(F139, 'Source Data'!$B$64:$J$64,1),TRUE))=TRUE,"",VLOOKUP(E139,'Source Data'!$B$67:$J$97,MATCH(F139, 'Source Data'!$B$64:$J$64,1),TRUE))</f>
        <v/>
      </c>
      <c r="N139" s="169" t="str">
        <f t="shared" si="8"/>
        <v/>
      </c>
      <c r="O139" s="170" t="str">
        <f>IF(OR(AND(OR($J139="Retired",$J139="Permanent Low-Use"),$K139&lt;=2020),(AND($J139="New",$K139&gt;2020))),"N/A",IF($N139=0,0,IF(ISERROR(VLOOKUP($E139,'Source Data'!$B$29:$J$60, MATCH($L139, 'Source Data'!$B$26:$J$26,1),TRUE))=TRUE,"",VLOOKUP($E139,'Source Data'!$B$29:$J$60,MATCH($L139, 'Source Data'!$B$26:$J$26,1),TRUE))))</f>
        <v/>
      </c>
      <c r="P139" s="170" t="str">
        <f>IF(OR(AND(OR($J139="Retired",$J139="Permanent Low-Use"),$K139&lt;=2021),(AND($J139="New",$K139&gt;2021))),"N/A",IF($N139=0,0,IF(ISERROR(VLOOKUP($E139,'Source Data'!$B$29:$J$60, MATCH($L139, 'Source Data'!$B$26:$J$26,1),TRUE))=TRUE,"",VLOOKUP($E139,'Source Data'!$B$29:$J$60,MATCH($L139, 'Source Data'!$B$26:$J$26,1),TRUE))))</f>
        <v/>
      </c>
      <c r="Q139" s="170" t="str">
        <f>IF(OR(AND(OR($J139="Retired",$J139="Permanent Low-Use"),$K139&lt;=2022),(AND($J139="New",$K139&gt;2022))),"N/A",IF($N139=0,0,IF(ISERROR(VLOOKUP($E139,'Source Data'!$B$29:$J$60, MATCH($L139, 'Source Data'!$B$26:$J$26,1),TRUE))=TRUE,"",VLOOKUP($E139,'Source Data'!$B$29:$J$60,MATCH($L139, 'Source Data'!$B$26:$J$26,1),TRUE))))</f>
        <v/>
      </c>
      <c r="R139" s="170" t="str">
        <f>IF(OR(AND(OR($J139="Retired",$J139="Permanent Low-Use"),$K139&lt;=2023),(AND($J139="New",$K139&gt;2023))),"N/A",IF($N139=0,0,IF(ISERROR(VLOOKUP($E139,'Source Data'!$B$29:$J$60, MATCH($L139, 'Source Data'!$B$26:$J$26,1),TRUE))=TRUE,"",VLOOKUP($E139,'Source Data'!$B$29:$J$60,MATCH($L139, 'Source Data'!$B$26:$J$26,1),TRUE))))</f>
        <v/>
      </c>
      <c r="S139" s="170" t="str">
        <f>IF(OR(AND(OR($J139="Retired",$J139="Permanent Low-Use"),$K139&lt;=2024),(AND($J139="New",$K139&gt;2024))),"N/A",IF($N139=0,0,IF(ISERROR(VLOOKUP($E139,'Source Data'!$B$29:$J$60, MATCH($L139, 'Source Data'!$B$26:$J$26,1),TRUE))=TRUE,"",VLOOKUP($E139,'Source Data'!$B$29:$J$60,MATCH($L139, 'Source Data'!$B$26:$J$26,1),TRUE))))</f>
        <v/>
      </c>
      <c r="T139" s="170" t="str">
        <f>IF(OR(AND(OR($J139="Retired",$J139="Permanent Low-Use"),$K139&lt;=2025),(AND($J139="New",$K139&gt;2025))),"N/A",IF($N139=0,0,IF(ISERROR(VLOOKUP($E139,'Source Data'!$B$29:$J$60, MATCH($L139, 'Source Data'!$B$26:$J$26,1),TRUE))=TRUE,"",VLOOKUP($E139,'Source Data'!$B$29:$J$60,MATCH($L139, 'Source Data'!$B$26:$J$26,1),TRUE))))</f>
        <v/>
      </c>
      <c r="U139" s="170" t="str">
        <f>IF(OR(AND(OR($J139="Retired",$J139="Permanent Low-Use"),$K139&lt;=2026),(AND($J139="New",$K139&gt;2026))),"N/A",IF($N139=0,0,IF(ISERROR(VLOOKUP($E139,'Source Data'!$B$29:$J$60, MATCH($L139, 'Source Data'!$B$26:$J$26,1),TRUE))=TRUE,"",VLOOKUP($E139,'Source Data'!$B$29:$J$60,MATCH($L139, 'Source Data'!$B$26:$J$26,1),TRUE))))</f>
        <v/>
      </c>
      <c r="V139" s="170" t="str">
        <f>IF(OR(AND(OR($J139="Retired",$J139="Permanent Low-Use"),$K139&lt;=2027),(AND($J139="New",$K139&gt;2027))),"N/A",IF($N139=0,0,IF(ISERROR(VLOOKUP($E139,'Source Data'!$B$29:$J$60, MATCH($L139, 'Source Data'!$B$26:$J$26,1),TRUE))=TRUE,"",VLOOKUP($E139,'Source Data'!$B$29:$J$60,MATCH($L139, 'Source Data'!$B$26:$J$26,1),TRUE))))</f>
        <v/>
      </c>
      <c r="W139" s="170" t="str">
        <f>IF(OR(AND(OR($J139="Retired",$J139="Permanent Low-Use"),$K139&lt;=2028),(AND($J139="New",$K139&gt;2028))),"N/A",IF($N139=0,0,IF(ISERROR(VLOOKUP($E139,'Source Data'!$B$29:$J$60, MATCH($L139, 'Source Data'!$B$26:$J$26,1),TRUE))=TRUE,"",VLOOKUP($E139,'Source Data'!$B$29:$J$60,MATCH($L139, 'Source Data'!$B$26:$J$26,1),TRUE))))</f>
        <v/>
      </c>
      <c r="X139" s="170" t="str">
        <f>IF(OR(AND(OR($J139="Retired",$J139="Permanent Low-Use"),$K139&lt;=2029),(AND($J139="New",$K139&gt;2029))),"N/A",IF($N139=0,0,IF(ISERROR(VLOOKUP($E139,'Source Data'!$B$29:$J$60, MATCH($L139, 'Source Data'!$B$26:$J$26,1),TRUE))=TRUE,"",VLOOKUP($E139,'Source Data'!$B$29:$J$60,MATCH($L139, 'Source Data'!$B$26:$J$26,1),TRUE))))</f>
        <v/>
      </c>
      <c r="Y139" s="170" t="str">
        <f>IF(OR(AND(OR($J139="Retired",$J139="Permanent Low-Use"),$K139&lt;=2030),(AND($J139="New",$K139&gt;2030))),"N/A",IF($N139=0,0,IF(ISERROR(VLOOKUP($E139,'Source Data'!$B$29:$J$60, MATCH($L139, 'Source Data'!$B$26:$J$26,1),TRUE))=TRUE,"",VLOOKUP($E139,'Source Data'!$B$29:$J$60,MATCH($L139, 'Source Data'!$B$26:$J$26,1),TRUE))))</f>
        <v/>
      </c>
      <c r="Z139" s="171" t="str">
        <f>IF(ISNUMBER($L139),IF(OR(AND(OR($J139="Retired",$J139="Permanent Low-Use"),$K139&lt;=2020),(AND($J139="New",$K139&gt;2020))),"N/A",VLOOKUP($F139,'Source Data'!$B$15:$I$22,5)),"")</f>
        <v/>
      </c>
      <c r="AA139" s="171" t="str">
        <f>IF(ISNUMBER($F139), IF(OR(AND(OR($J139="Retired", $J139="Permanent Low-Use"), $K139&lt;=2021), (AND($J139= "New", $K139&gt;2021))), "N/A", VLOOKUP($F139, 'Source Data'!$B$15:$I$22,6)), "")</f>
        <v/>
      </c>
      <c r="AB139" s="171" t="str">
        <f>IF(ISNUMBER($F139), IF(OR(AND(OR($J139="Retired", $J139="Permanent Low-Use"), $K139&lt;=2022), (AND($J139= "New", $K139&gt;2022))), "N/A", VLOOKUP($F139, 'Source Data'!$B$15:$I$22,7)), "")</f>
        <v/>
      </c>
      <c r="AC139" s="171" t="str">
        <f>IF(ISNUMBER($F139), IF(OR(AND(OR($J139="Retired", $J139="Permanent Low-Use"), $K139&lt;=2023), (AND($J139= "New", $K139&gt;2023))), "N/A", VLOOKUP($F139, 'Source Data'!$B$15:$I$22,8)), "")</f>
        <v/>
      </c>
      <c r="AD139" s="171" t="str">
        <f>IF(ISNUMBER($F139), IF(OR(AND(OR($J139="Retired", $J139="Permanent Low-Use"), $K139&lt;=2024), (AND($J139= "New", $K139&gt;2024))), "N/A", VLOOKUP($F139, 'Source Data'!$B$15:$I$22,8)), "")</f>
        <v/>
      </c>
      <c r="AE139" s="171" t="str">
        <f>IF(ISNUMBER($F139), IF(OR(AND(OR($J139="Retired", $J139="Permanent Low-Use"), $K139&lt;=2025), (AND($J139= "New", $K139&gt;2025))), "N/A", VLOOKUP($F139, 'Source Data'!$B$15:$I$22,8)), "")</f>
        <v/>
      </c>
      <c r="AF139" s="171" t="str">
        <f>IF(ISNUMBER($F139), IF(OR(AND(OR($J139="Retired", $J139="Permanent Low-Use"), $K139&lt;=2026), (AND($J139= "New", $K139&gt;2026))), "N/A", VLOOKUP($F139, 'Source Data'!$B$15:$I$22,8)), "")</f>
        <v/>
      </c>
      <c r="AG139" s="171" t="str">
        <f>IF(ISNUMBER($F139), IF(OR(AND(OR($J139="Retired", $J139="Permanent Low-Use"), $K139&lt;=2027), (AND($J139= "New", $K139&gt;2027))), "N/A", VLOOKUP($F139, 'Source Data'!$B$15:$I$22,8)), "")</f>
        <v/>
      </c>
      <c r="AH139" s="171" t="str">
        <f>IF(ISNUMBER($F139), IF(OR(AND(OR($J139="Retired", $J139="Permanent Low-Use"), $K139&lt;=2028), (AND($J139= "New", $K139&gt;2028))), "N/A", VLOOKUP($F139, 'Source Data'!$B$15:$I$22,8)), "")</f>
        <v/>
      </c>
      <c r="AI139" s="171" t="str">
        <f>IF(ISNUMBER($F139), IF(OR(AND(OR($J139="Retired", $J139="Permanent Low-Use"), $K139&lt;=2029), (AND($J139= "New", $K139&gt;2029))), "N/A", VLOOKUP($F139, 'Source Data'!$B$15:$I$22,8)), "")</f>
        <v/>
      </c>
      <c r="AJ139" s="171" t="str">
        <f>IF(ISNUMBER($F139), IF(OR(AND(OR($J139="Retired", $J139="Permanent Low-Use"), $K139&lt;=2030), (AND($J139= "New", $K139&gt;2030))), "N/A", VLOOKUP($F139, 'Source Data'!$B$15:$I$22,8)), "")</f>
        <v/>
      </c>
      <c r="AK139" s="171" t="str">
        <f>IF($N139= 0, "N/A", IF(ISERROR(VLOOKUP($F139, 'Source Data'!$B$4:$C$11,2)), "", VLOOKUP($F139, 'Source Data'!$B$4:$C$11,2)))</f>
        <v/>
      </c>
    </row>
    <row r="140" spans="1:37" x14ac:dyDescent="0.35">
      <c r="A140" s="99"/>
      <c r="B140" s="89"/>
      <c r="C140" s="90"/>
      <c r="D140" s="90"/>
      <c r="E140" s="91"/>
      <c r="F140" s="91"/>
      <c r="G140" s="86"/>
      <c r="H140" s="87"/>
      <c r="I140" s="86"/>
      <c r="J140" s="88"/>
      <c r="K140" s="92"/>
      <c r="L140" s="168" t="str">
        <f t="shared" si="7"/>
        <v/>
      </c>
      <c r="M140" s="170" t="str">
        <f>IF(ISERROR(VLOOKUP(E140,'Source Data'!$B$67:$J$97, MATCH(F140, 'Source Data'!$B$64:$J$64,1),TRUE))=TRUE,"",VLOOKUP(E140,'Source Data'!$B$67:$J$97,MATCH(F140, 'Source Data'!$B$64:$J$64,1),TRUE))</f>
        <v/>
      </c>
      <c r="N140" s="169" t="str">
        <f t="shared" si="8"/>
        <v/>
      </c>
      <c r="O140" s="170" t="str">
        <f>IF(OR(AND(OR($J140="Retired",$J140="Permanent Low-Use"),$K140&lt;=2020),(AND($J140="New",$K140&gt;2020))),"N/A",IF($N140=0,0,IF(ISERROR(VLOOKUP($E140,'Source Data'!$B$29:$J$60, MATCH($L140, 'Source Data'!$B$26:$J$26,1),TRUE))=TRUE,"",VLOOKUP($E140,'Source Data'!$B$29:$J$60,MATCH($L140, 'Source Data'!$B$26:$J$26,1),TRUE))))</f>
        <v/>
      </c>
      <c r="P140" s="170" t="str">
        <f>IF(OR(AND(OR($J140="Retired",$J140="Permanent Low-Use"),$K140&lt;=2021),(AND($J140="New",$K140&gt;2021))),"N/A",IF($N140=0,0,IF(ISERROR(VLOOKUP($E140,'Source Data'!$B$29:$J$60, MATCH($L140, 'Source Data'!$B$26:$J$26,1),TRUE))=TRUE,"",VLOOKUP($E140,'Source Data'!$B$29:$J$60,MATCH($L140, 'Source Data'!$B$26:$J$26,1),TRUE))))</f>
        <v/>
      </c>
      <c r="Q140" s="170" t="str">
        <f>IF(OR(AND(OR($J140="Retired",$J140="Permanent Low-Use"),$K140&lt;=2022),(AND($J140="New",$K140&gt;2022))),"N/A",IF($N140=0,0,IF(ISERROR(VLOOKUP($E140,'Source Data'!$B$29:$J$60, MATCH($L140, 'Source Data'!$B$26:$J$26,1),TRUE))=TRUE,"",VLOOKUP($E140,'Source Data'!$B$29:$J$60,MATCH($L140, 'Source Data'!$B$26:$J$26,1),TRUE))))</f>
        <v/>
      </c>
      <c r="R140" s="170" t="str">
        <f>IF(OR(AND(OR($J140="Retired",$J140="Permanent Low-Use"),$K140&lt;=2023),(AND($J140="New",$K140&gt;2023))),"N/A",IF($N140=0,0,IF(ISERROR(VLOOKUP($E140,'Source Data'!$B$29:$J$60, MATCH($L140, 'Source Data'!$B$26:$J$26,1),TRUE))=TRUE,"",VLOOKUP($E140,'Source Data'!$B$29:$J$60,MATCH($L140, 'Source Data'!$B$26:$J$26,1),TRUE))))</f>
        <v/>
      </c>
      <c r="S140" s="170" t="str">
        <f>IF(OR(AND(OR($J140="Retired",$J140="Permanent Low-Use"),$K140&lt;=2024),(AND($J140="New",$K140&gt;2024))),"N/A",IF($N140=0,0,IF(ISERROR(VLOOKUP($E140,'Source Data'!$B$29:$J$60, MATCH($L140, 'Source Data'!$B$26:$J$26,1),TRUE))=TRUE,"",VLOOKUP($E140,'Source Data'!$B$29:$J$60,MATCH($L140, 'Source Data'!$B$26:$J$26,1),TRUE))))</f>
        <v/>
      </c>
      <c r="T140" s="170" t="str">
        <f>IF(OR(AND(OR($J140="Retired",$J140="Permanent Low-Use"),$K140&lt;=2025),(AND($J140="New",$K140&gt;2025))),"N/A",IF($N140=0,0,IF(ISERROR(VLOOKUP($E140,'Source Data'!$B$29:$J$60, MATCH($L140, 'Source Data'!$B$26:$J$26,1),TRUE))=TRUE,"",VLOOKUP($E140,'Source Data'!$B$29:$J$60,MATCH($L140, 'Source Data'!$B$26:$J$26,1),TRUE))))</f>
        <v/>
      </c>
      <c r="U140" s="170" t="str">
        <f>IF(OR(AND(OR($J140="Retired",$J140="Permanent Low-Use"),$K140&lt;=2026),(AND($J140="New",$K140&gt;2026))),"N/A",IF($N140=0,0,IF(ISERROR(VLOOKUP($E140,'Source Data'!$B$29:$J$60, MATCH($L140, 'Source Data'!$B$26:$J$26,1),TRUE))=TRUE,"",VLOOKUP($E140,'Source Data'!$B$29:$J$60,MATCH($L140, 'Source Data'!$B$26:$J$26,1),TRUE))))</f>
        <v/>
      </c>
      <c r="V140" s="170" t="str">
        <f>IF(OR(AND(OR($J140="Retired",$J140="Permanent Low-Use"),$K140&lt;=2027),(AND($J140="New",$K140&gt;2027))),"N/A",IF($N140=0,0,IF(ISERROR(VLOOKUP($E140,'Source Data'!$B$29:$J$60, MATCH($L140, 'Source Data'!$B$26:$J$26,1),TRUE))=TRUE,"",VLOOKUP($E140,'Source Data'!$B$29:$J$60,MATCH($L140, 'Source Data'!$B$26:$J$26,1),TRUE))))</f>
        <v/>
      </c>
      <c r="W140" s="170" t="str">
        <f>IF(OR(AND(OR($J140="Retired",$J140="Permanent Low-Use"),$K140&lt;=2028),(AND($J140="New",$K140&gt;2028))),"N/A",IF($N140=0,0,IF(ISERROR(VLOOKUP($E140,'Source Data'!$B$29:$J$60, MATCH($L140, 'Source Data'!$B$26:$J$26,1),TRUE))=TRUE,"",VLOOKUP($E140,'Source Data'!$B$29:$J$60,MATCH($L140, 'Source Data'!$B$26:$J$26,1),TRUE))))</f>
        <v/>
      </c>
      <c r="X140" s="170" t="str">
        <f>IF(OR(AND(OR($J140="Retired",$J140="Permanent Low-Use"),$K140&lt;=2029),(AND($J140="New",$K140&gt;2029))),"N/A",IF($N140=0,0,IF(ISERROR(VLOOKUP($E140,'Source Data'!$B$29:$J$60, MATCH($L140, 'Source Data'!$B$26:$J$26,1),TRUE))=TRUE,"",VLOOKUP($E140,'Source Data'!$B$29:$J$60,MATCH($L140, 'Source Data'!$B$26:$J$26,1),TRUE))))</f>
        <v/>
      </c>
      <c r="Y140" s="170" t="str">
        <f>IF(OR(AND(OR($J140="Retired",$J140="Permanent Low-Use"),$K140&lt;=2030),(AND($J140="New",$K140&gt;2030))),"N/A",IF($N140=0,0,IF(ISERROR(VLOOKUP($E140,'Source Data'!$B$29:$J$60, MATCH($L140, 'Source Data'!$B$26:$J$26,1),TRUE))=TRUE,"",VLOOKUP($E140,'Source Data'!$B$29:$J$60,MATCH($L140, 'Source Data'!$B$26:$J$26,1),TRUE))))</f>
        <v/>
      </c>
      <c r="Z140" s="171" t="str">
        <f>IF(ISNUMBER($L140),IF(OR(AND(OR($J140="Retired",$J140="Permanent Low-Use"),$K140&lt;=2020),(AND($J140="New",$K140&gt;2020))),"N/A",VLOOKUP($F140,'Source Data'!$B$15:$I$22,5)),"")</f>
        <v/>
      </c>
      <c r="AA140" s="171" t="str">
        <f>IF(ISNUMBER($F140), IF(OR(AND(OR($J140="Retired", $J140="Permanent Low-Use"), $K140&lt;=2021), (AND($J140= "New", $K140&gt;2021))), "N/A", VLOOKUP($F140, 'Source Data'!$B$15:$I$22,6)), "")</f>
        <v/>
      </c>
      <c r="AB140" s="171" t="str">
        <f>IF(ISNUMBER($F140), IF(OR(AND(OR($J140="Retired", $J140="Permanent Low-Use"), $K140&lt;=2022), (AND($J140= "New", $K140&gt;2022))), "N/A", VLOOKUP($F140, 'Source Data'!$B$15:$I$22,7)), "")</f>
        <v/>
      </c>
      <c r="AC140" s="171" t="str">
        <f>IF(ISNUMBER($F140), IF(OR(AND(OR($J140="Retired", $J140="Permanent Low-Use"), $K140&lt;=2023), (AND($J140= "New", $K140&gt;2023))), "N/A", VLOOKUP($F140, 'Source Data'!$B$15:$I$22,8)), "")</f>
        <v/>
      </c>
      <c r="AD140" s="171" t="str">
        <f>IF(ISNUMBER($F140), IF(OR(AND(OR($J140="Retired", $J140="Permanent Low-Use"), $K140&lt;=2024), (AND($J140= "New", $K140&gt;2024))), "N/A", VLOOKUP($F140, 'Source Data'!$B$15:$I$22,8)), "")</f>
        <v/>
      </c>
      <c r="AE140" s="171" t="str">
        <f>IF(ISNUMBER($F140), IF(OR(AND(OR($J140="Retired", $J140="Permanent Low-Use"), $K140&lt;=2025), (AND($J140= "New", $K140&gt;2025))), "N/A", VLOOKUP($F140, 'Source Data'!$B$15:$I$22,8)), "")</f>
        <v/>
      </c>
      <c r="AF140" s="171" t="str">
        <f>IF(ISNUMBER($F140), IF(OR(AND(OR($J140="Retired", $J140="Permanent Low-Use"), $K140&lt;=2026), (AND($J140= "New", $K140&gt;2026))), "N/A", VLOOKUP($F140, 'Source Data'!$B$15:$I$22,8)), "")</f>
        <v/>
      </c>
      <c r="AG140" s="171" t="str">
        <f>IF(ISNUMBER($F140), IF(OR(AND(OR($J140="Retired", $J140="Permanent Low-Use"), $K140&lt;=2027), (AND($J140= "New", $K140&gt;2027))), "N/A", VLOOKUP($F140, 'Source Data'!$B$15:$I$22,8)), "")</f>
        <v/>
      </c>
      <c r="AH140" s="171" t="str">
        <f>IF(ISNUMBER($F140), IF(OR(AND(OR($J140="Retired", $J140="Permanent Low-Use"), $K140&lt;=2028), (AND($J140= "New", $K140&gt;2028))), "N/A", VLOOKUP($F140, 'Source Data'!$B$15:$I$22,8)), "")</f>
        <v/>
      </c>
      <c r="AI140" s="171" t="str">
        <f>IF(ISNUMBER($F140), IF(OR(AND(OR($J140="Retired", $J140="Permanent Low-Use"), $K140&lt;=2029), (AND($J140= "New", $K140&gt;2029))), "N/A", VLOOKUP($F140, 'Source Data'!$B$15:$I$22,8)), "")</f>
        <v/>
      </c>
      <c r="AJ140" s="171" t="str">
        <f>IF(ISNUMBER($F140), IF(OR(AND(OR($J140="Retired", $J140="Permanent Low-Use"), $K140&lt;=2030), (AND($J140= "New", $K140&gt;2030))), "N/A", VLOOKUP($F140, 'Source Data'!$B$15:$I$22,8)), "")</f>
        <v/>
      </c>
      <c r="AK140" s="171" t="str">
        <f>IF($N140= 0, "N/A", IF(ISERROR(VLOOKUP($F140, 'Source Data'!$B$4:$C$11,2)), "", VLOOKUP($F140, 'Source Data'!$B$4:$C$11,2)))</f>
        <v/>
      </c>
    </row>
    <row r="141" spans="1:37" x14ac:dyDescent="0.35">
      <c r="A141" s="99"/>
      <c r="B141" s="89"/>
      <c r="C141" s="90"/>
      <c r="D141" s="90"/>
      <c r="E141" s="91"/>
      <c r="F141" s="91"/>
      <c r="G141" s="86"/>
      <c r="H141" s="87"/>
      <c r="I141" s="86"/>
      <c r="J141" s="88"/>
      <c r="K141" s="92"/>
      <c r="L141" s="168" t="str">
        <f t="shared" si="7"/>
        <v/>
      </c>
      <c r="M141" s="170" t="str">
        <f>IF(ISERROR(VLOOKUP(E141,'Source Data'!$B$67:$J$97, MATCH(F141, 'Source Data'!$B$64:$J$64,1),TRUE))=TRUE,"",VLOOKUP(E141,'Source Data'!$B$67:$J$97,MATCH(F141, 'Source Data'!$B$64:$J$64,1),TRUE))</f>
        <v/>
      </c>
      <c r="N141" s="169" t="str">
        <f t="shared" si="8"/>
        <v/>
      </c>
      <c r="O141" s="170" t="str">
        <f>IF(OR(AND(OR($J141="Retired",$J141="Permanent Low-Use"),$K141&lt;=2020),(AND($J141="New",$K141&gt;2020))),"N/A",IF($N141=0,0,IF(ISERROR(VLOOKUP($E141,'Source Data'!$B$29:$J$60, MATCH($L141, 'Source Data'!$B$26:$J$26,1),TRUE))=TRUE,"",VLOOKUP($E141,'Source Data'!$B$29:$J$60,MATCH($L141, 'Source Data'!$B$26:$J$26,1),TRUE))))</f>
        <v/>
      </c>
      <c r="P141" s="170" t="str">
        <f>IF(OR(AND(OR($J141="Retired",$J141="Permanent Low-Use"),$K141&lt;=2021),(AND($J141="New",$K141&gt;2021))),"N/A",IF($N141=0,0,IF(ISERROR(VLOOKUP($E141,'Source Data'!$B$29:$J$60, MATCH($L141, 'Source Data'!$B$26:$J$26,1),TRUE))=TRUE,"",VLOOKUP($E141,'Source Data'!$B$29:$J$60,MATCH($L141, 'Source Data'!$B$26:$J$26,1),TRUE))))</f>
        <v/>
      </c>
      <c r="Q141" s="170" t="str">
        <f>IF(OR(AND(OR($J141="Retired",$J141="Permanent Low-Use"),$K141&lt;=2022),(AND($J141="New",$K141&gt;2022))),"N/A",IF($N141=0,0,IF(ISERROR(VLOOKUP($E141,'Source Data'!$B$29:$J$60, MATCH($L141, 'Source Data'!$B$26:$J$26,1),TRUE))=TRUE,"",VLOOKUP($E141,'Source Data'!$B$29:$J$60,MATCH($L141, 'Source Data'!$B$26:$J$26,1),TRUE))))</f>
        <v/>
      </c>
      <c r="R141" s="170" t="str">
        <f>IF(OR(AND(OR($J141="Retired",$J141="Permanent Low-Use"),$K141&lt;=2023),(AND($J141="New",$K141&gt;2023))),"N/A",IF($N141=0,0,IF(ISERROR(VLOOKUP($E141,'Source Data'!$B$29:$J$60, MATCH($L141, 'Source Data'!$B$26:$J$26,1),TRUE))=TRUE,"",VLOOKUP($E141,'Source Data'!$B$29:$J$60,MATCH($L141, 'Source Data'!$B$26:$J$26,1),TRUE))))</f>
        <v/>
      </c>
      <c r="S141" s="170" t="str">
        <f>IF(OR(AND(OR($J141="Retired",$J141="Permanent Low-Use"),$K141&lt;=2024),(AND($J141="New",$K141&gt;2024))),"N/A",IF($N141=0,0,IF(ISERROR(VLOOKUP($E141,'Source Data'!$B$29:$J$60, MATCH($L141, 'Source Data'!$B$26:$J$26,1),TRUE))=TRUE,"",VLOOKUP($E141,'Source Data'!$B$29:$J$60,MATCH($L141, 'Source Data'!$B$26:$J$26,1),TRUE))))</f>
        <v/>
      </c>
      <c r="T141" s="170" t="str">
        <f>IF(OR(AND(OR($J141="Retired",$J141="Permanent Low-Use"),$K141&lt;=2025),(AND($J141="New",$K141&gt;2025))),"N/A",IF($N141=0,0,IF(ISERROR(VLOOKUP($E141,'Source Data'!$B$29:$J$60, MATCH($L141, 'Source Data'!$B$26:$J$26,1),TRUE))=TRUE,"",VLOOKUP($E141,'Source Data'!$B$29:$J$60,MATCH($L141, 'Source Data'!$B$26:$J$26,1),TRUE))))</f>
        <v/>
      </c>
      <c r="U141" s="170" t="str">
        <f>IF(OR(AND(OR($J141="Retired",$J141="Permanent Low-Use"),$K141&lt;=2026),(AND($J141="New",$K141&gt;2026))),"N/A",IF($N141=0,0,IF(ISERROR(VLOOKUP($E141,'Source Data'!$B$29:$J$60, MATCH($L141, 'Source Data'!$B$26:$J$26,1),TRUE))=TRUE,"",VLOOKUP($E141,'Source Data'!$B$29:$J$60,MATCH($L141, 'Source Data'!$B$26:$J$26,1),TRUE))))</f>
        <v/>
      </c>
      <c r="V141" s="170" t="str">
        <f>IF(OR(AND(OR($J141="Retired",$J141="Permanent Low-Use"),$K141&lt;=2027),(AND($J141="New",$K141&gt;2027))),"N/A",IF($N141=0,0,IF(ISERROR(VLOOKUP($E141,'Source Data'!$B$29:$J$60, MATCH($L141, 'Source Data'!$B$26:$J$26,1),TRUE))=TRUE,"",VLOOKUP($E141,'Source Data'!$B$29:$J$60,MATCH($L141, 'Source Data'!$B$26:$J$26,1),TRUE))))</f>
        <v/>
      </c>
      <c r="W141" s="170" t="str">
        <f>IF(OR(AND(OR($J141="Retired",$J141="Permanent Low-Use"),$K141&lt;=2028),(AND($J141="New",$K141&gt;2028))),"N/A",IF($N141=0,0,IF(ISERROR(VLOOKUP($E141,'Source Data'!$B$29:$J$60, MATCH($L141, 'Source Data'!$B$26:$J$26,1),TRUE))=TRUE,"",VLOOKUP($E141,'Source Data'!$B$29:$J$60,MATCH($L141, 'Source Data'!$B$26:$J$26,1),TRUE))))</f>
        <v/>
      </c>
      <c r="X141" s="170" t="str">
        <f>IF(OR(AND(OR($J141="Retired",$J141="Permanent Low-Use"),$K141&lt;=2029),(AND($J141="New",$K141&gt;2029))),"N/A",IF($N141=0,0,IF(ISERROR(VLOOKUP($E141,'Source Data'!$B$29:$J$60, MATCH($L141, 'Source Data'!$B$26:$J$26,1),TRUE))=TRUE,"",VLOOKUP($E141,'Source Data'!$B$29:$J$60,MATCH($L141, 'Source Data'!$B$26:$J$26,1),TRUE))))</f>
        <v/>
      </c>
      <c r="Y141" s="170" t="str">
        <f>IF(OR(AND(OR($J141="Retired",$J141="Permanent Low-Use"),$K141&lt;=2030),(AND($J141="New",$K141&gt;2030))),"N/A",IF($N141=0,0,IF(ISERROR(VLOOKUP($E141,'Source Data'!$B$29:$J$60, MATCH($L141, 'Source Data'!$B$26:$J$26,1),TRUE))=TRUE,"",VLOOKUP($E141,'Source Data'!$B$29:$J$60,MATCH($L141, 'Source Data'!$B$26:$J$26,1),TRUE))))</f>
        <v/>
      </c>
      <c r="Z141" s="171" t="str">
        <f>IF(ISNUMBER($L141),IF(OR(AND(OR($J141="Retired",$J141="Permanent Low-Use"),$K141&lt;=2020),(AND($J141="New",$K141&gt;2020))),"N/A",VLOOKUP($F141,'Source Data'!$B$15:$I$22,5)),"")</f>
        <v/>
      </c>
      <c r="AA141" s="171" t="str">
        <f>IF(ISNUMBER($F141), IF(OR(AND(OR($J141="Retired", $J141="Permanent Low-Use"), $K141&lt;=2021), (AND($J141= "New", $K141&gt;2021))), "N/A", VLOOKUP($F141, 'Source Data'!$B$15:$I$22,6)), "")</f>
        <v/>
      </c>
      <c r="AB141" s="171" t="str">
        <f>IF(ISNUMBER($F141), IF(OR(AND(OR($J141="Retired", $J141="Permanent Low-Use"), $K141&lt;=2022), (AND($J141= "New", $K141&gt;2022))), "N/A", VLOOKUP($F141, 'Source Data'!$B$15:$I$22,7)), "")</f>
        <v/>
      </c>
      <c r="AC141" s="171" t="str">
        <f>IF(ISNUMBER($F141), IF(OR(AND(OR($J141="Retired", $J141="Permanent Low-Use"), $K141&lt;=2023), (AND($J141= "New", $K141&gt;2023))), "N/A", VLOOKUP($F141, 'Source Data'!$B$15:$I$22,8)), "")</f>
        <v/>
      </c>
      <c r="AD141" s="171" t="str">
        <f>IF(ISNUMBER($F141), IF(OR(AND(OR($J141="Retired", $J141="Permanent Low-Use"), $K141&lt;=2024), (AND($J141= "New", $K141&gt;2024))), "N/A", VLOOKUP($F141, 'Source Data'!$B$15:$I$22,8)), "")</f>
        <v/>
      </c>
      <c r="AE141" s="171" t="str">
        <f>IF(ISNUMBER($F141), IF(OR(AND(OR($J141="Retired", $J141="Permanent Low-Use"), $K141&lt;=2025), (AND($J141= "New", $K141&gt;2025))), "N/A", VLOOKUP($F141, 'Source Data'!$B$15:$I$22,8)), "")</f>
        <v/>
      </c>
      <c r="AF141" s="171" t="str">
        <f>IF(ISNUMBER($F141), IF(OR(AND(OR($J141="Retired", $J141="Permanent Low-Use"), $K141&lt;=2026), (AND($J141= "New", $K141&gt;2026))), "N/A", VLOOKUP($F141, 'Source Data'!$B$15:$I$22,8)), "")</f>
        <v/>
      </c>
      <c r="AG141" s="171" t="str">
        <f>IF(ISNUMBER($F141), IF(OR(AND(OR($J141="Retired", $J141="Permanent Low-Use"), $K141&lt;=2027), (AND($J141= "New", $K141&gt;2027))), "N/A", VLOOKUP($F141, 'Source Data'!$B$15:$I$22,8)), "")</f>
        <v/>
      </c>
      <c r="AH141" s="171" t="str">
        <f>IF(ISNUMBER($F141), IF(OR(AND(OR($J141="Retired", $J141="Permanent Low-Use"), $K141&lt;=2028), (AND($J141= "New", $K141&gt;2028))), "N/A", VLOOKUP($F141, 'Source Data'!$B$15:$I$22,8)), "")</f>
        <v/>
      </c>
      <c r="AI141" s="171" t="str">
        <f>IF(ISNUMBER($F141), IF(OR(AND(OR($J141="Retired", $J141="Permanent Low-Use"), $K141&lt;=2029), (AND($J141= "New", $K141&gt;2029))), "N/A", VLOOKUP($F141, 'Source Data'!$B$15:$I$22,8)), "")</f>
        <v/>
      </c>
      <c r="AJ141" s="171" t="str">
        <f>IF(ISNUMBER($F141), IF(OR(AND(OR($J141="Retired", $J141="Permanent Low-Use"), $K141&lt;=2030), (AND($J141= "New", $K141&gt;2030))), "N/A", VLOOKUP($F141, 'Source Data'!$B$15:$I$22,8)), "")</f>
        <v/>
      </c>
      <c r="AK141" s="171" t="str">
        <f>IF($N141= 0, "N/A", IF(ISERROR(VLOOKUP($F141, 'Source Data'!$B$4:$C$11,2)), "", VLOOKUP($F141, 'Source Data'!$B$4:$C$11,2)))</f>
        <v/>
      </c>
    </row>
    <row r="142" spans="1:37" x14ac:dyDescent="0.35">
      <c r="A142" s="99"/>
      <c r="B142" s="89"/>
      <c r="C142" s="90"/>
      <c r="D142" s="90"/>
      <c r="E142" s="91"/>
      <c r="F142" s="91"/>
      <c r="G142" s="86"/>
      <c r="H142" s="87"/>
      <c r="I142" s="86"/>
      <c r="J142" s="88"/>
      <c r="K142" s="92"/>
      <c r="L142" s="168" t="str">
        <f t="shared" si="7"/>
        <v/>
      </c>
      <c r="M142" s="170" t="str">
        <f>IF(ISERROR(VLOOKUP(E142,'Source Data'!$B$67:$J$97, MATCH(F142, 'Source Data'!$B$64:$J$64,1),TRUE))=TRUE,"",VLOOKUP(E142,'Source Data'!$B$67:$J$97,MATCH(F142, 'Source Data'!$B$64:$J$64,1),TRUE))</f>
        <v/>
      </c>
      <c r="N142" s="169" t="str">
        <f t="shared" si="8"/>
        <v/>
      </c>
      <c r="O142" s="170" t="str">
        <f>IF(OR(AND(OR($J142="Retired",$J142="Permanent Low-Use"),$K142&lt;=2020),(AND($J142="New",$K142&gt;2020))),"N/A",IF($N142=0,0,IF(ISERROR(VLOOKUP($E142,'Source Data'!$B$29:$J$60, MATCH($L142, 'Source Data'!$B$26:$J$26,1),TRUE))=TRUE,"",VLOOKUP($E142,'Source Data'!$B$29:$J$60,MATCH($L142, 'Source Data'!$B$26:$J$26,1),TRUE))))</f>
        <v/>
      </c>
      <c r="P142" s="170" t="str">
        <f>IF(OR(AND(OR($J142="Retired",$J142="Permanent Low-Use"),$K142&lt;=2021),(AND($J142="New",$K142&gt;2021))),"N/A",IF($N142=0,0,IF(ISERROR(VLOOKUP($E142,'Source Data'!$B$29:$J$60, MATCH($L142, 'Source Data'!$B$26:$J$26,1),TRUE))=TRUE,"",VLOOKUP($E142,'Source Data'!$B$29:$J$60,MATCH($L142, 'Source Data'!$B$26:$J$26,1),TRUE))))</f>
        <v/>
      </c>
      <c r="Q142" s="170" t="str">
        <f>IF(OR(AND(OR($J142="Retired",$J142="Permanent Low-Use"),$K142&lt;=2022),(AND($J142="New",$K142&gt;2022))),"N/A",IF($N142=0,0,IF(ISERROR(VLOOKUP($E142,'Source Data'!$B$29:$J$60, MATCH($L142, 'Source Data'!$B$26:$J$26,1),TRUE))=TRUE,"",VLOOKUP($E142,'Source Data'!$B$29:$J$60,MATCH($L142, 'Source Data'!$B$26:$J$26,1),TRUE))))</f>
        <v/>
      </c>
      <c r="R142" s="170" t="str">
        <f>IF(OR(AND(OR($J142="Retired",$J142="Permanent Low-Use"),$K142&lt;=2023),(AND($J142="New",$K142&gt;2023))),"N/A",IF($N142=0,0,IF(ISERROR(VLOOKUP($E142,'Source Data'!$B$29:$J$60, MATCH($L142, 'Source Data'!$B$26:$J$26,1),TRUE))=TRUE,"",VLOOKUP($E142,'Source Data'!$B$29:$J$60,MATCH($L142, 'Source Data'!$B$26:$J$26,1),TRUE))))</f>
        <v/>
      </c>
      <c r="S142" s="170" t="str">
        <f>IF(OR(AND(OR($J142="Retired",$J142="Permanent Low-Use"),$K142&lt;=2024),(AND($J142="New",$K142&gt;2024))),"N/A",IF($N142=0,0,IF(ISERROR(VLOOKUP($E142,'Source Data'!$B$29:$J$60, MATCH($L142, 'Source Data'!$B$26:$J$26,1),TRUE))=TRUE,"",VLOOKUP($E142,'Source Data'!$B$29:$J$60,MATCH($L142, 'Source Data'!$B$26:$J$26,1),TRUE))))</f>
        <v/>
      </c>
      <c r="T142" s="170" t="str">
        <f>IF(OR(AND(OR($J142="Retired",$J142="Permanent Low-Use"),$K142&lt;=2025),(AND($J142="New",$K142&gt;2025))),"N/A",IF($N142=0,0,IF(ISERROR(VLOOKUP($E142,'Source Data'!$B$29:$J$60, MATCH($L142, 'Source Data'!$B$26:$J$26,1),TRUE))=TRUE,"",VLOOKUP($E142,'Source Data'!$B$29:$J$60,MATCH($L142, 'Source Data'!$B$26:$J$26,1),TRUE))))</f>
        <v/>
      </c>
      <c r="U142" s="170" t="str">
        <f>IF(OR(AND(OR($J142="Retired",$J142="Permanent Low-Use"),$K142&lt;=2026),(AND($J142="New",$K142&gt;2026))),"N/A",IF($N142=0,0,IF(ISERROR(VLOOKUP($E142,'Source Data'!$B$29:$J$60, MATCH($L142, 'Source Data'!$B$26:$J$26,1),TRUE))=TRUE,"",VLOOKUP($E142,'Source Data'!$B$29:$J$60,MATCH($L142, 'Source Data'!$B$26:$J$26,1),TRUE))))</f>
        <v/>
      </c>
      <c r="V142" s="170" t="str">
        <f>IF(OR(AND(OR($J142="Retired",$J142="Permanent Low-Use"),$K142&lt;=2027),(AND($J142="New",$K142&gt;2027))),"N/A",IF($N142=0,0,IF(ISERROR(VLOOKUP($E142,'Source Data'!$B$29:$J$60, MATCH($L142, 'Source Data'!$B$26:$J$26,1),TRUE))=TRUE,"",VLOOKUP($E142,'Source Data'!$B$29:$J$60,MATCH($L142, 'Source Data'!$B$26:$J$26,1),TRUE))))</f>
        <v/>
      </c>
      <c r="W142" s="170" t="str">
        <f>IF(OR(AND(OR($J142="Retired",$J142="Permanent Low-Use"),$K142&lt;=2028),(AND($J142="New",$K142&gt;2028))),"N/A",IF($N142=0,0,IF(ISERROR(VLOOKUP($E142,'Source Data'!$B$29:$J$60, MATCH($L142, 'Source Data'!$B$26:$J$26,1),TRUE))=TRUE,"",VLOOKUP($E142,'Source Data'!$B$29:$J$60,MATCH($L142, 'Source Data'!$B$26:$J$26,1),TRUE))))</f>
        <v/>
      </c>
      <c r="X142" s="170" t="str">
        <f>IF(OR(AND(OR($J142="Retired",$J142="Permanent Low-Use"),$K142&lt;=2029),(AND($J142="New",$K142&gt;2029))),"N/A",IF($N142=0,0,IF(ISERROR(VLOOKUP($E142,'Source Data'!$B$29:$J$60, MATCH($L142, 'Source Data'!$B$26:$J$26,1),TRUE))=TRUE,"",VLOOKUP($E142,'Source Data'!$B$29:$J$60,MATCH($L142, 'Source Data'!$B$26:$J$26,1),TRUE))))</f>
        <v/>
      </c>
      <c r="Y142" s="170" t="str">
        <f>IF(OR(AND(OR($J142="Retired",$J142="Permanent Low-Use"),$K142&lt;=2030),(AND($J142="New",$K142&gt;2030))),"N/A",IF($N142=0,0,IF(ISERROR(VLOOKUP($E142,'Source Data'!$B$29:$J$60, MATCH($L142, 'Source Data'!$B$26:$J$26,1),TRUE))=TRUE,"",VLOOKUP($E142,'Source Data'!$B$29:$J$60,MATCH($L142, 'Source Data'!$B$26:$J$26,1),TRUE))))</f>
        <v/>
      </c>
      <c r="Z142" s="171" t="str">
        <f>IF(ISNUMBER($L142),IF(OR(AND(OR($J142="Retired",$J142="Permanent Low-Use"),$K142&lt;=2020),(AND($J142="New",$K142&gt;2020))),"N/A",VLOOKUP($F142,'Source Data'!$B$15:$I$22,5)),"")</f>
        <v/>
      </c>
      <c r="AA142" s="171" t="str">
        <f>IF(ISNUMBER($F142), IF(OR(AND(OR($J142="Retired", $J142="Permanent Low-Use"), $K142&lt;=2021), (AND($J142= "New", $K142&gt;2021))), "N/A", VLOOKUP($F142, 'Source Data'!$B$15:$I$22,6)), "")</f>
        <v/>
      </c>
      <c r="AB142" s="171" t="str">
        <f>IF(ISNUMBER($F142), IF(OR(AND(OR($J142="Retired", $J142="Permanent Low-Use"), $K142&lt;=2022), (AND($J142= "New", $K142&gt;2022))), "N/A", VLOOKUP($F142, 'Source Data'!$B$15:$I$22,7)), "")</f>
        <v/>
      </c>
      <c r="AC142" s="171" t="str">
        <f>IF(ISNUMBER($F142), IF(OR(AND(OR($J142="Retired", $J142="Permanent Low-Use"), $K142&lt;=2023), (AND($J142= "New", $K142&gt;2023))), "N/A", VLOOKUP($F142, 'Source Data'!$B$15:$I$22,8)), "")</f>
        <v/>
      </c>
      <c r="AD142" s="171" t="str">
        <f>IF(ISNUMBER($F142), IF(OR(AND(OR($J142="Retired", $J142="Permanent Low-Use"), $K142&lt;=2024), (AND($J142= "New", $K142&gt;2024))), "N/A", VLOOKUP($F142, 'Source Data'!$B$15:$I$22,8)), "")</f>
        <v/>
      </c>
      <c r="AE142" s="171" t="str">
        <f>IF(ISNUMBER($F142), IF(OR(AND(OR($J142="Retired", $J142="Permanent Low-Use"), $K142&lt;=2025), (AND($J142= "New", $K142&gt;2025))), "N/A", VLOOKUP($F142, 'Source Data'!$B$15:$I$22,8)), "")</f>
        <v/>
      </c>
      <c r="AF142" s="171" t="str">
        <f>IF(ISNUMBER($F142), IF(OR(AND(OR($J142="Retired", $J142="Permanent Low-Use"), $K142&lt;=2026), (AND($J142= "New", $K142&gt;2026))), "N/A", VLOOKUP($F142, 'Source Data'!$B$15:$I$22,8)), "")</f>
        <v/>
      </c>
      <c r="AG142" s="171" t="str">
        <f>IF(ISNUMBER($F142), IF(OR(AND(OR($J142="Retired", $J142="Permanent Low-Use"), $K142&lt;=2027), (AND($J142= "New", $K142&gt;2027))), "N/A", VLOOKUP($F142, 'Source Data'!$B$15:$I$22,8)), "")</f>
        <v/>
      </c>
      <c r="AH142" s="171" t="str">
        <f>IF(ISNUMBER($F142), IF(OR(AND(OR($J142="Retired", $J142="Permanent Low-Use"), $K142&lt;=2028), (AND($J142= "New", $K142&gt;2028))), "N/A", VLOOKUP($F142, 'Source Data'!$B$15:$I$22,8)), "")</f>
        <v/>
      </c>
      <c r="AI142" s="171" t="str">
        <f>IF(ISNUMBER($F142), IF(OR(AND(OR($J142="Retired", $J142="Permanent Low-Use"), $K142&lt;=2029), (AND($J142= "New", $K142&gt;2029))), "N/A", VLOOKUP($F142, 'Source Data'!$B$15:$I$22,8)), "")</f>
        <v/>
      </c>
      <c r="AJ142" s="171" t="str">
        <f>IF(ISNUMBER($F142), IF(OR(AND(OR($J142="Retired", $J142="Permanent Low-Use"), $K142&lt;=2030), (AND($J142= "New", $K142&gt;2030))), "N/A", VLOOKUP($F142, 'Source Data'!$B$15:$I$22,8)), "")</f>
        <v/>
      </c>
      <c r="AK142" s="171" t="str">
        <f>IF($N142= 0, "N/A", IF(ISERROR(VLOOKUP($F142, 'Source Data'!$B$4:$C$11,2)), "", VLOOKUP($F142, 'Source Data'!$B$4:$C$11,2)))</f>
        <v/>
      </c>
    </row>
    <row r="143" spans="1:37" x14ac:dyDescent="0.35">
      <c r="A143" s="99"/>
      <c r="B143" s="89"/>
      <c r="C143" s="90"/>
      <c r="D143" s="90"/>
      <c r="E143" s="91"/>
      <c r="F143" s="91"/>
      <c r="G143" s="86"/>
      <c r="H143" s="87"/>
      <c r="I143" s="86"/>
      <c r="J143" s="88"/>
      <c r="K143" s="92"/>
      <c r="L143" s="168" t="str">
        <f t="shared" si="7"/>
        <v/>
      </c>
      <c r="M143" s="170" t="str">
        <f>IF(ISERROR(VLOOKUP(E143,'Source Data'!$B$67:$J$97, MATCH(F143, 'Source Data'!$B$64:$J$64,1),TRUE))=TRUE,"",VLOOKUP(E143,'Source Data'!$B$67:$J$97,MATCH(F143, 'Source Data'!$B$64:$J$64,1),TRUE))</f>
        <v/>
      </c>
      <c r="N143" s="169" t="str">
        <f t="shared" si="8"/>
        <v/>
      </c>
      <c r="O143" s="170" t="str">
        <f>IF(OR(AND(OR($J143="Retired",$J143="Permanent Low-Use"),$K143&lt;=2020),(AND($J143="New",$K143&gt;2020))),"N/A",IF($N143=0,0,IF(ISERROR(VLOOKUP($E143,'Source Data'!$B$29:$J$60, MATCH($L143, 'Source Data'!$B$26:$J$26,1),TRUE))=TRUE,"",VLOOKUP($E143,'Source Data'!$B$29:$J$60,MATCH($L143, 'Source Data'!$B$26:$J$26,1),TRUE))))</f>
        <v/>
      </c>
      <c r="P143" s="170" t="str">
        <f>IF(OR(AND(OR($J143="Retired",$J143="Permanent Low-Use"),$K143&lt;=2021),(AND($J143="New",$K143&gt;2021))),"N/A",IF($N143=0,0,IF(ISERROR(VLOOKUP($E143,'Source Data'!$B$29:$J$60, MATCH($L143, 'Source Data'!$B$26:$J$26,1),TRUE))=TRUE,"",VLOOKUP($E143,'Source Data'!$B$29:$J$60,MATCH($L143, 'Source Data'!$B$26:$J$26,1),TRUE))))</f>
        <v/>
      </c>
      <c r="Q143" s="170" t="str">
        <f>IF(OR(AND(OR($J143="Retired",$J143="Permanent Low-Use"),$K143&lt;=2022),(AND($J143="New",$K143&gt;2022))),"N/A",IF($N143=0,0,IF(ISERROR(VLOOKUP($E143,'Source Data'!$B$29:$J$60, MATCH($L143, 'Source Data'!$B$26:$J$26,1),TRUE))=TRUE,"",VLOOKUP($E143,'Source Data'!$B$29:$J$60,MATCH($L143, 'Source Data'!$B$26:$J$26,1),TRUE))))</f>
        <v/>
      </c>
      <c r="R143" s="170" t="str">
        <f>IF(OR(AND(OR($J143="Retired",$J143="Permanent Low-Use"),$K143&lt;=2023),(AND($J143="New",$K143&gt;2023))),"N/A",IF($N143=0,0,IF(ISERROR(VLOOKUP($E143,'Source Data'!$B$29:$J$60, MATCH($L143, 'Source Data'!$B$26:$J$26,1),TRUE))=TRUE,"",VLOOKUP($E143,'Source Data'!$B$29:$J$60,MATCH($L143, 'Source Data'!$B$26:$J$26,1),TRUE))))</f>
        <v/>
      </c>
      <c r="S143" s="170" t="str">
        <f>IF(OR(AND(OR($J143="Retired",$J143="Permanent Low-Use"),$K143&lt;=2024),(AND($J143="New",$K143&gt;2024))),"N/A",IF($N143=0,0,IF(ISERROR(VLOOKUP($E143,'Source Data'!$B$29:$J$60, MATCH($L143, 'Source Data'!$B$26:$J$26,1),TRUE))=TRUE,"",VLOOKUP($E143,'Source Data'!$B$29:$J$60,MATCH($L143, 'Source Data'!$B$26:$J$26,1),TRUE))))</f>
        <v/>
      </c>
      <c r="T143" s="170" t="str">
        <f>IF(OR(AND(OR($J143="Retired",$J143="Permanent Low-Use"),$K143&lt;=2025),(AND($J143="New",$K143&gt;2025))),"N/A",IF($N143=0,0,IF(ISERROR(VLOOKUP($E143,'Source Data'!$B$29:$J$60, MATCH($L143, 'Source Data'!$B$26:$J$26,1),TRUE))=TRUE,"",VLOOKUP($E143,'Source Data'!$B$29:$J$60,MATCH($L143, 'Source Data'!$B$26:$J$26,1),TRUE))))</f>
        <v/>
      </c>
      <c r="U143" s="170" t="str">
        <f>IF(OR(AND(OR($J143="Retired",$J143="Permanent Low-Use"),$K143&lt;=2026),(AND($J143="New",$K143&gt;2026))),"N/A",IF($N143=0,0,IF(ISERROR(VLOOKUP($E143,'Source Data'!$B$29:$J$60, MATCH($L143, 'Source Data'!$B$26:$J$26,1),TRUE))=TRUE,"",VLOOKUP($E143,'Source Data'!$B$29:$J$60,MATCH($L143, 'Source Data'!$B$26:$J$26,1),TRUE))))</f>
        <v/>
      </c>
      <c r="V143" s="170" t="str">
        <f>IF(OR(AND(OR($J143="Retired",$J143="Permanent Low-Use"),$K143&lt;=2027),(AND($J143="New",$K143&gt;2027))),"N/A",IF($N143=0,0,IF(ISERROR(VLOOKUP($E143,'Source Data'!$B$29:$J$60, MATCH($L143, 'Source Data'!$B$26:$J$26,1),TRUE))=TRUE,"",VLOOKUP($E143,'Source Data'!$B$29:$J$60,MATCH($L143, 'Source Data'!$B$26:$J$26,1),TRUE))))</f>
        <v/>
      </c>
      <c r="W143" s="170" t="str">
        <f>IF(OR(AND(OR($J143="Retired",$J143="Permanent Low-Use"),$K143&lt;=2028),(AND($J143="New",$K143&gt;2028))),"N/A",IF($N143=0,0,IF(ISERROR(VLOOKUP($E143,'Source Data'!$B$29:$J$60, MATCH($L143, 'Source Data'!$B$26:$J$26,1),TRUE))=TRUE,"",VLOOKUP($E143,'Source Data'!$B$29:$J$60,MATCH($L143, 'Source Data'!$B$26:$J$26,1),TRUE))))</f>
        <v/>
      </c>
      <c r="X143" s="170" t="str">
        <f>IF(OR(AND(OR($J143="Retired",$J143="Permanent Low-Use"),$K143&lt;=2029),(AND($J143="New",$K143&gt;2029))),"N/A",IF($N143=0,0,IF(ISERROR(VLOOKUP($E143,'Source Data'!$B$29:$J$60, MATCH($L143, 'Source Data'!$B$26:$J$26,1),TRUE))=TRUE,"",VLOOKUP($E143,'Source Data'!$B$29:$J$60,MATCH($L143, 'Source Data'!$B$26:$J$26,1),TRUE))))</f>
        <v/>
      </c>
      <c r="Y143" s="170" t="str">
        <f>IF(OR(AND(OR($J143="Retired",$J143="Permanent Low-Use"),$K143&lt;=2030),(AND($J143="New",$K143&gt;2030))),"N/A",IF($N143=0,0,IF(ISERROR(VLOOKUP($E143,'Source Data'!$B$29:$J$60, MATCH($L143, 'Source Data'!$B$26:$J$26,1),TRUE))=TRUE,"",VLOOKUP($E143,'Source Data'!$B$29:$J$60,MATCH($L143, 'Source Data'!$B$26:$J$26,1),TRUE))))</f>
        <v/>
      </c>
      <c r="Z143" s="171" t="str">
        <f>IF(ISNUMBER($L143),IF(OR(AND(OR($J143="Retired",$J143="Permanent Low-Use"),$K143&lt;=2020),(AND($J143="New",$K143&gt;2020))),"N/A",VLOOKUP($F143,'Source Data'!$B$15:$I$22,5)),"")</f>
        <v/>
      </c>
      <c r="AA143" s="171" t="str">
        <f>IF(ISNUMBER($F143), IF(OR(AND(OR($J143="Retired", $J143="Permanent Low-Use"), $K143&lt;=2021), (AND($J143= "New", $K143&gt;2021))), "N/A", VLOOKUP($F143, 'Source Data'!$B$15:$I$22,6)), "")</f>
        <v/>
      </c>
      <c r="AB143" s="171" t="str">
        <f>IF(ISNUMBER($F143), IF(OR(AND(OR($J143="Retired", $J143="Permanent Low-Use"), $K143&lt;=2022), (AND($J143= "New", $K143&gt;2022))), "N/A", VLOOKUP($F143, 'Source Data'!$B$15:$I$22,7)), "")</f>
        <v/>
      </c>
      <c r="AC143" s="171" t="str">
        <f>IF(ISNUMBER($F143), IF(OR(AND(OR($J143="Retired", $J143="Permanent Low-Use"), $K143&lt;=2023), (AND($J143= "New", $K143&gt;2023))), "N/A", VLOOKUP($F143, 'Source Data'!$B$15:$I$22,8)), "")</f>
        <v/>
      </c>
      <c r="AD143" s="171" t="str">
        <f>IF(ISNUMBER($F143), IF(OR(AND(OR($J143="Retired", $J143="Permanent Low-Use"), $K143&lt;=2024), (AND($J143= "New", $K143&gt;2024))), "N/A", VLOOKUP($F143, 'Source Data'!$B$15:$I$22,8)), "")</f>
        <v/>
      </c>
      <c r="AE143" s="171" t="str">
        <f>IF(ISNUMBER($F143), IF(OR(AND(OR($J143="Retired", $J143="Permanent Low-Use"), $K143&lt;=2025), (AND($J143= "New", $K143&gt;2025))), "N/A", VLOOKUP($F143, 'Source Data'!$B$15:$I$22,8)), "")</f>
        <v/>
      </c>
      <c r="AF143" s="171" t="str">
        <f>IF(ISNUMBER($F143), IF(OR(AND(OR($J143="Retired", $J143="Permanent Low-Use"), $K143&lt;=2026), (AND($J143= "New", $K143&gt;2026))), "N/A", VLOOKUP($F143, 'Source Data'!$B$15:$I$22,8)), "")</f>
        <v/>
      </c>
      <c r="AG143" s="171" t="str">
        <f>IF(ISNUMBER($F143), IF(OR(AND(OR($J143="Retired", $J143="Permanent Low-Use"), $K143&lt;=2027), (AND($J143= "New", $K143&gt;2027))), "N/A", VLOOKUP($F143, 'Source Data'!$B$15:$I$22,8)), "")</f>
        <v/>
      </c>
      <c r="AH143" s="171" t="str">
        <f>IF(ISNUMBER($F143), IF(OR(AND(OR($J143="Retired", $J143="Permanent Low-Use"), $K143&lt;=2028), (AND($J143= "New", $K143&gt;2028))), "N/A", VLOOKUP($F143, 'Source Data'!$B$15:$I$22,8)), "")</f>
        <v/>
      </c>
      <c r="AI143" s="171" t="str">
        <f>IF(ISNUMBER($F143), IF(OR(AND(OR($J143="Retired", $J143="Permanent Low-Use"), $K143&lt;=2029), (AND($J143= "New", $K143&gt;2029))), "N/A", VLOOKUP($F143, 'Source Data'!$B$15:$I$22,8)), "")</f>
        <v/>
      </c>
      <c r="AJ143" s="171" t="str">
        <f>IF(ISNUMBER($F143), IF(OR(AND(OR($J143="Retired", $J143="Permanent Low-Use"), $K143&lt;=2030), (AND($J143= "New", $K143&gt;2030))), "N/A", VLOOKUP($F143, 'Source Data'!$B$15:$I$22,8)), "")</f>
        <v/>
      </c>
      <c r="AK143" s="171" t="str">
        <f>IF($N143= 0, "N/A", IF(ISERROR(VLOOKUP($F143, 'Source Data'!$B$4:$C$11,2)), "", VLOOKUP($F143, 'Source Data'!$B$4:$C$11,2)))</f>
        <v/>
      </c>
    </row>
    <row r="144" spans="1:37" x14ac:dyDescent="0.35">
      <c r="A144" s="99"/>
      <c r="B144" s="89"/>
      <c r="C144" s="90"/>
      <c r="D144" s="90"/>
      <c r="E144" s="91"/>
      <c r="F144" s="91"/>
      <c r="G144" s="86"/>
      <c r="H144" s="87"/>
      <c r="I144" s="86"/>
      <c r="J144" s="88"/>
      <c r="K144" s="92"/>
      <c r="L144" s="168" t="str">
        <f t="shared" ref="L144:L207" si="9">IF(ISNUMBER(F144), IF($G144="GSE purchased before 2007", $F144*1.2, $F144), "")</f>
        <v/>
      </c>
      <c r="M144" s="170" t="str">
        <f>IF(ISERROR(VLOOKUP(E144,'Source Data'!$B$67:$J$97, MATCH(F144, 'Source Data'!$B$64:$J$64,1),TRUE))=TRUE,"",VLOOKUP(E144,'Source Data'!$B$67:$J$97,MATCH(F144, 'Source Data'!$B$64:$J$64,1),TRUE))</f>
        <v/>
      </c>
      <c r="N144" s="169" t="str">
        <f t="shared" si="8"/>
        <v/>
      </c>
      <c r="O144" s="170" t="str">
        <f>IF(OR(AND(OR($J144="Retired",$J144="Permanent Low-Use"),$K144&lt;=2020),(AND($J144="New",$K144&gt;2020))),"N/A",IF($N144=0,0,IF(ISERROR(VLOOKUP($E144,'Source Data'!$B$29:$J$60, MATCH($L144, 'Source Data'!$B$26:$J$26,1),TRUE))=TRUE,"",VLOOKUP($E144,'Source Data'!$B$29:$J$60,MATCH($L144, 'Source Data'!$B$26:$J$26,1),TRUE))))</f>
        <v/>
      </c>
      <c r="P144" s="170" t="str">
        <f>IF(OR(AND(OR($J144="Retired",$J144="Permanent Low-Use"),$K144&lt;=2021),(AND($J144="New",$K144&gt;2021))),"N/A",IF($N144=0,0,IF(ISERROR(VLOOKUP($E144,'Source Data'!$B$29:$J$60, MATCH($L144, 'Source Data'!$B$26:$J$26,1),TRUE))=TRUE,"",VLOOKUP($E144,'Source Data'!$B$29:$J$60,MATCH($L144, 'Source Data'!$B$26:$J$26,1),TRUE))))</f>
        <v/>
      </c>
      <c r="Q144" s="170" t="str">
        <f>IF(OR(AND(OR($J144="Retired",$J144="Permanent Low-Use"),$K144&lt;=2022),(AND($J144="New",$K144&gt;2022))),"N/A",IF($N144=0,0,IF(ISERROR(VLOOKUP($E144,'Source Data'!$B$29:$J$60, MATCH($L144, 'Source Data'!$B$26:$J$26,1),TRUE))=TRUE,"",VLOOKUP($E144,'Source Data'!$B$29:$J$60,MATCH($L144, 'Source Data'!$B$26:$J$26,1),TRUE))))</f>
        <v/>
      </c>
      <c r="R144" s="170" t="str">
        <f>IF(OR(AND(OR($J144="Retired",$J144="Permanent Low-Use"),$K144&lt;=2023),(AND($J144="New",$K144&gt;2023))),"N/A",IF($N144=0,0,IF(ISERROR(VLOOKUP($E144,'Source Data'!$B$29:$J$60, MATCH($L144, 'Source Data'!$B$26:$J$26,1),TRUE))=TRUE,"",VLOOKUP($E144,'Source Data'!$B$29:$J$60,MATCH($L144, 'Source Data'!$B$26:$J$26,1),TRUE))))</f>
        <v/>
      </c>
      <c r="S144" s="170" t="str">
        <f>IF(OR(AND(OR($J144="Retired",$J144="Permanent Low-Use"),$K144&lt;=2024),(AND($J144="New",$K144&gt;2024))),"N/A",IF($N144=0,0,IF(ISERROR(VLOOKUP($E144,'Source Data'!$B$29:$J$60, MATCH($L144, 'Source Data'!$B$26:$J$26,1),TRUE))=TRUE,"",VLOOKUP($E144,'Source Data'!$B$29:$J$60,MATCH($L144, 'Source Data'!$B$26:$J$26,1),TRUE))))</f>
        <v/>
      </c>
      <c r="T144" s="170" t="str">
        <f>IF(OR(AND(OR($J144="Retired",$J144="Permanent Low-Use"),$K144&lt;=2025),(AND($J144="New",$K144&gt;2025))),"N/A",IF($N144=0,0,IF(ISERROR(VLOOKUP($E144,'Source Data'!$B$29:$J$60, MATCH($L144, 'Source Data'!$B$26:$J$26,1),TRUE))=TRUE,"",VLOOKUP($E144,'Source Data'!$B$29:$J$60,MATCH($L144, 'Source Data'!$B$26:$J$26,1),TRUE))))</f>
        <v/>
      </c>
      <c r="U144" s="170" t="str">
        <f>IF(OR(AND(OR($J144="Retired",$J144="Permanent Low-Use"),$K144&lt;=2026),(AND($J144="New",$K144&gt;2026))),"N/A",IF($N144=0,0,IF(ISERROR(VLOOKUP($E144,'Source Data'!$B$29:$J$60, MATCH($L144, 'Source Data'!$B$26:$J$26,1),TRUE))=TRUE,"",VLOOKUP($E144,'Source Data'!$B$29:$J$60,MATCH($L144, 'Source Data'!$B$26:$J$26,1),TRUE))))</f>
        <v/>
      </c>
      <c r="V144" s="170" t="str">
        <f>IF(OR(AND(OR($J144="Retired",$J144="Permanent Low-Use"),$K144&lt;=2027),(AND($J144="New",$K144&gt;2027))),"N/A",IF($N144=0,0,IF(ISERROR(VLOOKUP($E144,'Source Data'!$B$29:$J$60, MATCH($L144, 'Source Data'!$B$26:$J$26,1),TRUE))=TRUE,"",VLOOKUP($E144,'Source Data'!$B$29:$J$60,MATCH($L144, 'Source Data'!$B$26:$J$26,1),TRUE))))</f>
        <v/>
      </c>
      <c r="W144" s="170" t="str">
        <f>IF(OR(AND(OR($J144="Retired",$J144="Permanent Low-Use"),$K144&lt;=2028),(AND($J144="New",$K144&gt;2028))),"N/A",IF($N144=0,0,IF(ISERROR(VLOOKUP($E144,'Source Data'!$B$29:$J$60, MATCH($L144, 'Source Data'!$B$26:$J$26,1),TRUE))=TRUE,"",VLOOKUP($E144,'Source Data'!$B$29:$J$60,MATCH($L144, 'Source Data'!$B$26:$J$26,1),TRUE))))</f>
        <v/>
      </c>
      <c r="X144" s="170" t="str">
        <f>IF(OR(AND(OR($J144="Retired",$J144="Permanent Low-Use"),$K144&lt;=2029),(AND($J144="New",$K144&gt;2029))),"N/A",IF($N144=0,0,IF(ISERROR(VLOOKUP($E144,'Source Data'!$B$29:$J$60, MATCH($L144, 'Source Data'!$B$26:$J$26,1),TRUE))=TRUE,"",VLOOKUP($E144,'Source Data'!$B$29:$J$60,MATCH($L144, 'Source Data'!$B$26:$J$26,1),TRUE))))</f>
        <v/>
      </c>
      <c r="Y144" s="170" t="str">
        <f>IF(OR(AND(OR($J144="Retired",$J144="Permanent Low-Use"),$K144&lt;=2030),(AND($J144="New",$K144&gt;2030))),"N/A",IF($N144=0,0,IF(ISERROR(VLOOKUP($E144,'Source Data'!$B$29:$J$60, MATCH($L144, 'Source Data'!$B$26:$J$26,1),TRUE))=TRUE,"",VLOOKUP($E144,'Source Data'!$B$29:$J$60,MATCH($L144, 'Source Data'!$B$26:$J$26,1),TRUE))))</f>
        <v/>
      </c>
      <c r="Z144" s="171" t="str">
        <f>IF(ISNUMBER($L144),IF(OR(AND(OR($J144="Retired",$J144="Permanent Low-Use"),$K144&lt;=2020),(AND($J144="New",$K144&gt;2020))),"N/A",VLOOKUP($F144,'Source Data'!$B$15:$I$22,5)),"")</f>
        <v/>
      </c>
      <c r="AA144" s="171" t="str">
        <f>IF(ISNUMBER($F144), IF(OR(AND(OR($J144="Retired", $J144="Permanent Low-Use"), $K144&lt;=2021), (AND($J144= "New", $K144&gt;2021))), "N/A", VLOOKUP($F144, 'Source Data'!$B$15:$I$22,6)), "")</f>
        <v/>
      </c>
      <c r="AB144" s="171" t="str">
        <f>IF(ISNUMBER($F144), IF(OR(AND(OR($J144="Retired", $J144="Permanent Low-Use"), $K144&lt;=2022), (AND($J144= "New", $K144&gt;2022))), "N/A", VLOOKUP($F144, 'Source Data'!$B$15:$I$22,7)), "")</f>
        <v/>
      </c>
      <c r="AC144" s="171" t="str">
        <f>IF(ISNUMBER($F144), IF(OR(AND(OR($J144="Retired", $J144="Permanent Low-Use"), $K144&lt;=2023), (AND($J144= "New", $K144&gt;2023))), "N/A", VLOOKUP($F144, 'Source Data'!$B$15:$I$22,8)), "")</f>
        <v/>
      </c>
      <c r="AD144" s="171" t="str">
        <f>IF(ISNUMBER($F144), IF(OR(AND(OR($J144="Retired", $J144="Permanent Low-Use"), $K144&lt;=2024), (AND($J144= "New", $K144&gt;2024))), "N/A", VLOOKUP($F144, 'Source Data'!$B$15:$I$22,8)), "")</f>
        <v/>
      </c>
      <c r="AE144" s="171" t="str">
        <f>IF(ISNUMBER($F144), IF(OR(AND(OR($J144="Retired", $J144="Permanent Low-Use"), $K144&lt;=2025), (AND($J144= "New", $K144&gt;2025))), "N/A", VLOOKUP($F144, 'Source Data'!$B$15:$I$22,8)), "")</f>
        <v/>
      </c>
      <c r="AF144" s="171" t="str">
        <f>IF(ISNUMBER($F144), IF(OR(AND(OR($J144="Retired", $J144="Permanent Low-Use"), $K144&lt;=2026), (AND($J144= "New", $K144&gt;2026))), "N/A", VLOOKUP($F144, 'Source Data'!$B$15:$I$22,8)), "")</f>
        <v/>
      </c>
      <c r="AG144" s="171" t="str">
        <f>IF(ISNUMBER($F144), IF(OR(AND(OR($J144="Retired", $J144="Permanent Low-Use"), $K144&lt;=2027), (AND($J144= "New", $K144&gt;2027))), "N/A", VLOOKUP($F144, 'Source Data'!$B$15:$I$22,8)), "")</f>
        <v/>
      </c>
      <c r="AH144" s="171" t="str">
        <f>IF(ISNUMBER($F144), IF(OR(AND(OR($J144="Retired", $J144="Permanent Low-Use"), $K144&lt;=2028), (AND($J144= "New", $K144&gt;2028))), "N/A", VLOOKUP($F144, 'Source Data'!$B$15:$I$22,8)), "")</f>
        <v/>
      </c>
      <c r="AI144" s="171" t="str">
        <f>IF(ISNUMBER($F144), IF(OR(AND(OR($J144="Retired", $J144="Permanent Low-Use"), $K144&lt;=2029), (AND($J144= "New", $K144&gt;2029))), "N/A", VLOOKUP($F144, 'Source Data'!$B$15:$I$22,8)), "")</f>
        <v/>
      </c>
      <c r="AJ144" s="171" t="str">
        <f>IF(ISNUMBER($F144), IF(OR(AND(OR($J144="Retired", $J144="Permanent Low-Use"), $K144&lt;=2030), (AND($J144= "New", $K144&gt;2030))), "N/A", VLOOKUP($F144, 'Source Data'!$B$15:$I$22,8)), "")</f>
        <v/>
      </c>
      <c r="AK144" s="171" t="str">
        <f>IF($N144= 0, "N/A", IF(ISERROR(VLOOKUP($F144, 'Source Data'!$B$4:$C$11,2)), "", VLOOKUP($F144, 'Source Data'!$B$4:$C$11,2)))</f>
        <v/>
      </c>
    </row>
    <row r="145" spans="1:37" x14ac:dyDescent="0.35">
      <c r="A145" s="99"/>
      <c r="B145" s="89"/>
      <c r="C145" s="90"/>
      <c r="D145" s="90"/>
      <c r="E145" s="91"/>
      <c r="F145" s="91"/>
      <c r="G145" s="86"/>
      <c r="H145" s="87"/>
      <c r="I145" s="86"/>
      <c r="J145" s="88"/>
      <c r="K145" s="92"/>
      <c r="L145" s="168" t="str">
        <f t="shared" si="9"/>
        <v/>
      </c>
      <c r="M145" s="170" t="str">
        <f>IF(ISERROR(VLOOKUP(E145,'Source Data'!$B$67:$J$97, MATCH(F145, 'Source Data'!$B$64:$J$64,1),TRUE))=TRUE,"",VLOOKUP(E145,'Source Data'!$B$67:$J$97,MATCH(F145, 'Source Data'!$B$64:$J$64,1),TRUE))</f>
        <v/>
      </c>
      <c r="N145" s="169" t="str">
        <f t="shared" ref="N145:N208" si="10">IF(AND($G145= "", ISNUMBER(F145)), 1, IF($G145="", "", IF(AND($G145="VDECS with NOx Reduction Only", ISNUMBER($H145)), 1-($H145/1.7), IF(AND($G145="VDECS Level 2", ISNUMBER($H145)), 1-(0.18+($H145/1.7)), IF($G145="VDECS Level 1",1, IF($G145="VDECS Level 2",0.82, IF($G145="VDECS Highest Level",0.7, IF(OR($G145="GSE purchased before 2007", $G145="Non-GSE purchased before 2007",$G145= "Electric Purchased 2007 or later"),0))))))))</f>
        <v/>
      </c>
      <c r="O145" s="170" t="str">
        <f>IF(OR(AND(OR($J145="Retired",$J145="Permanent Low-Use"),$K145&lt;=2020),(AND($J145="New",$K145&gt;2020))),"N/A",IF($N145=0,0,IF(ISERROR(VLOOKUP($E145,'Source Data'!$B$29:$J$60, MATCH($L145, 'Source Data'!$B$26:$J$26,1),TRUE))=TRUE,"",VLOOKUP($E145,'Source Data'!$B$29:$J$60,MATCH($L145, 'Source Data'!$B$26:$J$26,1),TRUE))))</f>
        <v/>
      </c>
      <c r="P145" s="170" t="str">
        <f>IF(OR(AND(OR($J145="Retired",$J145="Permanent Low-Use"),$K145&lt;=2021),(AND($J145="New",$K145&gt;2021))),"N/A",IF($N145=0,0,IF(ISERROR(VLOOKUP($E145,'Source Data'!$B$29:$J$60, MATCH($L145, 'Source Data'!$B$26:$J$26,1),TRUE))=TRUE,"",VLOOKUP($E145,'Source Data'!$B$29:$J$60,MATCH($L145, 'Source Data'!$B$26:$J$26,1),TRUE))))</f>
        <v/>
      </c>
      <c r="Q145" s="170" t="str">
        <f>IF(OR(AND(OR($J145="Retired",$J145="Permanent Low-Use"),$K145&lt;=2022),(AND($J145="New",$K145&gt;2022))),"N/A",IF($N145=0,0,IF(ISERROR(VLOOKUP($E145,'Source Data'!$B$29:$J$60, MATCH($L145, 'Source Data'!$B$26:$J$26,1),TRUE))=TRUE,"",VLOOKUP($E145,'Source Data'!$B$29:$J$60,MATCH($L145, 'Source Data'!$B$26:$J$26,1),TRUE))))</f>
        <v/>
      </c>
      <c r="R145" s="170" t="str">
        <f>IF(OR(AND(OR($J145="Retired",$J145="Permanent Low-Use"),$K145&lt;=2023),(AND($J145="New",$K145&gt;2023))),"N/A",IF($N145=0,0,IF(ISERROR(VLOOKUP($E145,'Source Data'!$B$29:$J$60, MATCH($L145, 'Source Data'!$B$26:$J$26,1),TRUE))=TRUE,"",VLOOKUP($E145,'Source Data'!$B$29:$J$60,MATCH($L145, 'Source Data'!$B$26:$J$26,1),TRUE))))</f>
        <v/>
      </c>
      <c r="S145" s="170" t="str">
        <f>IF(OR(AND(OR($J145="Retired",$J145="Permanent Low-Use"),$K145&lt;=2024),(AND($J145="New",$K145&gt;2024))),"N/A",IF($N145=0,0,IF(ISERROR(VLOOKUP($E145,'Source Data'!$B$29:$J$60, MATCH($L145, 'Source Data'!$B$26:$J$26,1),TRUE))=TRUE,"",VLOOKUP($E145,'Source Data'!$B$29:$J$60,MATCH($L145, 'Source Data'!$B$26:$J$26,1),TRUE))))</f>
        <v/>
      </c>
      <c r="T145" s="170" t="str">
        <f>IF(OR(AND(OR($J145="Retired",$J145="Permanent Low-Use"),$K145&lt;=2025),(AND($J145="New",$K145&gt;2025))),"N/A",IF($N145=0,0,IF(ISERROR(VLOOKUP($E145,'Source Data'!$B$29:$J$60, MATCH($L145, 'Source Data'!$B$26:$J$26,1),TRUE))=TRUE,"",VLOOKUP($E145,'Source Data'!$B$29:$J$60,MATCH($L145, 'Source Data'!$B$26:$J$26,1),TRUE))))</f>
        <v/>
      </c>
      <c r="U145" s="170" t="str">
        <f>IF(OR(AND(OR($J145="Retired",$J145="Permanent Low-Use"),$K145&lt;=2026),(AND($J145="New",$K145&gt;2026))),"N/A",IF($N145=0,0,IF(ISERROR(VLOOKUP($E145,'Source Data'!$B$29:$J$60, MATCH($L145, 'Source Data'!$B$26:$J$26,1),TRUE))=TRUE,"",VLOOKUP($E145,'Source Data'!$B$29:$J$60,MATCH($L145, 'Source Data'!$B$26:$J$26,1),TRUE))))</f>
        <v/>
      </c>
      <c r="V145" s="170" t="str">
        <f>IF(OR(AND(OR($J145="Retired",$J145="Permanent Low-Use"),$K145&lt;=2027),(AND($J145="New",$K145&gt;2027))),"N/A",IF($N145=0,0,IF(ISERROR(VLOOKUP($E145,'Source Data'!$B$29:$J$60, MATCH($L145, 'Source Data'!$B$26:$J$26,1),TRUE))=TRUE,"",VLOOKUP($E145,'Source Data'!$B$29:$J$60,MATCH($L145, 'Source Data'!$B$26:$J$26,1),TRUE))))</f>
        <v/>
      </c>
      <c r="W145" s="170" t="str">
        <f>IF(OR(AND(OR($J145="Retired",$J145="Permanent Low-Use"),$K145&lt;=2028),(AND($J145="New",$K145&gt;2028))),"N/A",IF($N145=0,0,IF(ISERROR(VLOOKUP($E145,'Source Data'!$B$29:$J$60, MATCH($L145, 'Source Data'!$B$26:$J$26,1),TRUE))=TRUE,"",VLOOKUP($E145,'Source Data'!$B$29:$J$60,MATCH($L145, 'Source Data'!$B$26:$J$26,1),TRUE))))</f>
        <v/>
      </c>
      <c r="X145" s="170" t="str">
        <f>IF(OR(AND(OR($J145="Retired",$J145="Permanent Low-Use"),$K145&lt;=2029),(AND($J145="New",$K145&gt;2029))),"N/A",IF($N145=0,0,IF(ISERROR(VLOOKUP($E145,'Source Data'!$B$29:$J$60, MATCH($L145, 'Source Data'!$B$26:$J$26,1),TRUE))=TRUE,"",VLOOKUP($E145,'Source Data'!$B$29:$J$60,MATCH($L145, 'Source Data'!$B$26:$J$26,1),TRUE))))</f>
        <v/>
      </c>
      <c r="Y145" s="170" t="str">
        <f>IF(OR(AND(OR($J145="Retired",$J145="Permanent Low-Use"),$K145&lt;=2030),(AND($J145="New",$K145&gt;2030))),"N/A",IF($N145=0,0,IF(ISERROR(VLOOKUP($E145,'Source Data'!$B$29:$J$60, MATCH($L145, 'Source Data'!$B$26:$J$26,1),TRUE))=TRUE,"",VLOOKUP($E145,'Source Data'!$B$29:$J$60,MATCH($L145, 'Source Data'!$B$26:$J$26,1),TRUE))))</f>
        <v/>
      </c>
      <c r="Z145" s="171" t="str">
        <f>IF(ISNUMBER($L145),IF(OR(AND(OR($J145="Retired",$J145="Permanent Low-Use"),$K145&lt;=2020),(AND($J145="New",$K145&gt;2020))),"N/A",VLOOKUP($F145,'Source Data'!$B$15:$I$22,5)),"")</f>
        <v/>
      </c>
      <c r="AA145" s="171" t="str">
        <f>IF(ISNUMBER($F145), IF(OR(AND(OR($J145="Retired", $J145="Permanent Low-Use"), $K145&lt;=2021), (AND($J145= "New", $K145&gt;2021))), "N/A", VLOOKUP($F145, 'Source Data'!$B$15:$I$22,6)), "")</f>
        <v/>
      </c>
      <c r="AB145" s="171" t="str">
        <f>IF(ISNUMBER($F145), IF(OR(AND(OR($J145="Retired", $J145="Permanent Low-Use"), $K145&lt;=2022), (AND($J145= "New", $K145&gt;2022))), "N/A", VLOOKUP($F145, 'Source Data'!$B$15:$I$22,7)), "")</f>
        <v/>
      </c>
      <c r="AC145" s="171" t="str">
        <f>IF(ISNUMBER($F145), IF(OR(AND(OR($J145="Retired", $J145="Permanent Low-Use"), $K145&lt;=2023), (AND($J145= "New", $K145&gt;2023))), "N/A", VLOOKUP($F145, 'Source Data'!$B$15:$I$22,8)), "")</f>
        <v/>
      </c>
      <c r="AD145" s="171" t="str">
        <f>IF(ISNUMBER($F145), IF(OR(AND(OR($J145="Retired", $J145="Permanent Low-Use"), $K145&lt;=2024), (AND($J145= "New", $K145&gt;2024))), "N/A", VLOOKUP($F145, 'Source Data'!$B$15:$I$22,8)), "")</f>
        <v/>
      </c>
      <c r="AE145" s="171" t="str">
        <f>IF(ISNUMBER($F145), IF(OR(AND(OR($J145="Retired", $J145="Permanent Low-Use"), $K145&lt;=2025), (AND($J145= "New", $K145&gt;2025))), "N/A", VLOOKUP($F145, 'Source Data'!$B$15:$I$22,8)), "")</f>
        <v/>
      </c>
      <c r="AF145" s="171" t="str">
        <f>IF(ISNUMBER($F145), IF(OR(AND(OR($J145="Retired", $J145="Permanent Low-Use"), $K145&lt;=2026), (AND($J145= "New", $K145&gt;2026))), "N/A", VLOOKUP($F145, 'Source Data'!$B$15:$I$22,8)), "")</f>
        <v/>
      </c>
      <c r="AG145" s="171" t="str">
        <f>IF(ISNUMBER($F145), IF(OR(AND(OR($J145="Retired", $J145="Permanent Low-Use"), $K145&lt;=2027), (AND($J145= "New", $K145&gt;2027))), "N/A", VLOOKUP($F145, 'Source Data'!$B$15:$I$22,8)), "")</f>
        <v/>
      </c>
      <c r="AH145" s="171" t="str">
        <f>IF(ISNUMBER($F145), IF(OR(AND(OR($J145="Retired", $J145="Permanent Low-Use"), $K145&lt;=2028), (AND($J145= "New", $K145&gt;2028))), "N/A", VLOOKUP($F145, 'Source Data'!$B$15:$I$22,8)), "")</f>
        <v/>
      </c>
      <c r="AI145" s="171" t="str">
        <f>IF(ISNUMBER($F145), IF(OR(AND(OR($J145="Retired", $J145="Permanent Low-Use"), $K145&lt;=2029), (AND($J145= "New", $K145&gt;2029))), "N/A", VLOOKUP($F145, 'Source Data'!$B$15:$I$22,8)), "")</f>
        <v/>
      </c>
      <c r="AJ145" s="171" t="str">
        <f>IF(ISNUMBER($F145), IF(OR(AND(OR($J145="Retired", $J145="Permanent Low-Use"), $K145&lt;=2030), (AND($J145= "New", $K145&gt;2030))), "N/A", VLOOKUP($F145, 'Source Data'!$B$15:$I$22,8)), "")</f>
        <v/>
      </c>
      <c r="AK145" s="171" t="str">
        <f>IF($N145= 0, "N/A", IF(ISERROR(VLOOKUP($F145, 'Source Data'!$B$4:$C$11,2)), "", VLOOKUP($F145, 'Source Data'!$B$4:$C$11,2)))</f>
        <v/>
      </c>
    </row>
    <row r="146" spans="1:37" x14ac:dyDescent="0.35">
      <c r="A146" s="99"/>
      <c r="B146" s="89"/>
      <c r="C146" s="90"/>
      <c r="D146" s="90"/>
      <c r="E146" s="91"/>
      <c r="F146" s="91"/>
      <c r="G146" s="86"/>
      <c r="H146" s="87"/>
      <c r="I146" s="86"/>
      <c r="J146" s="88"/>
      <c r="K146" s="92"/>
      <c r="L146" s="168" t="str">
        <f t="shared" si="9"/>
        <v/>
      </c>
      <c r="M146" s="170" t="str">
        <f>IF(ISERROR(VLOOKUP(E146,'Source Data'!$B$67:$J$97, MATCH(F146, 'Source Data'!$B$64:$J$64,1),TRUE))=TRUE,"",VLOOKUP(E146,'Source Data'!$B$67:$J$97,MATCH(F146, 'Source Data'!$B$64:$J$64,1),TRUE))</f>
        <v/>
      </c>
      <c r="N146" s="169" t="str">
        <f t="shared" si="10"/>
        <v/>
      </c>
      <c r="O146" s="170" t="str">
        <f>IF(OR(AND(OR($J146="Retired",$J146="Permanent Low-Use"),$K146&lt;=2020),(AND($J146="New",$K146&gt;2020))),"N/A",IF($N146=0,0,IF(ISERROR(VLOOKUP($E146,'Source Data'!$B$29:$J$60, MATCH($L146, 'Source Data'!$B$26:$J$26,1),TRUE))=TRUE,"",VLOOKUP($E146,'Source Data'!$B$29:$J$60,MATCH($L146, 'Source Data'!$B$26:$J$26,1),TRUE))))</f>
        <v/>
      </c>
      <c r="P146" s="170" t="str">
        <f>IF(OR(AND(OR($J146="Retired",$J146="Permanent Low-Use"),$K146&lt;=2021),(AND($J146="New",$K146&gt;2021))),"N/A",IF($N146=0,0,IF(ISERROR(VLOOKUP($E146,'Source Data'!$B$29:$J$60, MATCH($L146, 'Source Data'!$B$26:$J$26,1),TRUE))=TRUE,"",VLOOKUP($E146,'Source Data'!$B$29:$J$60,MATCH($L146, 'Source Data'!$B$26:$J$26,1),TRUE))))</f>
        <v/>
      </c>
      <c r="Q146" s="170" t="str">
        <f>IF(OR(AND(OR($J146="Retired",$J146="Permanent Low-Use"),$K146&lt;=2022),(AND($J146="New",$K146&gt;2022))),"N/A",IF($N146=0,0,IF(ISERROR(VLOOKUP($E146,'Source Data'!$B$29:$J$60, MATCH($L146, 'Source Data'!$B$26:$J$26,1),TRUE))=TRUE,"",VLOOKUP($E146,'Source Data'!$B$29:$J$60,MATCH($L146, 'Source Data'!$B$26:$J$26,1),TRUE))))</f>
        <v/>
      </c>
      <c r="R146" s="170" t="str">
        <f>IF(OR(AND(OR($J146="Retired",$J146="Permanent Low-Use"),$K146&lt;=2023),(AND($J146="New",$K146&gt;2023))),"N/A",IF($N146=0,0,IF(ISERROR(VLOOKUP($E146,'Source Data'!$B$29:$J$60, MATCH($L146, 'Source Data'!$B$26:$J$26,1),TRUE))=TRUE,"",VLOOKUP($E146,'Source Data'!$B$29:$J$60,MATCH($L146, 'Source Data'!$B$26:$J$26,1),TRUE))))</f>
        <v/>
      </c>
      <c r="S146" s="170" t="str">
        <f>IF(OR(AND(OR($J146="Retired",$J146="Permanent Low-Use"),$K146&lt;=2024),(AND($J146="New",$K146&gt;2024))),"N/A",IF($N146=0,0,IF(ISERROR(VLOOKUP($E146,'Source Data'!$B$29:$J$60, MATCH($L146, 'Source Data'!$B$26:$J$26,1),TRUE))=TRUE,"",VLOOKUP($E146,'Source Data'!$B$29:$J$60,MATCH($L146, 'Source Data'!$B$26:$J$26,1),TRUE))))</f>
        <v/>
      </c>
      <c r="T146" s="170" t="str">
        <f>IF(OR(AND(OR($J146="Retired",$J146="Permanent Low-Use"),$K146&lt;=2025),(AND($J146="New",$K146&gt;2025))),"N/A",IF($N146=0,0,IF(ISERROR(VLOOKUP($E146,'Source Data'!$B$29:$J$60, MATCH($L146, 'Source Data'!$B$26:$J$26,1),TRUE))=TRUE,"",VLOOKUP($E146,'Source Data'!$B$29:$J$60,MATCH($L146, 'Source Data'!$B$26:$J$26,1),TRUE))))</f>
        <v/>
      </c>
      <c r="U146" s="170" t="str">
        <f>IF(OR(AND(OR($J146="Retired",$J146="Permanent Low-Use"),$K146&lt;=2026),(AND($J146="New",$K146&gt;2026))),"N/A",IF($N146=0,0,IF(ISERROR(VLOOKUP($E146,'Source Data'!$B$29:$J$60, MATCH($L146, 'Source Data'!$B$26:$J$26,1),TRUE))=TRUE,"",VLOOKUP($E146,'Source Data'!$B$29:$J$60,MATCH($L146, 'Source Data'!$B$26:$J$26,1),TRUE))))</f>
        <v/>
      </c>
      <c r="V146" s="170" t="str">
        <f>IF(OR(AND(OR($J146="Retired",$J146="Permanent Low-Use"),$K146&lt;=2027),(AND($J146="New",$K146&gt;2027))),"N/A",IF($N146=0,0,IF(ISERROR(VLOOKUP($E146,'Source Data'!$B$29:$J$60, MATCH($L146, 'Source Data'!$B$26:$J$26,1),TRUE))=TRUE,"",VLOOKUP($E146,'Source Data'!$B$29:$J$60,MATCH($L146, 'Source Data'!$B$26:$J$26,1),TRUE))))</f>
        <v/>
      </c>
      <c r="W146" s="170" t="str">
        <f>IF(OR(AND(OR($J146="Retired",$J146="Permanent Low-Use"),$K146&lt;=2028),(AND($J146="New",$K146&gt;2028))),"N/A",IF($N146=0,0,IF(ISERROR(VLOOKUP($E146,'Source Data'!$B$29:$J$60, MATCH($L146, 'Source Data'!$B$26:$J$26,1),TRUE))=TRUE,"",VLOOKUP($E146,'Source Data'!$B$29:$J$60,MATCH($L146, 'Source Data'!$B$26:$J$26,1),TRUE))))</f>
        <v/>
      </c>
      <c r="X146" s="170" t="str">
        <f>IF(OR(AND(OR($J146="Retired",$J146="Permanent Low-Use"),$K146&lt;=2029),(AND($J146="New",$K146&gt;2029))),"N/A",IF($N146=0,0,IF(ISERROR(VLOOKUP($E146,'Source Data'!$B$29:$J$60, MATCH($L146, 'Source Data'!$B$26:$J$26,1),TRUE))=TRUE,"",VLOOKUP($E146,'Source Data'!$B$29:$J$60,MATCH($L146, 'Source Data'!$B$26:$J$26,1),TRUE))))</f>
        <v/>
      </c>
      <c r="Y146" s="170" t="str">
        <f>IF(OR(AND(OR($J146="Retired",$J146="Permanent Low-Use"),$K146&lt;=2030),(AND($J146="New",$K146&gt;2030))),"N/A",IF($N146=0,0,IF(ISERROR(VLOOKUP($E146,'Source Data'!$B$29:$J$60, MATCH($L146, 'Source Data'!$B$26:$J$26,1),TRUE))=TRUE,"",VLOOKUP($E146,'Source Data'!$B$29:$J$60,MATCH($L146, 'Source Data'!$B$26:$J$26,1),TRUE))))</f>
        <v/>
      </c>
      <c r="Z146" s="171" t="str">
        <f>IF(ISNUMBER($L146),IF(OR(AND(OR($J146="Retired",$J146="Permanent Low-Use"),$K146&lt;=2020),(AND($J146="New",$K146&gt;2020))),"N/A",VLOOKUP($F146,'Source Data'!$B$15:$I$22,5)),"")</f>
        <v/>
      </c>
      <c r="AA146" s="171" t="str">
        <f>IF(ISNUMBER($F146), IF(OR(AND(OR($J146="Retired", $J146="Permanent Low-Use"), $K146&lt;=2021), (AND($J146= "New", $K146&gt;2021))), "N/A", VLOOKUP($F146, 'Source Data'!$B$15:$I$22,6)), "")</f>
        <v/>
      </c>
      <c r="AB146" s="171" t="str">
        <f>IF(ISNUMBER($F146), IF(OR(AND(OR($J146="Retired", $J146="Permanent Low-Use"), $K146&lt;=2022), (AND($J146= "New", $K146&gt;2022))), "N/A", VLOOKUP($F146, 'Source Data'!$B$15:$I$22,7)), "")</f>
        <v/>
      </c>
      <c r="AC146" s="171" t="str">
        <f>IF(ISNUMBER($F146), IF(OR(AND(OR($J146="Retired", $J146="Permanent Low-Use"), $K146&lt;=2023), (AND($J146= "New", $K146&gt;2023))), "N/A", VLOOKUP($F146, 'Source Data'!$B$15:$I$22,8)), "")</f>
        <v/>
      </c>
      <c r="AD146" s="171" t="str">
        <f>IF(ISNUMBER($F146), IF(OR(AND(OR($J146="Retired", $J146="Permanent Low-Use"), $K146&lt;=2024), (AND($J146= "New", $K146&gt;2024))), "N/A", VLOOKUP($F146, 'Source Data'!$B$15:$I$22,8)), "")</f>
        <v/>
      </c>
      <c r="AE146" s="171" t="str">
        <f>IF(ISNUMBER($F146), IF(OR(AND(OR($J146="Retired", $J146="Permanent Low-Use"), $K146&lt;=2025), (AND($J146= "New", $K146&gt;2025))), "N/A", VLOOKUP($F146, 'Source Data'!$B$15:$I$22,8)), "")</f>
        <v/>
      </c>
      <c r="AF146" s="171" t="str">
        <f>IF(ISNUMBER($F146), IF(OR(AND(OR($J146="Retired", $J146="Permanent Low-Use"), $K146&lt;=2026), (AND($J146= "New", $K146&gt;2026))), "N/A", VLOOKUP($F146, 'Source Data'!$B$15:$I$22,8)), "")</f>
        <v/>
      </c>
      <c r="AG146" s="171" t="str">
        <f>IF(ISNUMBER($F146), IF(OR(AND(OR($J146="Retired", $J146="Permanent Low-Use"), $K146&lt;=2027), (AND($J146= "New", $K146&gt;2027))), "N/A", VLOOKUP($F146, 'Source Data'!$B$15:$I$22,8)), "")</f>
        <v/>
      </c>
      <c r="AH146" s="171" t="str">
        <f>IF(ISNUMBER($F146), IF(OR(AND(OR($J146="Retired", $J146="Permanent Low-Use"), $K146&lt;=2028), (AND($J146= "New", $K146&gt;2028))), "N/A", VLOOKUP($F146, 'Source Data'!$B$15:$I$22,8)), "")</f>
        <v/>
      </c>
      <c r="AI146" s="171" t="str">
        <f>IF(ISNUMBER($F146), IF(OR(AND(OR($J146="Retired", $J146="Permanent Low-Use"), $K146&lt;=2029), (AND($J146= "New", $K146&gt;2029))), "N/A", VLOOKUP($F146, 'Source Data'!$B$15:$I$22,8)), "")</f>
        <v/>
      </c>
      <c r="AJ146" s="171" t="str">
        <f>IF(ISNUMBER($F146), IF(OR(AND(OR($J146="Retired", $J146="Permanent Low-Use"), $K146&lt;=2030), (AND($J146= "New", $K146&gt;2030))), "N/A", VLOOKUP($F146, 'Source Data'!$B$15:$I$22,8)), "")</f>
        <v/>
      </c>
      <c r="AK146" s="171" t="str">
        <f>IF($N146= 0, "N/A", IF(ISERROR(VLOOKUP($F146, 'Source Data'!$B$4:$C$11,2)), "", VLOOKUP($F146, 'Source Data'!$B$4:$C$11,2)))</f>
        <v/>
      </c>
    </row>
    <row r="147" spans="1:37" x14ac:dyDescent="0.35">
      <c r="A147" s="99"/>
      <c r="B147" s="89"/>
      <c r="C147" s="90"/>
      <c r="D147" s="90"/>
      <c r="E147" s="91"/>
      <c r="F147" s="91"/>
      <c r="G147" s="86"/>
      <c r="H147" s="87"/>
      <c r="I147" s="86"/>
      <c r="J147" s="88"/>
      <c r="K147" s="92"/>
      <c r="L147" s="168" t="str">
        <f t="shared" si="9"/>
        <v/>
      </c>
      <c r="M147" s="170" t="str">
        <f>IF(ISERROR(VLOOKUP(E147,'Source Data'!$B$67:$J$97, MATCH(F147, 'Source Data'!$B$64:$J$64,1),TRUE))=TRUE,"",VLOOKUP(E147,'Source Data'!$B$67:$J$97,MATCH(F147, 'Source Data'!$B$64:$J$64,1),TRUE))</f>
        <v/>
      </c>
      <c r="N147" s="169" t="str">
        <f t="shared" si="10"/>
        <v/>
      </c>
      <c r="O147" s="170" t="str">
        <f>IF(OR(AND(OR($J147="Retired",$J147="Permanent Low-Use"),$K147&lt;=2020),(AND($J147="New",$K147&gt;2020))),"N/A",IF($N147=0,0,IF(ISERROR(VLOOKUP($E147,'Source Data'!$B$29:$J$60, MATCH($L147, 'Source Data'!$B$26:$J$26,1),TRUE))=TRUE,"",VLOOKUP($E147,'Source Data'!$B$29:$J$60,MATCH($L147, 'Source Data'!$B$26:$J$26,1),TRUE))))</f>
        <v/>
      </c>
      <c r="P147" s="170" t="str">
        <f>IF(OR(AND(OR($J147="Retired",$J147="Permanent Low-Use"),$K147&lt;=2021),(AND($J147="New",$K147&gt;2021))),"N/A",IF($N147=0,0,IF(ISERROR(VLOOKUP($E147,'Source Data'!$B$29:$J$60, MATCH($L147, 'Source Data'!$B$26:$J$26,1),TRUE))=TRUE,"",VLOOKUP($E147,'Source Data'!$B$29:$J$60,MATCH($L147, 'Source Data'!$B$26:$J$26,1),TRUE))))</f>
        <v/>
      </c>
      <c r="Q147" s="170" t="str">
        <f>IF(OR(AND(OR($J147="Retired",$J147="Permanent Low-Use"),$K147&lt;=2022),(AND($J147="New",$K147&gt;2022))),"N/A",IF($N147=0,0,IF(ISERROR(VLOOKUP($E147,'Source Data'!$B$29:$J$60, MATCH($L147, 'Source Data'!$B$26:$J$26,1),TRUE))=TRUE,"",VLOOKUP($E147,'Source Data'!$B$29:$J$60,MATCH($L147, 'Source Data'!$B$26:$J$26,1),TRUE))))</f>
        <v/>
      </c>
      <c r="R147" s="170" t="str">
        <f>IF(OR(AND(OR($J147="Retired",$J147="Permanent Low-Use"),$K147&lt;=2023),(AND($J147="New",$K147&gt;2023))),"N/A",IF($N147=0,0,IF(ISERROR(VLOOKUP($E147,'Source Data'!$B$29:$J$60, MATCH($L147, 'Source Data'!$B$26:$J$26,1),TRUE))=TRUE,"",VLOOKUP($E147,'Source Data'!$B$29:$J$60,MATCH($L147, 'Source Data'!$B$26:$J$26,1),TRUE))))</f>
        <v/>
      </c>
      <c r="S147" s="170" t="str">
        <f>IF(OR(AND(OR($J147="Retired",$J147="Permanent Low-Use"),$K147&lt;=2024),(AND($J147="New",$K147&gt;2024))),"N/A",IF($N147=0,0,IF(ISERROR(VLOOKUP($E147,'Source Data'!$B$29:$J$60, MATCH($L147, 'Source Data'!$B$26:$J$26,1),TRUE))=TRUE,"",VLOOKUP($E147,'Source Data'!$B$29:$J$60,MATCH($L147, 'Source Data'!$B$26:$J$26,1),TRUE))))</f>
        <v/>
      </c>
      <c r="T147" s="170" t="str">
        <f>IF(OR(AND(OR($J147="Retired",$J147="Permanent Low-Use"),$K147&lt;=2025),(AND($J147="New",$K147&gt;2025))),"N/A",IF($N147=0,0,IF(ISERROR(VLOOKUP($E147,'Source Data'!$B$29:$J$60, MATCH($L147, 'Source Data'!$B$26:$J$26,1),TRUE))=TRUE,"",VLOOKUP($E147,'Source Data'!$B$29:$J$60,MATCH($L147, 'Source Data'!$B$26:$J$26,1),TRUE))))</f>
        <v/>
      </c>
      <c r="U147" s="170" t="str">
        <f>IF(OR(AND(OR($J147="Retired",$J147="Permanent Low-Use"),$K147&lt;=2026),(AND($J147="New",$K147&gt;2026))),"N/A",IF($N147=0,0,IF(ISERROR(VLOOKUP($E147,'Source Data'!$B$29:$J$60, MATCH($L147, 'Source Data'!$B$26:$J$26,1),TRUE))=TRUE,"",VLOOKUP($E147,'Source Data'!$B$29:$J$60,MATCH($L147, 'Source Data'!$B$26:$J$26,1),TRUE))))</f>
        <v/>
      </c>
      <c r="V147" s="170" t="str">
        <f>IF(OR(AND(OR($J147="Retired",$J147="Permanent Low-Use"),$K147&lt;=2027),(AND($J147="New",$K147&gt;2027))),"N/A",IF($N147=0,0,IF(ISERROR(VLOOKUP($E147,'Source Data'!$B$29:$J$60, MATCH($L147, 'Source Data'!$B$26:$J$26,1),TRUE))=TRUE,"",VLOOKUP($E147,'Source Data'!$B$29:$J$60,MATCH($L147, 'Source Data'!$B$26:$J$26,1),TRUE))))</f>
        <v/>
      </c>
      <c r="W147" s="170" t="str">
        <f>IF(OR(AND(OR($J147="Retired",$J147="Permanent Low-Use"),$K147&lt;=2028),(AND($J147="New",$K147&gt;2028))),"N/A",IF($N147=0,0,IF(ISERROR(VLOOKUP($E147,'Source Data'!$B$29:$J$60, MATCH($L147, 'Source Data'!$B$26:$J$26,1),TRUE))=TRUE,"",VLOOKUP($E147,'Source Data'!$B$29:$J$60,MATCH($L147, 'Source Data'!$B$26:$J$26,1),TRUE))))</f>
        <v/>
      </c>
      <c r="X147" s="170" t="str">
        <f>IF(OR(AND(OR($J147="Retired",$J147="Permanent Low-Use"),$K147&lt;=2029),(AND($J147="New",$K147&gt;2029))),"N/A",IF($N147=0,0,IF(ISERROR(VLOOKUP($E147,'Source Data'!$B$29:$J$60, MATCH($L147, 'Source Data'!$B$26:$J$26,1),TRUE))=TRUE,"",VLOOKUP($E147,'Source Data'!$B$29:$J$60,MATCH($L147, 'Source Data'!$B$26:$J$26,1),TRUE))))</f>
        <v/>
      </c>
      <c r="Y147" s="170" t="str">
        <f>IF(OR(AND(OR($J147="Retired",$J147="Permanent Low-Use"),$K147&lt;=2030),(AND($J147="New",$K147&gt;2030))),"N/A",IF($N147=0,0,IF(ISERROR(VLOOKUP($E147,'Source Data'!$B$29:$J$60, MATCH($L147, 'Source Data'!$B$26:$J$26,1),TRUE))=TRUE,"",VLOOKUP($E147,'Source Data'!$B$29:$J$60,MATCH($L147, 'Source Data'!$B$26:$J$26,1),TRUE))))</f>
        <v/>
      </c>
      <c r="Z147" s="171" t="str">
        <f>IF(ISNUMBER($L147),IF(OR(AND(OR($J147="Retired",$J147="Permanent Low-Use"),$K147&lt;=2020),(AND($J147="New",$K147&gt;2020))),"N/A",VLOOKUP($F147,'Source Data'!$B$15:$I$22,5)),"")</f>
        <v/>
      </c>
      <c r="AA147" s="171" t="str">
        <f>IF(ISNUMBER($F147), IF(OR(AND(OR($J147="Retired", $J147="Permanent Low-Use"), $K147&lt;=2021), (AND($J147= "New", $K147&gt;2021))), "N/A", VLOOKUP($F147, 'Source Data'!$B$15:$I$22,6)), "")</f>
        <v/>
      </c>
      <c r="AB147" s="171" t="str">
        <f>IF(ISNUMBER($F147), IF(OR(AND(OR($J147="Retired", $J147="Permanent Low-Use"), $K147&lt;=2022), (AND($J147= "New", $K147&gt;2022))), "N/A", VLOOKUP($F147, 'Source Data'!$B$15:$I$22,7)), "")</f>
        <v/>
      </c>
      <c r="AC147" s="171" t="str">
        <f>IF(ISNUMBER($F147), IF(OR(AND(OR($J147="Retired", $J147="Permanent Low-Use"), $K147&lt;=2023), (AND($J147= "New", $K147&gt;2023))), "N/A", VLOOKUP($F147, 'Source Data'!$B$15:$I$22,8)), "")</f>
        <v/>
      </c>
      <c r="AD147" s="171" t="str">
        <f>IF(ISNUMBER($F147), IF(OR(AND(OR($J147="Retired", $J147="Permanent Low-Use"), $K147&lt;=2024), (AND($J147= "New", $K147&gt;2024))), "N/A", VLOOKUP($F147, 'Source Data'!$B$15:$I$22,8)), "")</f>
        <v/>
      </c>
      <c r="AE147" s="171" t="str">
        <f>IF(ISNUMBER($F147), IF(OR(AND(OR($J147="Retired", $J147="Permanent Low-Use"), $K147&lt;=2025), (AND($J147= "New", $K147&gt;2025))), "N/A", VLOOKUP($F147, 'Source Data'!$B$15:$I$22,8)), "")</f>
        <v/>
      </c>
      <c r="AF147" s="171" t="str">
        <f>IF(ISNUMBER($F147), IF(OR(AND(OR($J147="Retired", $J147="Permanent Low-Use"), $K147&lt;=2026), (AND($J147= "New", $K147&gt;2026))), "N/A", VLOOKUP($F147, 'Source Data'!$B$15:$I$22,8)), "")</f>
        <v/>
      </c>
      <c r="AG147" s="171" t="str">
        <f>IF(ISNUMBER($F147), IF(OR(AND(OR($J147="Retired", $J147="Permanent Low-Use"), $K147&lt;=2027), (AND($J147= "New", $K147&gt;2027))), "N/A", VLOOKUP($F147, 'Source Data'!$B$15:$I$22,8)), "")</f>
        <v/>
      </c>
      <c r="AH147" s="171" t="str">
        <f>IF(ISNUMBER($F147), IF(OR(AND(OR($J147="Retired", $J147="Permanent Low-Use"), $K147&lt;=2028), (AND($J147= "New", $K147&gt;2028))), "N/A", VLOOKUP($F147, 'Source Data'!$B$15:$I$22,8)), "")</f>
        <v/>
      </c>
      <c r="AI147" s="171" t="str">
        <f>IF(ISNUMBER($F147), IF(OR(AND(OR($J147="Retired", $J147="Permanent Low-Use"), $K147&lt;=2029), (AND($J147= "New", $K147&gt;2029))), "N/A", VLOOKUP($F147, 'Source Data'!$B$15:$I$22,8)), "")</f>
        <v/>
      </c>
      <c r="AJ147" s="171" t="str">
        <f>IF(ISNUMBER($F147), IF(OR(AND(OR($J147="Retired", $J147="Permanent Low-Use"), $K147&lt;=2030), (AND($J147= "New", $K147&gt;2030))), "N/A", VLOOKUP($F147, 'Source Data'!$B$15:$I$22,8)), "")</f>
        <v/>
      </c>
      <c r="AK147" s="171" t="str">
        <f>IF($N147= 0, "N/A", IF(ISERROR(VLOOKUP($F147, 'Source Data'!$B$4:$C$11,2)), "", VLOOKUP($F147, 'Source Data'!$B$4:$C$11,2)))</f>
        <v/>
      </c>
    </row>
    <row r="148" spans="1:37" x14ac:dyDescent="0.35">
      <c r="A148" s="99"/>
      <c r="B148" s="89"/>
      <c r="C148" s="90"/>
      <c r="D148" s="90"/>
      <c r="E148" s="91"/>
      <c r="F148" s="91"/>
      <c r="G148" s="86"/>
      <c r="H148" s="87"/>
      <c r="I148" s="86"/>
      <c r="J148" s="88"/>
      <c r="K148" s="92"/>
      <c r="L148" s="168" t="str">
        <f t="shared" si="9"/>
        <v/>
      </c>
      <c r="M148" s="170" t="str">
        <f>IF(ISERROR(VLOOKUP(E148,'Source Data'!$B$67:$J$97, MATCH(F148, 'Source Data'!$B$64:$J$64,1),TRUE))=TRUE,"",VLOOKUP(E148,'Source Data'!$B$67:$J$97,MATCH(F148, 'Source Data'!$B$64:$J$64,1),TRUE))</f>
        <v/>
      </c>
      <c r="N148" s="169" t="str">
        <f t="shared" si="10"/>
        <v/>
      </c>
      <c r="O148" s="170" t="str">
        <f>IF(OR(AND(OR($J148="Retired",$J148="Permanent Low-Use"),$K148&lt;=2020),(AND($J148="New",$K148&gt;2020))),"N/A",IF($N148=0,0,IF(ISERROR(VLOOKUP($E148,'Source Data'!$B$29:$J$60, MATCH($L148, 'Source Data'!$B$26:$J$26,1),TRUE))=TRUE,"",VLOOKUP($E148,'Source Data'!$B$29:$J$60,MATCH($L148, 'Source Data'!$B$26:$J$26,1),TRUE))))</f>
        <v/>
      </c>
      <c r="P148" s="170" t="str">
        <f>IF(OR(AND(OR($J148="Retired",$J148="Permanent Low-Use"),$K148&lt;=2021),(AND($J148="New",$K148&gt;2021))),"N/A",IF($N148=0,0,IF(ISERROR(VLOOKUP($E148,'Source Data'!$B$29:$J$60, MATCH($L148, 'Source Data'!$B$26:$J$26,1),TRUE))=TRUE,"",VLOOKUP($E148,'Source Data'!$B$29:$J$60,MATCH($L148, 'Source Data'!$B$26:$J$26,1),TRUE))))</f>
        <v/>
      </c>
      <c r="Q148" s="170" t="str">
        <f>IF(OR(AND(OR($J148="Retired",$J148="Permanent Low-Use"),$K148&lt;=2022),(AND($J148="New",$K148&gt;2022))),"N/A",IF($N148=0,0,IF(ISERROR(VLOOKUP($E148,'Source Data'!$B$29:$J$60, MATCH($L148, 'Source Data'!$B$26:$J$26,1),TRUE))=TRUE,"",VLOOKUP($E148,'Source Data'!$B$29:$J$60,MATCH($L148, 'Source Data'!$B$26:$J$26,1),TRUE))))</f>
        <v/>
      </c>
      <c r="R148" s="170" t="str">
        <f>IF(OR(AND(OR($J148="Retired",$J148="Permanent Low-Use"),$K148&lt;=2023),(AND($J148="New",$K148&gt;2023))),"N/A",IF($N148=0,0,IF(ISERROR(VLOOKUP($E148,'Source Data'!$B$29:$J$60, MATCH($L148, 'Source Data'!$B$26:$J$26,1),TRUE))=TRUE,"",VLOOKUP($E148,'Source Data'!$B$29:$J$60,MATCH($L148, 'Source Data'!$B$26:$J$26,1),TRUE))))</f>
        <v/>
      </c>
      <c r="S148" s="170" t="str">
        <f>IF(OR(AND(OR($J148="Retired",$J148="Permanent Low-Use"),$K148&lt;=2024),(AND($J148="New",$K148&gt;2024))),"N/A",IF($N148=0,0,IF(ISERROR(VLOOKUP($E148,'Source Data'!$B$29:$J$60, MATCH($L148, 'Source Data'!$B$26:$J$26,1),TRUE))=TRUE,"",VLOOKUP($E148,'Source Data'!$B$29:$J$60,MATCH($L148, 'Source Data'!$B$26:$J$26,1),TRUE))))</f>
        <v/>
      </c>
      <c r="T148" s="170" t="str">
        <f>IF(OR(AND(OR($J148="Retired",$J148="Permanent Low-Use"),$K148&lt;=2025),(AND($J148="New",$K148&gt;2025))),"N/A",IF($N148=0,0,IF(ISERROR(VLOOKUP($E148,'Source Data'!$B$29:$J$60, MATCH($L148, 'Source Data'!$B$26:$J$26,1),TRUE))=TRUE,"",VLOOKUP($E148,'Source Data'!$B$29:$J$60,MATCH($L148, 'Source Data'!$B$26:$J$26,1),TRUE))))</f>
        <v/>
      </c>
      <c r="U148" s="170" t="str">
        <f>IF(OR(AND(OR($J148="Retired",$J148="Permanent Low-Use"),$K148&lt;=2026),(AND($J148="New",$K148&gt;2026))),"N/A",IF($N148=0,0,IF(ISERROR(VLOOKUP($E148,'Source Data'!$B$29:$J$60, MATCH($L148, 'Source Data'!$B$26:$J$26,1),TRUE))=TRUE,"",VLOOKUP($E148,'Source Data'!$B$29:$J$60,MATCH($L148, 'Source Data'!$B$26:$J$26,1),TRUE))))</f>
        <v/>
      </c>
      <c r="V148" s="170" t="str">
        <f>IF(OR(AND(OR($J148="Retired",$J148="Permanent Low-Use"),$K148&lt;=2027),(AND($J148="New",$K148&gt;2027))),"N/A",IF($N148=0,0,IF(ISERROR(VLOOKUP($E148,'Source Data'!$B$29:$J$60, MATCH($L148, 'Source Data'!$B$26:$J$26,1),TRUE))=TRUE,"",VLOOKUP($E148,'Source Data'!$B$29:$J$60,MATCH($L148, 'Source Data'!$B$26:$J$26,1),TRUE))))</f>
        <v/>
      </c>
      <c r="W148" s="170" t="str">
        <f>IF(OR(AND(OR($J148="Retired",$J148="Permanent Low-Use"),$K148&lt;=2028),(AND($J148="New",$K148&gt;2028))),"N/A",IF($N148=0,0,IF(ISERROR(VLOOKUP($E148,'Source Data'!$B$29:$J$60, MATCH($L148, 'Source Data'!$B$26:$J$26,1),TRUE))=TRUE,"",VLOOKUP($E148,'Source Data'!$B$29:$J$60,MATCH($L148, 'Source Data'!$B$26:$J$26,1),TRUE))))</f>
        <v/>
      </c>
      <c r="X148" s="170" t="str">
        <f>IF(OR(AND(OR($J148="Retired",$J148="Permanent Low-Use"),$K148&lt;=2029),(AND($J148="New",$K148&gt;2029))),"N/A",IF($N148=0,0,IF(ISERROR(VLOOKUP($E148,'Source Data'!$B$29:$J$60, MATCH($L148, 'Source Data'!$B$26:$J$26,1),TRUE))=TRUE,"",VLOOKUP($E148,'Source Data'!$B$29:$J$60,MATCH($L148, 'Source Data'!$B$26:$J$26,1),TRUE))))</f>
        <v/>
      </c>
      <c r="Y148" s="170" t="str">
        <f>IF(OR(AND(OR($J148="Retired",$J148="Permanent Low-Use"),$K148&lt;=2030),(AND($J148="New",$K148&gt;2030))),"N/A",IF($N148=0,0,IF(ISERROR(VLOOKUP($E148,'Source Data'!$B$29:$J$60, MATCH($L148, 'Source Data'!$B$26:$J$26,1),TRUE))=TRUE,"",VLOOKUP($E148,'Source Data'!$B$29:$J$60,MATCH($L148, 'Source Data'!$B$26:$J$26,1),TRUE))))</f>
        <v/>
      </c>
      <c r="Z148" s="171" t="str">
        <f>IF(ISNUMBER($L148),IF(OR(AND(OR($J148="Retired",$J148="Permanent Low-Use"),$K148&lt;=2020),(AND($J148="New",$K148&gt;2020))),"N/A",VLOOKUP($F148,'Source Data'!$B$15:$I$22,5)),"")</f>
        <v/>
      </c>
      <c r="AA148" s="171" t="str">
        <f>IF(ISNUMBER($F148), IF(OR(AND(OR($J148="Retired", $J148="Permanent Low-Use"), $K148&lt;=2021), (AND($J148= "New", $K148&gt;2021))), "N/A", VLOOKUP($F148, 'Source Data'!$B$15:$I$22,6)), "")</f>
        <v/>
      </c>
      <c r="AB148" s="171" t="str">
        <f>IF(ISNUMBER($F148), IF(OR(AND(OR($J148="Retired", $J148="Permanent Low-Use"), $K148&lt;=2022), (AND($J148= "New", $K148&gt;2022))), "N/A", VLOOKUP($F148, 'Source Data'!$B$15:$I$22,7)), "")</f>
        <v/>
      </c>
      <c r="AC148" s="171" t="str">
        <f>IF(ISNUMBER($F148), IF(OR(AND(OR($J148="Retired", $J148="Permanent Low-Use"), $K148&lt;=2023), (AND($J148= "New", $K148&gt;2023))), "N/A", VLOOKUP($F148, 'Source Data'!$B$15:$I$22,8)), "")</f>
        <v/>
      </c>
      <c r="AD148" s="171" t="str">
        <f>IF(ISNUMBER($F148), IF(OR(AND(OR($J148="Retired", $J148="Permanent Low-Use"), $K148&lt;=2024), (AND($J148= "New", $K148&gt;2024))), "N/A", VLOOKUP($F148, 'Source Data'!$B$15:$I$22,8)), "")</f>
        <v/>
      </c>
      <c r="AE148" s="171" t="str">
        <f>IF(ISNUMBER($F148), IF(OR(AND(OR($J148="Retired", $J148="Permanent Low-Use"), $K148&lt;=2025), (AND($J148= "New", $K148&gt;2025))), "N/A", VLOOKUP($F148, 'Source Data'!$B$15:$I$22,8)), "")</f>
        <v/>
      </c>
      <c r="AF148" s="171" t="str">
        <f>IF(ISNUMBER($F148), IF(OR(AND(OR($J148="Retired", $J148="Permanent Low-Use"), $K148&lt;=2026), (AND($J148= "New", $K148&gt;2026))), "N/A", VLOOKUP($F148, 'Source Data'!$B$15:$I$22,8)), "")</f>
        <v/>
      </c>
      <c r="AG148" s="171" t="str">
        <f>IF(ISNUMBER($F148), IF(OR(AND(OR($J148="Retired", $J148="Permanent Low-Use"), $K148&lt;=2027), (AND($J148= "New", $K148&gt;2027))), "N/A", VLOOKUP($F148, 'Source Data'!$B$15:$I$22,8)), "")</f>
        <v/>
      </c>
      <c r="AH148" s="171" t="str">
        <f>IF(ISNUMBER($F148), IF(OR(AND(OR($J148="Retired", $J148="Permanent Low-Use"), $K148&lt;=2028), (AND($J148= "New", $K148&gt;2028))), "N/A", VLOOKUP($F148, 'Source Data'!$B$15:$I$22,8)), "")</f>
        <v/>
      </c>
      <c r="AI148" s="171" t="str">
        <f>IF(ISNUMBER($F148), IF(OR(AND(OR($J148="Retired", $J148="Permanent Low-Use"), $K148&lt;=2029), (AND($J148= "New", $K148&gt;2029))), "N/A", VLOOKUP($F148, 'Source Data'!$B$15:$I$22,8)), "")</f>
        <v/>
      </c>
      <c r="AJ148" s="171" t="str">
        <f>IF(ISNUMBER($F148), IF(OR(AND(OR($J148="Retired", $J148="Permanent Low-Use"), $K148&lt;=2030), (AND($J148= "New", $K148&gt;2030))), "N/A", VLOOKUP($F148, 'Source Data'!$B$15:$I$22,8)), "")</f>
        <v/>
      </c>
      <c r="AK148" s="171" t="str">
        <f>IF($N148= 0, "N/A", IF(ISERROR(VLOOKUP($F148, 'Source Data'!$B$4:$C$11,2)), "", VLOOKUP($F148, 'Source Data'!$B$4:$C$11,2)))</f>
        <v/>
      </c>
    </row>
    <row r="149" spans="1:37" x14ac:dyDescent="0.35">
      <c r="A149" s="99"/>
      <c r="B149" s="89"/>
      <c r="C149" s="90"/>
      <c r="D149" s="90"/>
      <c r="E149" s="91"/>
      <c r="F149" s="91"/>
      <c r="G149" s="86"/>
      <c r="H149" s="87"/>
      <c r="I149" s="86"/>
      <c r="J149" s="88"/>
      <c r="K149" s="92"/>
      <c r="L149" s="168" t="str">
        <f t="shared" si="9"/>
        <v/>
      </c>
      <c r="M149" s="170" t="str">
        <f>IF(ISERROR(VLOOKUP(E149,'Source Data'!$B$67:$J$97, MATCH(F149, 'Source Data'!$B$64:$J$64,1),TRUE))=TRUE,"",VLOOKUP(E149,'Source Data'!$B$67:$J$97,MATCH(F149, 'Source Data'!$B$64:$J$64,1),TRUE))</f>
        <v/>
      </c>
      <c r="N149" s="169" t="str">
        <f t="shared" si="10"/>
        <v/>
      </c>
      <c r="O149" s="170" t="str">
        <f>IF(OR(AND(OR($J149="Retired",$J149="Permanent Low-Use"),$K149&lt;=2020),(AND($J149="New",$K149&gt;2020))),"N/A",IF($N149=0,0,IF(ISERROR(VLOOKUP($E149,'Source Data'!$B$29:$J$60, MATCH($L149, 'Source Data'!$B$26:$J$26,1),TRUE))=TRUE,"",VLOOKUP($E149,'Source Data'!$B$29:$J$60,MATCH($L149, 'Source Data'!$B$26:$J$26,1),TRUE))))</f>
        <v/>
      </c>
      <c r="P149" s="170" t="str">
        <f>IF(OR(AND(OR($J149="Retired",$J149="Permanent Low-Use"),$K149&lt;=2021),(AND($J149="New",$K149&gt;2021))),"N/A",IF($N149=0,0,IF(ISERROR(VLOOKUP($E149,'Source Data'!$B$29:$J$60, MATCH($L149, 'Source Data'!$B$26:$J$26,1),TRUE))=TRUE,"",VLOOKUP($E149,'Source Data'!$B$29:$J$60,MATCH($L149, 'Source Data'!$B$26:$J$26,1),TRUE))))</f>
        <v/>
      </c>
      <c r="Q149" s="170" t="str">
        <f>IF(OR(AND(OR($J149="Retired",$J149="Permanent Low-Use"),$K149&lt;=2022),(AND($J149="New",$K149&gt;2022))),"N/A",IF($N149=0,0,IF(ISERROR(VLOOKUP($E149,'Source Data'!$B$29:$J$60, MATCH($L149, 'Source Data'!$B$26:$J$26,1),TRUE))=TRUE,"",VLOOKUP($E149,'Source Data'!$B$29:$J$60,MATCH($L149, 'Source Data'!$B$26:$J$26,1),TRUE))))</f>
        <v/>
      </c>
      <c r="R149" s="170" t="str">
        <f>IF(OR(AND(OR($J149="Retired",$J149="Permanent Low-Use"),$K149&lt;=2023),(AND($J149="New",$K149&gt;2023))),"N/A",IF($N149=0,0,IF(ISERROR(VLOOKUP($E149,'Source Data'!$B$29:$J$60, MATCH($L149, 'Source Data'!$B$26:$J$26,1),TRUE))=TRUE,"",VLOOKUP($E149,'Source Data'!$B$29:$J$60,MATCH($L149, 'Source Data'!$B$26:$J$26,1),TRUE))))</f>
        <v/>
      </c>
      <c r="S149" s="170" t="str">
        <f>IF(OR(AND(OR($J149="Retired",$J149="Permanent Low-Use"),$K149&lt;=2024),(AND($J149="New",$K149&gt;2024))),"N/A",IF($N149=0,0,IF(ISERROR(VLOOKUP($E149,'Source Data'!$B$29:$J$60, MATCH($L149, 'Source Data'!$B$26:$J$26,1),TRUE))=TRUE,"",VLOOKUP($E149,'Source Data'!$B$29:$J$60,MATCH($L149, 'Source Data'!$B$26:$J$26,1),TRUE))))</f>
        <v/>
      </c>
      <c r="T149" s="170" t="str">
        <f>IF(OR(AND(OR($J149="Retired",$J149="Permanent Low-Use"),$K149&lt;=2025),(AND($J149="New",$K149&gt;2025))),"N/A",IF($N149=0,0,IF(ISERROR(VLOOKUP($E149,'Source Data'!$B$29:$J$60, MATCH($L149, 'Source Data'!$B$26:$J$26,1),TRUE))=TRUE,"",VLOOKUP($E149,'Source Data'!$B$29:$J$60,MATCH($L149, 'Source Data'!$B$26:$J$26,1),TRUE))))</f>
        <v/>
      </c>
      <c r="U149" s="170" t="str">
        <f>IF(OR(AND(OR($J149="Retired",$J149="Permanent Low-Use"),$K149&lt;=2026),(AND($J149="New",$K149&gt;2026))),"N/A",IF($N149=0,0,IF(ISERROR(VLOOKUP($E149,'Source Data'!$B$29:$J$60, MATCH($L149, 'Source Data'!$B$26:$J$26,1),TRUE))=TRUE,"",VLOOKUP($E149,'Source Data'!$B$29:$J$60,MATCH($L149, 'Source Data'!$B$26:$J$26,1),TRUE))))</f>
        <v/>
      </c>
      <c r="V149" s="170" t="str">
        <f>IF(OR(AND(OR($J149="Retired",$J149="Permanent Low-Use"),$K149&lt;=2027),(AND($J149="New",$K149&gt;2027))),"N/A",IF($N149=0,0,IF(ISERROR(VLOOKUP($E149,'Source Data'!$B$29:$J$60, MATCH($L149, 'Source Data'!$B$26:$J$26,1),TRUE))=TRUE,"",VLOOKUP($E149,'Source Data'!$B$29:$J$60,MATCH($L149, 'Source Data'!$B$26:$J$26,1),TRUE))))</f>
        <v/>
      </c>
      <c r="W149" s="170" t="str">
        <f>IF(OR(AND(OR($J149="Retired",$J149="Permanent Low-Use"),$K149&lt;=2028),(AND($J149="New",$K149&gt;2028))),"N/A",IF($N149=0,0,IF(ISERROR(VLOOKUP($E149,'Source Data'!$B$29:$J$60, MATCH($L149, 'Source Data'!$B$26:$J$26,1),TRUE))=TRUE,"",VLOOKUP($E149,'Source Data'!$B$29:$J$60,MATCH($L149, 'Source Data'!$B$26:$J$26,1),TRUE))))</f>
        <v/>
      </c>
      <c r="X149" s="170" t="str">
        <f>IF(OR(AND(OR($J149="Retired",$J149="Permanent Low-Use"),$K149&lt;=2029),(AND($J149="New",$K149&gt;2029))),"N/A",IF($N149=0,0,IF(ISERROR(VLOOKUP($E149,'Source Data'!$B$29:$J$60, MATCH($L149, 'Source Data'!$B$26:$J$26,1),TRUE))=TRUE,"",VLOOKUP($E149,'Source Data'!$B$29:$J$60,MATCH($L149, 'Source Data'!$B$26:$J$26,1),TRUE))))</f>
        <v/>
      </c>
      <c r="Y149" s="170" t="str">
        <f>IF(OR(AND(OR($J149="Retired",$J149="Permanent Low-Use"),$K149&lt;=2030),(AND($J149="New",$K149&gt;2030))),"N/A",IF($N149=0,0,IF(ISERROR(VLOOKUP($E149,'Source Data'!$B$29:$J$60, MATCH($L149, 'Source Data'!$B$26:$J$26,1),TRUE))=TRUE,"",VLOOKUP($E149,'Source Data'!$B$29:$J$60,MATCH($L149, 'Source Data'!$B$26:$J$26,1),TRUE))))</f>
        <v/>
      </c>
      <c r="Z149" s="171" t="str">
        <f>IF(ISNUMBER($L149),IF(OR(AND(OR($J149="Retired",$J149="Permanent Low-Use"),$K149&lt;=2020),(AND($J149="New",$K149&gt;2020))),"N/A",VLOOKUP($F149,'Source Data'!$B$15:$I$22,5)),"")</f>
        <v/>
      </c>
      <c r="AA149" s="171" t="str">
        <f>IF(ISNUMBER($F149), IF(OR(AND(OR($J149="Retired", $J149="Permanent Low-Use"), $K149&lt;=2021), (AND($J149= "New", $K149&gt;2021))), "N/A", VLOOKUP($F149, 'Source Data'!$B$15:$I$22,6)), "")</f>
        <v/>
      </c>
      <c r="AB149" s="171" t="str">
        <f>IF(ISNUMBER($F149), IF(OR(AND(OR($J149="Retired", $J149="Permanent Low-Use"), $K149&lt;=2022), (AND($J149= "New", $K149&gt;2022))), "N/A", VLOOKUP($F149, 'Source Data'!$B$15:$I$22,7)), "")</f>
        <v/>
      </c>
      <c r="AC149" s="171" t="str">
        <f>IF(ISNUMBER($F149), IF(OR(AND(OR($J149="Retired", $J149="Permanent Low-Use"), $K149&lt;=2023), (AND($J149= "New", $K149&gt;2023))), "N/A", VLOOKUP($F149, 'Source Data'!$B$15:$I$22,8)), "")</f>
        <v/>
      </c>
      <c r="AD149" s="171" t="str">
        <f>IF(ISNUMBER($F149), IF(OR(AND(OR($J149="Retired", $J149="Permanent Low-Use"), $K149&lt;=2024), (AND($J149= "New", $K149&gt;2024))), "N/A", VLOOKUP($F149, 'Source Data'!$B$15:$I$22,8)), "")</f>
        <v/>
      </c>
      <c r="AE149" s="171" t="str">
        <f>IF(ISNUMBER($F149), IF(OR(AND(OR($J149="Retired", $J149="Permanent Low-Use"), $K149&lt;=2025), (AND($J149= "New", $K149&gt;2025))), "N/A", VLOOKUP($F149, 'Source Data'!$B$15:$I$22,8)), "")</f>
        <v/>
      </c>
      <c r="AF149" s="171" t="str">
        <f>IF(ISNUMBER($F149), IF(OR(AND(OR($J149="Retired", $J149="Permanent Low-Use"), $K149&lt;=2026), (AND($J149= "New", $K149&gt;2026))), "N/A", VLOOKUP($F149, 'Source Data'!$B$15:$I$22,8)), "")</f>
        <v/>
      </c>
      <c r="AG149" s="171" t="str">
        <f>IF(ISNUMBER($F149), IF(OR(AND(OR($J149="Retired", $J149="Permanent Low-Use"), $K149&lt;=2027), (AND($J149= "New", $K149&gt;2027))), "N/A", VLOOKUP($F149, 'Source Data'!$B$15:$I$22,8)), "")</f>
        <v/>
      </c>
      <c r="AH149" s="171" t="str">
        <f>IF(ISNUMBER($F149), IF(OR(AND(OR($J149="Retired", $J149="Permanent Low-Use"), $K149&lt;=2028), (AND($J149= "New", $K149&gt;2028))), "N/A", VLOOKUP($F149, 'Source Data'!$B$15:$I$22,8)), "")</f>
        <v/>
      </c>
      <c r="AI149" s="171" t="str">
        <f>IF(ISNUMBER($F149), IF(OR(AND(OR($J149="Retired", $J149="Permanent Low-Use"), $K149&lt;=2029), (AND($J149= "New", $K149&gt;2029))), "N/A", VLOOKUP($F149, 'Source Data'!$B$15:$I$22,8)), "")</f>
        <v/>
      </c>
      <c r="AJ149" s="171" t="str">
        <f>IF(ISNUMBER($F149), IF(OR(AND(OR($J149="Retired", $J149="Permanent Low-Use"), $K149&lt;=2030), (AND($J149= "New", $K149&gt;2030))), "N/A", VLOOKUP($F149, 'Source Data'!$B$15:$I$22,8)), "")</f>
        <v/>
      </c>
      <c r="AK149" s="171" t="str">
        <f>IF($N149= 0, "N/A", IF(ISERROR(VLOOKUP($F149, 'Source Data'!$B$4:$C$11,2)), "", VLOOKUP($F149, 'Source Data'!$B$4:$C$11,2)))</f>
        <v/>
      </c>
    </row>
    <row r="150" spans="1:37" x14ac:dyDescent="0.35">
      <c r="A150" s="99"/>
      <c r="B150" s="89"/>
      <c r="C150" s="90"/>
      <c r="D150" s="90"/>
      <c r="E150" s="91"/>
      <c r="F150" s="91"/>
      <c r="G150" s="86"/>
      <c r="H150" s="87"/>
      <c r="I150" s="86"/>
      <c r="J150" s="88"/>
      <c r="K150" s="92"/>
      <c r="L150" s="168" t="str">
        <f t="shared" si="9"/>
        <v/>
      </c>
      <c r="M150" s="170" t="str">
        <f>IF(ISERROR(VLOOKUP(E150,'Source Data'!$B$67:$J$97, MATCH(F150, 'Source Data'!$B$64:$J$64,1),TRUE))=TRUE,"",VLOOKUP(E150,'Source Data'!$B$67:$J$97,MATCH(F150, 'Source Data'!$B$64:$J$64,1),TRUE))</f>
        <v/>
      </c>
      <c r="N150" s="169" t="str">
        <f t="shared" si="10"/>
        <v/>
      </c>
      <c r="O150" s="170" t="str">
        <f>IF(OR(AND(OR($J150="Retired",$J150="Permanent Low-Use"),$K150&lt;=2020),(AND($J150="New",$K150&gt;2020))),"N/A",IF($N150=0,0,IF(ISERROR(VLOOKUP($E150,'Source Data'!$B$29:$J$60, MATCH($L150, 'Source Data'!$B$26:$J$26,1),TRUE))=TRUE,"",VLOOKUP($E150,'Source Data'!$B$29:$J$60,MATCH($L150, 'Source Data'!$B$26:$J$26,1),TRUE))))</f>
        <v/>
      </c>
      <c r="P150" s="170" t="str">
        <f>IF(OR(AND(OR($J150="Retired",$J150="Permanent Low-Use"),$K150&lt;=2021),(AND($J150="New",$K150&gt;2021))),"N/A",IF($N150=0,0,IF(ISERROR(VLOOKUP($E150,'Source Data'!$B$29:$J$60, MATCH($L150, 'Source Data'!$B$26:$J$26,1),TRUE))=TRUE,"",VLOOKUP($E150,'Source Data'!$B$29:$J$60,MATCH($L150, 'Source Data'!$B$26:$J$26,1),TRUE))))</f>
        <v/>
      </c>
      <c r="Q150" s="170" t="str">
        <f>IF(OR(AND(OR($J150="Retired",$J150="Permanent Low-Use"),$K150&lt;=2022),(AND($J150="New",$K150&gt;2022))),"N/A",IF($N150=0,0,IF(ISERROR(VLOOKUP($E150,'Source Data'!$B$29:$J$60, MATCH($L150, 'Source Data'!$B$26:$J$26,1),TRUE))=TRUE,"",VLOOKUP($E150,'Source Data'!$B$29:$J$60,MATCH($L150, 'Source Data'!$B$26:$J$26,1),TRUE))))</f>
        <v/>
      </c>
      <c r="R150" s="170" t="str">
        <f>IF(OR(AND(OR($J150="Retired",$J150="Permanent Low-Use"),$K150&lt;=2023),(AND($J150="New",$K150&gt;2023))),"N/A",IF($N150=0,0,IF(ISERROR(VLOOKUP($E150,'Source Data'!$B$29:$J$60, MATCH($L150, 'Source Data'!$B$26:$J$26,1),TRUE))=TRUE,"",VLOOKUP($E150,'Source Data'!$B$29:$J$60,MATCH($L150, 'Source Data'!$B$26:$J$26,1),TRUE))))</f>
        <v/>
      </c>
      <c r="S150" s="170" t="str">
        <f>IF(OR(AND(OR($J150="Retired",$J150="Permanent Low-Use"),$K150&lt;=2024),(AND($J150="New",$K150&gt;2024))),"N/A",IF($N150=0,0,IF(ISERROR(VLOOKUP($E150,'Source Data'!$B$29:$J$60, MATCH($L150, 'Source Data'!$B$26:$J$26,1),TRUE))=TRUE,"",VLOOKUP($E150,'Source Data'!$B$29:$J$60,MATCH($L150, 'Source Data'!$B$26:$J$26,1),TRUE))))</f>
        <v/>
      </c>
      <c r="T150" s="170" t="str">
        <f>IF(OR(AND(OR($J150="Retired",$J150="Permanent Low-Use"),$K150&lt;=2025),(AND($J150="New",$K150&gt;2025))),"N/A",IF($N150=0,0,IF(ISERROR(VLOOKUP($E150,'Source Data'!$B$29:$J$60, MATCH($L150, 'Source Data'!$B$26:$J$26,1),TRUE))=TRUE,"",VLOOKUP($E150,'Source Data'!$B$29:$J$60,MATCH($L150, 'Source Data'!$B$26:$J$26,1),TRUE))))</f>
        <v/>
      </c>
      <c r="U150" s="170" t="str">
        <f>IF(OR(AND(OR($J150="Retired",$J150="Permanent Low-Use"),$K150&lt;=2026),(AND($J150="New",$K150&gt;2026))),"N/A",IF($N150=0,0,IF(ISERROR(VLOOKUP($E150,'Source Data'!$B$29:$J$60, MATCH($L150, 'Source Data'!$B$26:$J$26,1),TRUE))=TRUE,"",VLOOKUP($E150,'Source Data'!$B$29:$J$60,MATCH($L150, 'Source Data'!$B$26:$J$26,1),TRUE))))</f>
        <v/>
      </c>
      <c r="V150" s="170" t="str">
        <f>IF(OR(AND(OR($J150="Retired",$J150="Permanent Low-Use"),$K150&lt;=2027),(AND($J150="New",$K150&gt;2027))),"N/A",IF($N150=0,0,IF(ISERROR(VLOOKUP($E150,'Source Data'!$B$29:$J$60, MATCH($L150, 'Source Data'!$B$26:$J$26,1),TRUE))=TRUE,"",VLOOKUP($E150,'Source Data'!$B$29:$J$60,MATCH($L150, 'Source Data'!$B$26:$J$26,1),TRUE))))</f>
        <v/>
      </c>
      <c r="W150" s="170" t="str">
        <f>IF(OR(AND(OR($J150="Retired",$J150="Permanent Low-Use"),$K150&lt;=2028),(AND($J150="New",$K150&gt;2028))),"N/A",IF($N150=0,0,IF(ISERROR(VLOOKUP($E150,'Source Data'!$B$29:$J$60, MATCH($L150, 'Source Data'!$B$26:$J$26,1),TRUE))=TRUE,"",VLOOKUP($E150,'Source Data'!$B$29:$J$60,MATCH($L150, 'Source Data'!$B$26:$J$26,1),TRUE))))</f>
        <v/>
      </c>
      <c r="X150" s="170" t="str">
        <f>IF(OR(AND(OR($J150="Retired",$J150="Permanent Low-Use"),$K150&lt;=2029),(AND($J150="New",$K150&gt;2029))),"N/A",IF($N150=0,0,IF(ISERROR(VLOOKUP($E150,'Source Data'!$B$29:$J$60, MATCH($L150, 'Source Data'!$B$26:$J$26,1),TRUE))=TRUE,"",VLOOKUP($E150,'Source Data'!$B$29:$J$60,MATCH($L150, 'Source Data'!$B$26:$J$26,1),TRUE))))</f>
        <v/>
      </c>
      <c r="Y150" s="170" t="str">
        <f>IF(OR(AND(OR($J150="Retired",$J150="Permanent Low-Use"),$K150&lt;=2030),(AND($J150="New",$K150&gt;2030))),"N/A",IF($N150=0,0,IF(ISERROR(VLOOKUP($E150,'Source Data'!$B$29:$J$60, MATCH($L150, 'Source Data'!$B$26:$J$26,1),TRUE))=TRUE,"",VLOOKUP($E150,'Source Data'!$B$29:$J$60,MATCH($L150, 'Source Data'!$B$26:$J$26,1),TRUE))))</f>
        <v/>
      </c>
      <c r="Z150" s="171" t="str">
        <f>IF(ISNUMBER($L150),IF(OR(AND(OR($J150="Retired",$J150="Permanent Low-Use"),$K150&lt;=2020),(AND($J150="New",$K150&gt;2020))),"N/A",VLOOKUP($F150,'Source Data'!$B$15:$I$22,5)),"")</f>
        <v/>
      </c>
      <c r="AA150" s="171" t="str">
        <f>IF(ISNUMBER($F150), IF(OR(AND(OR($J150="Retired", $J150="Permanent Low-Use"), $K150&lt;=2021), (AND($J150= "New", $K150&gt;2021))), "N/A", VLOOKUP($F150, 'Source Data'!$B$15:$I$22,6)), "")</f>
        <v/>
      </c>
      <c r="AB150" s="171" t="str">
        <f>IF(ISNUMBER($F150), IF(OR(AND(OR($J150="Retired", $J150="Permanent Low-Use"), $K150&lt;=2022), (AND($J150= "New", $K150&gt;2022))), "N/A", VLOOKUP($F150, 'Source Data'!$B$15:$I$22,7)), "")</f>
        <v/>
      </c>
      <c r="AC150" s="171" t="str">
        <f>IF(ISNUMBER($F150), IF(OR(AND(OR($J150="Retired", $J150="Permanent Low-Use"), $K150&lt;=2023), (AND($J150= "New", $K150&gt;2023))), "N/A", VLOOKUP($F150, 'Source Data'!$B$15:$I$22,8)), "")</f>
        <v/>
      </c>
      <c r="AD150" s="171" t="str">
        <f>IF(ISNUMBER($F150), IF(OR(AND(OR($J150="Retired", $J150="Permanent Low-Use"), $K150&lt;=2024), (AND($J150= "New", $K150&gt;2024))), "N/A", VLOOKUP($F150, 'Source Data'!$B$15:$I$22,8)), "")</f>
        <v/>
      </c>
      <c r="AE150" s="171" t="str">
        <f>IF(ISNUMBER($F150), IF(OR(AND(OR($J150="Retired", $J150="Permanent Low-Use"), $K150&lt;=2025), (AND($J150= "New", $K150&gt;2025))), "N/A", VLOOKUP($F150, 'Source Data'!$B$15:$I$22,8)), "")</f>
        <v/>
      </c>
      <c r="AF150" s="171" t="str">
        <f>IF(ISNUMBER($F150), IF(OR(AND(OR($J150="Retired", $J150="Permanent Low-Use"), $K150&lt;=2026), (AND($J150= "New", $K150&gt;2026))), "N/A", VLOOKUP($F150, 'Source Data'!$B$15:$I$22,8)), "")</f>
        <v/>
      </c>
      <c r="AG150" s="171" t="str">
        <f>IF(ISNUMBER($F150), IF(OR(AND(OR($J150="Retired", $J150="Permanent Low-Use"), $K150&lt;=2027), (AND($J150= "New", $K150&gt;2027))), "N/A", VLOOKUP($F150, 'Source Data'!$B$15:$I$22,8)), "")</f>
        <v/>
      </c>
      <c r="AH150" s="171" t="str">
        <f>IF(ISNUMBER($F150), IF(OR(AND(OR($J150="Retired", $J150="Permanent Low-Use"), $K150&lt;=2028), (AND($J150= "New", $K150&gt;2028))), "N/A", VLOOKUP($F150, 'Source Data'!$B$15:$I$22,8)), "")</f>
        <v/>
      </c>
      <c r="AI150" s="171" t="str">
        <f>IF(ISNUMBER($F150), IF(OR(AND(OR($J150="Retired", $J150="Permanent Low-Use"), $K150&lt;=2029), (AND($J150= "New", $K150&gt;2029))), "N/A", VLOOKUP($F150, 'Source Data'!$B$15:$I$22,8)), "")</f>
        <v/>
      </c>
      <c r="AJ150" s="171" t="str">
        <f>IF(ISNUMBER($F150), IF(OR(AND(OR($J150="Retired", $J150="Permanent Low-Use"), $K150&lt;=2030), (AND($J150= "New", $K150&gt;2030))), "N/A", VLOOKUP($F150, 'Source Data'!$B$15:$I$22,8)), "")</f>
        <v/>
      </c>
      <c r="AK150" s="171" t="str">
        <f>IF($N150= 0, "N/A", IF(ISERROR(VLOOKUP($F150, 'Source Data'!$B$4:$C$11,2)), "", VLOOKUP($F150, 'Source Data'!$B$4:$C$11,2)))</f>
        <v/>
      </c>
    </row>
    <row r="151" spans="1:37" x14ac:dyDescent="0.35">
      <c r="A151" s="99"/>
      <c r="B151" s="89"/>
      <c r="C151" s="90"/>
      <c r="D151" s="90"/>
      <c r="E151" s="91"/>
      <c r="F151" s="91"/>
      <c r="G151" s="86"/>
      <c r="H151" s="87"/>
      <c r="I151" s="86"/>
      <c r="J151" s="88"/>
      <c r="K151" s="92"/>
      <c r="L151" s="168" t="str">
        <f t="shared" si="9"/>
        <v/>
      </c>
      <c r="M151" s="170" t="str">
        <f>IF(ISERROR(VLOOKUP(E151,'Source Data'!$B$67:$J$97, MATCH(F151, 'Source Data'!$B$64:$J$64,1),TRUE))=TRUE,"",VLOOKUP(E151,'Source Data'!$B$67:$J$97,MATCH(F151, 'Source Data'!$B$64:$J$64,1),TRUE))</f>
        <v/>
      </c>
      <c r="N151" s="169" t="str">
        <f t="shared" si="10"/>
        <v/>
      </c>
      <c r="O151" s="170" t="str">
        <f>IF(OR(AND(OR($J151="Retired",$J151="Permanent Low-Use"),$K151&lt;=2020),(AND($J151="New",$K151&gt;2020))),"N/A",IF($N151=0,0,IF(ISERROR(VLOOKUP($E151,'Source Data'!$B$29:$J$60, MATCH($L151, 'Source Data'!$B$26:$J$26,1),TRUE))=TRUE,"",VLOOKUP($E151,'Source Data'!$B$29:$J$60,MATCH($L151, 'Source Data'!$B$26:$J$26,1),TRUE))))</f>
        <v/>
      </c>
      <c r="P151" s="170" t="str">
        <f>IF(OR(AND(OR($J151="Retired",$J151="Permanent Low-Use"),$K151&lt;=2021),(AND($J151="New",$K151&gt;2021))),"N/A",IF($N151=0,0,IF(ISERROR(VLOOKUP($E151,'Source Data'!$B$29:$J$60, MATCH($L151, 'Source Data'!$B$26:$J$26,1),TRUE))=TRUE,"",VLOOKUP($E151,'Source Data'!$B$29:$J$60,MATCH($L151, 'Source Data'!$B$26:$J$26,1),TRUE))))</f>
        <v/>
      </c>
      <c r="Q151" s="170" t="str">
        <f>IF(OR(AND(OR($J151="Retired",$J151="Permanent Low-Use"),$K151&lt;=2022),(AND($J151="New",$K151&gt;2022))),"N/A",IF($N151=0,0,IF(ISERROR(VLOOKUP($E151,'Source Data'!$B$29:$J$60, MATCH($L151, 'Source Data'!$B$26:$J$26,1),TRUE))=TRUE,"",VLOOKUP($E151,'Source Data'!$B$29:$J$60,MATCH($L151, 'Source Data'!$B$26:$J$26,1),TRUE))))</f>
        <v/>
      </c>
      <c r="R151" s="170" t="str">
        <f>IF(OR(AND(OR($J151="Retired",$J151="Permanent Low-Use"),$K151&lt;=2023),(AND($J151="New",$K151&gt;2023))),"N/A",IF($N151=0,0,IF(ISERROR(VLOOKUP($E151,'Source Data'!$B$29:$J$60, MATCH($L151, 'Source Data'!$B$26:$J$26,1),TRUE))=TRUE,"",VLOOKUP($E151,'Source Data'!$B$29:$J$60,MATCH($L151, 'Source Data'!$B$26:$J$26,1),TRUE))))</f>
        <v/>
      </c>
      <c r="S151" s="170" t="str">
        <f>IF(OR(AND(OR($J151="Retired",$J151="Permanent Low-Use"),$K151&lt;=2024),(AND($J151="New",$K151&gt;2024))),"N/A",IF($N151=0,0,IF(ISERROR(VLOOKUP($E151,'Source Data'!$B$29:$J$60, MATCH($L151, 'Source Data'!$B$26:$J$26,1),TRUE))=TRUE,"",VLOOKUP($E151,'Source Data'!$B$29:$J$60,MATCH($L151, 'Source Data'!$B$26:$J$26,1),TRUE))))</f>
        <v/>
      </c>
      <c r="T151" s="170" t="str">
        <f>IF(OR(AND(OR($J151="Retired",$J151="Permanent Low-Use"),$K151&lt;=2025),(AND($J151="New",$K151&gt;2025))),"N/A",IF($N151=0,0,IF(ISERROR(VLOOKUP($E151,'Source Data'!$B$29:$J$60, MATCH($L151, 'Source Data'!$B$26:$J$26,1),TRUE))=TRUE,"",VLOOKUP($E151,'Source Data'!$B$29:$J$60,MATCH($L151, 'Source Data'!$B$26:$J$26,1),TRUE))))</f>
        <v/>
      </c>
      <c r="U151" s="170" t="str">
        <f>IF(OR(AND(OR($J151="Retired",$J151="Permanent Low-Use"),$K151&lt;=2026),(AND($J151="New",$K151&gt;2026))),"N/A",IF($N151=0,0,IF(ISERROR(VLOOKUP($E151,'Source Data'!$B$29:$J$60, MATCH($L151, 'Source Data'!$B$26:$J$26,1),TRUE))=TRUE,"",VLOOKUP($E151,'Source Data'!$B$29:$J$60,MATCH($L151, 'Source Data'!$B$26:$J$26,1),TRUE))))</f>
        <v/>
      </c>
      <c r="V151" s="170" t="str">
        <f>IF(OR(AND(OR($J151="Retired",$J151="Permanent Low-Use"),$K151&lt;=2027),(AND($J151="New",$K151&gt;2027))),"N/A",IF($N151=0,0,IF(ISERROR(VLOOKUP($E151,'Source Data'!$B$29:$J$60, MATCH($L151, 'Source Data'!$B$26:$J$26,1),TRUE))=TRUE,"",VLOOKUP($E151,'Source Data'!$B$29:$J$60,MATCH($L151, 'Source Data'!$B$26:$J$26,1),TRUE))))</f>
        <v/>
      </c>
      <c r="W151" s="170" t="str">
        <f>IF(OR(AND(OR($J151="Retired",$J151="Permanent Low-Use"),$K151&lt;=2028),(AND($J151="New",$K151&gt;2028))),"N/A",IF($N151=0,0,IF(ISERROR(VLOOKUP($E151,'Source Data'!$B$29:$J$60, MATCH($L151, 'Source Data'!$B$26:$J$26,1),TRUE))=TRUE,"",VLOOKUP($E151,'Source Data'!$B$29:$J$60,MATCH($L151, 'Source Data'!$B$26:$J$26,1),TRUE))))</f>
        <v/>
      </c>
      <c r="X151" s="170" t="str">
        <f>IF(OR(AND(OR($J151="Retired",$J151="Permanent Low-Use"),$K151&lt;=2029),(AND($J151="New",$K151&gt;2029))),"N/A",IF($N151=0,0,IF(ISERROR(VLOOKUP($E151,'Source Data'!$B$29:$J$60, MATCH($L151, 'Source Data'!$B$26:$J$26,1),TRUE))=TRUE,"",VLOOKUP($E151,'Source Data'!$B$29:$J$60,MATCH($L151, 'Source Data'!$B$26:$J$26,1),TRUE))))</f>
        <v/>
      </c>
      <c r="Y151" s="170" t="str">
        <f>IF(OR(AND(OR($J151="Retired",$J151="Permanent Low-Use"),$K151&lt;=2030),(AND($J151="New",$K151&gt;2030))),"N/A",IF($N151=0,0,IF(ISERROR(VLOOKUP($E151,'Source Data'!$B$29:$J$60, MATCH($L151, 'Source Data'!$B$26:$J$26,1),TRUE))=TRUE,"",VLOOKUP($E151,'Source Data'!$B$29:$J$60,MATCH($L151, 'Source Data'!$B$26:$J$26,1),TRUE))))</f>
        <v/>
      </c>
      <c r="Z151" s="171" t="str">
        <f>IF(ISNUMBER($L151),IF(OR(AND(OR($J151="Retired",$J151="Permanent Low-Use"),$K151&lt;=2020),(AND($J151="New",$K151&gt;2020))),"N/A",VLOOKUP($F151,'Source Data'!$B$15:$I$22,5)),"")</f>
        <v/>
      </c>
      <c r="AA151" s="171" t="str">
        <f>IF(ISNUMBER($F151), IF(OR(AND(OR($J151="Retired", $J151="Permanent Low-Use"), $K151&lt;=2021), (AND($J151= "New", $K151&gt;2021))), "N/A", VLOOKUP($F151, 'Source Data'!$B$15:$I$22,6)), "")</f>
        <v/>
      </c>
      <c r="AB151" s="171" t="str">
        <f>IF(ISNUMBER($F151), IF(OR(AND(OR($J151="Retired", $J151="Permanent Low-Use"), $K151&lt;=2022), (AND($J151= "New", $K151&gt;2022))), "N/A", VLOOKUP($F151, 'Source Data'!$B$15:$I$22,7)), "")</f>
        <v/>
      </c>
      <c r="AC151" s="171" t="str">
        <f>IF(ISNUMBER($F151), IF(OR(AND(OR($J151="Retired", $J151="Permanent Low-Use"), $K151&lt;=2023), (AND($J151= "New", $K151&gt;2023))), "N/A", VLOOKUP($F151, 'Source Data'!$B$15:$I$22,8)), "")</f>
        <v/>
      </c>
      <c r="AD151" s="171" t="str">
        <f>IF(ISNUMBER($F151), IF(OR(AND(OR($J151="Retired", $J151="Permanent Low-Use"), $K151&lt;=2024), (AND($J151= "New", $K151&gt;2024))), "N/A", VLOOKUP($F151, 'Source Data'!$B$15:$I$22,8)), "")</f>
        <v/>
      </c>
      <c r="AE151" s="171" t="str">
        <f>IF(ISNUMBER($F151), IF(OR(AND(OR($J151="Retired", $J151="Permanent Low-Use"), $K151&lt;=2025), (AND($J151= "New", $K151&gt;2025))), "N/A", VLOOKUP($F151, 'Source Data'!$B$15:$I$22,8)), "")</f>
        <v/>
      </c>
      <c r="AF151" s="171" t="str">
        <f>IF(ISNUMBER($F151), IF(OR(AND(OR($J151="Retired", $J151="Permanent Low-Use"), $K151&lt;=2026), (AND($J151= "New", $K151&gt;2026))), "N/A", VLOOKUP($F151, 'Source Data'!$B$15:$I$22,8)), "")</f>
        <v/>
      </c>
      <c r="AG151" s="171" t="str">
        <f>IF(ISNUMBER($F151), IF(OR(AND(OR($J151="Retired", $J151="Permanent Low-Use"), $K151&lt;=2027), (AND($J151= "New", $K151&gt;2027))), "N/A", VLOOKUP($F151, 'Source Data'!$B$15:$I$22,8)), "")</f>
        <v/>
      </c>
      <c r="AH151" s="171" t="str">
        <f>IF(ISNUMBER($F151), IF(OR(AND(OR($J151="Retired", $J151="Permanent Low-Use"), $K151&lt;=2028), (AND($J151= "New", $K151&gt;2028))), "N/A", VLOOKUP($F151, 'Source Data'!$B$15:$I$22,8)), "")</f>
        <v/>
      </c>
      <c r="AI151" s="171" t="str">
        <f>IF(ISNUMBER($F151), IF(OR(AND(OR($J151="Retired", $J151="Permanent Low-Use"), $K151&lt;=2029), (AND($J151= "New", $K151&gt;2029))), "N/A", VLOOKUP($F151, 'Source Data'!$B$15:$I$22,8)), "")</f>
        <v/>
      </c>
      <c r="AJ151" s="171" t="str">
        <f>IF(ISNUMBER($F151), IF(OR(AND(OR($J151="Retired", $J151="Permanent Low-Use"), $K151&lt;=2030), (AND($J151= "New", $K151&gt;2030))), "N/A", VLOOKUP($F151, 'Source Data'!$B$15:$I$22,8)), "")</f>
        <v/>
      </c>
      <c r="AK151" s="171" t="str">
        <f>IF($N151= 0, "N/A", IF(ISERROR(VLOOKUP($F151, 'Source Data'!$B$4:$C$11,2)), "", VLOOKUP($F151, 'Source Data'!$B$4:$C$11,2)))</f>
        <v/>
      </c>
    </row>
    <row r="152" spans="1:37" x14ac:dyDescent="0.35">
      <c r="A152" s="99"/>
      <c r="B152" s="89"/>
      <c r="C152" s="90"/>
      <c r="D152" s="90"/>
      <c r="E152" s="91"/>
      <c r="F152" s="91"/>
      <c r="G152" s="86"/>
      <c r="H152" s="87"/>
      <c r="I152" s="86"/>
      <c r="J152" s="88"/>
      <c r="K152" s="92"/>
      <c r="L152" s="168" t="str">
        <f t="shared" si="9"/>
        <v/>
      </c>
      <c r="M152" s="170" t="str">
        <f>IF(ISERROR(VLOOKUP(E152,'Source Data'!$B$67:$J$97, MATCH(F152, 'Source Data'!$B$64:$J$64,1),TRUE))=TRUE,"",VLOOKUP(E152,'Source Data'!$B$67:$J$97,MATCH(F152, 'Source Data'!$B$64:$J$64,1),TRUE))</f>
        <v/>
      </c>
      <c r="N152" s="169" t="str">
        <f t="shared" si="10"/>
        <v/>
      </c>
      <c r="O152" s="170" t="str">
        <f>IF(OR(AND(OR($J152="Retired",$J152="Permanent Low-Use"),$K152&lt;=2020),(AND($J152="New",$K152&gt;2020))),"N/A",IF($N152=0,0,IF(ISERROR(VLOOKUP($E152,'Source Data'!$B$29:$J$60, MATCH($L152, 'Source Data'!$B$26:$J$26,1),TRUE))=TRUE,"",VLOOKUP($E152,'Source Data'!$B$29:$J$60,MATCH($L152, 'Source Data'!$B$26:$J$26,1),TRUE))))</f>
        <v/>
      </c>
      <c r="P152" s="170" t="str">
        <f>IF(OR(AND(OR($J152="Retired",$J152="Permanent Low-Use"),$K152&lt;=2021),(AND($J152="New",$K152&gt;2021))),"N/A",IF($N152=0,0,IF(ISERROR(VLOOKUP($E152,'Source Data'!$B$29:$J$60, MATCH($L152, 'Source Data'!$B$26:$J$26,1),TRUE))=TRUE,"",VLOOKUP($E152,'Source Data'!$B$29:$J$60,MATCH($L152, 'Source Data'!$B$26:$J$26,1),TRUE))))</f>
        <v/>
      </c>
      <c r="Q152" s="170" t="str">
        <f>IF(OR(AND(OR($J152="Retired",$J152="Permanent Low-Use"),$K152&lt;=2022),(AND($J152="New",$K152&gt;2022))),"N/A",IF($N152=0,0,IF(ISERROR(VLOOKUP($E152,'Source Data'!$B$29:$J$60, MATCH($L152, 'Source Data'!$B$26:$J$26,1),TRUE))=TRUE,"",VLOOKUP($E152,'Source Data'!$B$29:$J$60,MATCH($L152, 'Source Data'!$B$26:$J$26,1),TRUE))))</f>
        <v/>
      </c>
      <c r="R152" s="170" t="str">
        <f>IF(OR(AND(OR($J152="Retired",$J152="Permanent Low-Use"),$K152&lt;=2023),(AND($J152="New",$K152&gt;2023))),"N/A",IF($N152=0,0,IF(ISERROR(VLOOKUP($E152,'Source Data'!$B$29:$J$60, MATCH($L152, 'Source Data'!$B$26:$J$26,1),TRUE))=TRUE,"",VLOOKUP($E152,'Source Data'!$B$29:$J$60,MATCH($L152, 'Source Data'!$B$26:$J$26,1),TRUE))))</f>
        <v/>
      </c>
      <c r="S152" s="170" t="str">
        <f>IF(OR(AND(OR($J152="Retired",$J152="Permanent Low-Use"),$K152&lt;=2024),(AND($J152="New",$K152&gt;2024))),"N/A",IF($N152=0,0,IF(ISERROR(VLOOKUP($E152,'Source Data'!$B$29:$J$60, MATCH($L152, 'Source Data'!$B$26:$J$26,1),TRUE))=TRUE,"",VLOOKUP($E152,'Source Data'!$B$29:$J$60,MATCH($L152, 'Source Data'!$B$26:$J$26,1),TRUE))))</f>
        <v/>
      </c>
      <c r="T152" s="170" t="str">
        <f>IF(OR(AND(OR($J152="Retired",$J152="Permanent Low-Use"),$K152&lt;=2025),(AND($J152="New",$K152&gt;2025))),"N/A",IF($N152=0,0,IF(ISERROR(VLOOKUP($E152,'Source Data'!$B$29:$J$60, MATCH($L152, 'Source Data'!$B$26:$J$26,1),TRUE))=TRUE,"",VLOOKUP($E152,'Source Data'!$B$29:$J$60,MATCH($L152, 'Source Data'!$B$26:$J$26,1),TRUE))))</f>
        <v/>
      </c>
      <c r="U152" s="170" t="str">
        <f>IF(OR(AND(OR($J152="Retired",$J152="Permanent Low-Use"),$K152&lt;=2026),(AND($J152="New",$K152&gt;2026))),"N/A",IF($N152=0,0,IF(ISERROR(VLOOKUP($E152,'Source Data'!$B$29:$J$60, MATCH($L152, 'Source Data'!$B$26:$J$26,1),TRUE))=TRUE,"",VLOOKUP($E152,'Source Data'!$B$29:$J$60,MATCH($L152, 'Source Data'!$B$26:$J$26,1),TRUE))))</f>
        <v/>
      </c>
      <c r="V152" s="170" t="str">
        <f>IF(OR(AND(OR($J152="Retired",$J152="Permanent Low-Use"),$K152&lt;=2027),(AND($J152="New",$K152&gt;2027))),"N/A",IF($N152=0,0,IF(ISERROR(VLOOKUP($E152,'Source Data'!$B$29:$J$60, MATCH($L152, 'Source Data'!$B$26:$J$26,1),TRUE))=TRUE,"",VLOOKUP($E152,'Source Data'!$B$29:$J$60,MATCH($L152, 'Source Data'!$B$26:$J$26,1),TRUE))))</f>
        <v/>
      </c>
      <c r="W152" s="170" t="str">
        <f>IF(OR(AND(OR($J152="Retired",$J152="Permanent Low-Use"),$K152&lt;=2028),(AND($J152="New",$K152&gt;2028))),"N/A",IF($N152=0,0,IF(ISERROR(VLOOKUP($E152,'Source Data'!$B$29:$J$60, MATCH($L152, 'Source Data'!$B$26:$J$26,1),TRUE))=TRUE,"",VLOOKUP($E152,'Source Data'!$B$29:$J$60,MATCH($L152, 'Source Data'!$B$26:$J$26,1),TRUE))))</f>
        <v/>
      </c>
      <c r="X152" s="170" t="str">
        <f>IF(OR(AND(OR($J152="Retired",$J152="Permanent Low-Use"),$K152&lt;=2029),(AND($J152="New",$K152&gt;2029))),"N/A",IF($N152=0,0,IF(ISERROR(VLOOKUP($E152,'Source Data'!$B$29:$J$60, MATCH($L152, 'Source Data'!$B$26:$J$26,1),TRUE))=TRUE,"",VLOOKUP($E152,'Source Data'!$B$29:$J$60,MATCH($L152, 'Source Data'!$B$26:$J$26,1),TRUE))))</f>
        <v/>
      </c>
      <c r="Y152" s="170" t="str">
        <f>IF(OR(AND(OR($J152="Retired",$J152="Permanent Low-Use"),$K152&lt;=2030),(AND($J152="New",$K152&gt;2030))),"N/A",IF($N152=0,0,IF(ISERROR(VLOOKUP($E152,'Source Data'!$B$29:$J$60, MATCH($L152, 'Source Data'!$B$26:$J$26,1),TRUE))=TRUE,"",VLOOKUP($E152,'Source Data'!$B$29:$J$60,MATCH($L152, 'Source Data'!$B$26:$J$26,1),TRUE))))</f>
        <v/>
      </c>
      <c r="Z152" s="171" t="str">
        <f>IF(ISNUMBER($L152),IF(OR(AND(OR($J152="Retired",$J152="Permanent Low-Use"),$K152&lt;=2020),(AND($J152="New",$K152&gt;2020))),"N/A",VLOOKUP($F152,'Source Data'!$B$15:$I$22,5)),"")</f>
        <v/>
      </c>
      <c r="AA152" s="171" t="str">
        <f>IF(ISNUMBER($F152), IF(OR(AND(OR($J152="Retired", $J152="Permanent Low-Use"), $K152&lt;=2021), (AND($J152= "New", $K152&gt;2021))), "N/A", VLOOKUP($F152, 'Source Data'!$B$15:$I$22,6)), "")</f>
        <v/>
      </c>
      <c r="AB152" s="171" t="str">
        <f>IF(ISNUMBER($F152), IF(OR(AND(OR($J152="Retired", $J152="Permanent Low-Use"), $K152&lt;=2022), (AND($J152= "New", $K152&gt;2022))), "N/A", VLOOKUP($F152, 'Source Data'!$B$15:$I$22,7)), "")</f>
        <v/>
      </c>
      <c r="AC152" s="171" t="str">
        <f>IF(ISNUMBER($F152), IF(OR(AND(OR($J152="Retired", $J152="Permanent Low-Use"), $K152&lt;=2023), (AND($J152= "New", $K152&gt;2023))), "N/A", VLOOKUP($F152, 'Source Data'!$B$15:$I$22,8)), "")</f>
        <v/>
      </c>
      <c r="AD152" s="171" t="str">
        <f>IF(ISNUMBER($F152), IF(OR(AND(OR($J152="Retired", $J152="Permanent Low-Use"), $K152&lt;=2024), (AND($J152= "New", $K152&gt;2024))), "N/A", VLOOKUP($F152, 'Source Data'!$B$15:$I$22,8)), "")</f>
        <v/>
      </c>
      <c r="AE152" s="171" t="str">
        <f>IF(ISNUMBER($F152), IF(OR(AND(OR($J152="Retired", $J152="Permanent Low-Use"), $K152&lt;=2025), (AND($J152= "New", $K152&gt;2025))), "N/A", VLOOKUP($F152, 'Source Data'!$B$15:$I$22,8)), "")</f>
        <v/>
      </c>
      <c r="AF152" s="171" t="str">
        <f>IF(ISNUMBER($F152), IF(OR(AND(OR($J152="Retired", $J152="Permanent Low-Use"), $K152&lt;=2026), (AND($J152= "New", $K152&gt;2026))), "N/A", VLOOKUP($F152, 'Source Data'!$B$15:$I$22,8)), "")</f>
        <v/>
      </c>
      <c r="AG152" s="171" t="str">
        <f>IF(ISNUMBER($F152), IF(OR(AND(OR($J152="Retired", $J152="Permanent Low-Use"), $K152&lt;=2027), (AND($J152= "New", $K152&gt;2027))), "N/A", VLOOKUP($F152, 'Source Data'!$B$15:$I$22,8)), "")</f>
        <v/>
      </c>
      <c r="AH152" s="171" t="str">
        <f>IF(ISNUMBER($F152), IF(OR(AND(OR($J152="Retired", $J152="Permanent Low-Use"), $K152&lt;=2028), (AND($J152= "New", $K152&gt;2028))), "N/A", VLOOKUP($F152, 'Source Data'!$B$15:$I$22,8)), "")</f>
        <v/>
      </c>
      <c r="AI152" s="171" t="str">
        <f>IF(ISNUMBER($F152), IF(OR(AND(OR($J152="Retired", $J152="Permanent Low-Use"), $K152&lt;=2029), (AND($J152= "New", $K152&gt;2029))), "N/A", VLOOKUP($F152, 'Source Data'!$B$15:$I$22,8)), "")</f>
        <v/>
      </c>
      <c r="AJ152" s="171" t="str">
        <f>IF(ISNUMBER($F152), IF(OR(AND(OR($J152="Retired", $J152="Permanent Low-Use"), $K152&lt;=2030), (AND($J152= "New", $K152&gt;2030))), "N/A", VLOOKUP($F152, 'Source Data'!$B$15:$I$22,8)), "")</f>
        <v/>
      </c>
      <c r="AK152" s="171" t="str">
        <f>IF($N152= 0, "N/A", IF(ISERROR(VLOOKUP($F152, 'Source Data'!$B$4:$C$11,2)), "", VLOOKUP($F152, 'Source Data'!$B$4:$C$11,2)))</f>
        <v/>
      </c>
    </row>
    <row r="153" spans="1:37" x14ac:dyDescent="0.35">
      <c r="A153" s="99"/>
      <c r="B153" s="89"/>
      <c r="C153" s="90"/>
      <c r="D153" s="90"/>
      <c r="E153" s="91"/>
      <c r="F153" s="91"/>
      <c r="G153" s="86"/>
      <c r="H153" s="87"/>
      <c r="I153" s="86"/>
      <c r="J153" s="88"/>
      <c r="K153" s="92"/>
      <c r="L153" s="168" t="str">
        <f t="shared" si="9"/>
        <v/>
      </c>
      <c r="M153" s="170" t="str">
        <f>IF(ISERROR(VLOOKUP(E153,'Source Data'!$B$67:$J$97, MATCH(F153, 'Source Data'!$B$64:$J$64,1),TRUE))=TRUE,"",VLOOKUP(E153,'Source Data'!$B$67:$J$97,MATCH(F153, 'Source Data'!$B$64:$J$64,1),TRUE))</f>
        <v/>
      </c>
      <c r="N153" s="169" t="str">
        <f t="shared" si="10"/>
        <v/>
      </c>
      <c r="O153" s="170" t="str">
        <f>IF(OR(AND(OR($J153="Retired",$J153="Permanent Low-Use"),$K153&lt;=2020),(AND($J153="New",$K153&gt;2020))),"N/A",IF($N153=0,0,IF(ISERROR(VLOOKUP($E153,'Source Data'!$B$29:$J$60, MATCH($L153, 'Source Data'!$B$26:$J$26,1),TRUE))=TRUE,"",VLOOKUP($E153,'Source Data'!$B$29:$J$60,MATCH($L153, 'Source Data'!$B$26:$J$26,1),TRUE))))</f>
        <v/>
      </c>
      <c r="P153" s="170" t="str">
        <f>IF(OR(AND(OR($J153="Retired",$J153="Permanent Low-Use"),$K153&lt;=2021),(AND($J153="New",$K153&gt;2021))),"N/A",IF($N153=0,0,IF(ISERROR(VLOOKUP($E153,'Source Data'!$B$29:$J$60, MATCH($L153, 'Source Data'!$B$26:$J$26,1),TRUE))=TRUE,"",VLOOKUP($E153,'Source Data'!$B$29:$J$60,MATCH($L153, 'Source Data'!$B$26:$J$26,1),TRUE))))</f>
        <v/>
      </c>
      <c r="Q153" s="170" t="str">
        <f>IF(OR(AND(OR($J153="Retired",$J153="Permanent Low-Use"),$K153&lt;=2022),(AND($J153="New",$K153&gt;2022))),"N/A",IF($N153=0,0,IF(ISERROR(VLOOKUP($E153,'Source Data'!$B$29:$J$60, MATCH($L153, 'Source Data'!$B$26:$J$26,1),TRUE))=TRUE,"",VLOOKUP($E153,'Source Data'!$B$29:$J$60,MATCH($L153, 'Source Data'!$B$26:$J$26,1),TRUE))))</f>
        <v/>
      </c>
      <c r="R153" s="170" t="str">
        <f>IF(OR(AND(OR($J153="Retired",$J153="Permanent Low-Use"),$K153&lt;=2023),(AND($J153="New",$K153&gt;2023))),"N/A",IF($N153=0,0,IF(ISERROR(VLOOKUP($E153,'Source Data'!$B$29:$J$60, MATCH($L153, 'Source Data'!$B$26:$J$26,1),TRUE))=TRUE,"",VLOOKUP($E153,'Source Data'!$B$29:$J$60,MATCH($L153, 'Source Data'!$B$26:$J$26,1),TRUE))))</f>
        <v/>
      </c>
      <c r="S153" s="170" t="str">
        <f>IF(OR(AND(OR($J153="Retired",$J153="Permanent Low-Use"),$K153&lt;=2024),(AND($J153="New",$K153&gt;2024))),"N/A",IF($N153=0,0,IF(ISERROR(VLOOKUP($E153,'Source Data'!$B$29:$J$60, MATCH($L153, 'Source Data'!$B$26:$J$26,1),TRUE))=TRUE,"",VLOOKUP($E153,'Source Data'!$B$29:$J$60,MATCH($L153, 'Source Data'!$B$26:$J$26,1),TRUE))))</f>
        <v/>
      </c>
      <c r="T153" s="170" t="str">
        <f>IF(OR(AND(OR($J153="Retired",$J153="Permanent Low-Use"),$K153&lt;=2025),(AND($J153="New",$K153&gt;2025))),"N/A",IF($N153=0,0,IF(ISERROR(VLOOKUP($E153,'Source Data'!$B$29:$J$60, MATCH($L153, 'Source Data'!$B$26:$J$26,1),TRUE))=TRUE,"",VLOOKUP($E153,'Source Data'!$B$29:$J$60,MATCH($L153, 'Source Data'!$B$26:$J$26,1),TRUE))))</f>
        <v/>
      </c>
      <c r="U153" s="170" t="str">
        <f>IF(OR(AND(OR($J153="Retired",$J153="Permanent Low-Use"),$K153&lt;=2026),(AND($J153="New",$K153&gt;2026))),"N/A",IF($N153=0,0,IF(ISERROR(VLOOKUP($E153,'Source Data'!$B$29:$J$60, MATCH($L153, 'Source Data'!$B$26:$J$26,1),TRUE))=TRUE,"",VLOOKUP($E153,'Source Data'!$B$29:$J$60,MATCH($L153, 'Source Data'!$B$26:$J$26,1),TRUE))))</f>
        <v/>
      </c>
      <c r="V153" s="170" t="str">
        <f>IF(OR(AND(OR($J153="Retired",$J153="Permanent Low-Use"),$K153&lt;=2027),(AND($J153="New",$K153&gt;2027))),"N/A",IF($N153=0,0,IF(ISERROR(VLOOKUP($E153,'Source Data'!$B$29:$J$60, MATCH($L153, 'Source Data'!$B$26:$J$26,1),TRUE))=TRUE,"",VLOOKUP($E153,'Source Data'!$B$29:$J$60,MATCH($L153, 'Source Data'!$B$26:$J$26,1),TRUE))))</f>
        <v/>
      </c>
      <c r="W153" s="170" t="str">
        <f>IF(OR(AND(OR($J153="Retired",$J153="Permanent Low-Use"),$K153&lt;=2028),(AND($J153="New",$K153&gt;2028))),"N/A",IF($N153=0,0,IF(ISERROR(VLOOKUP($E153,'Source Data'!$B$29:$J$60, MATCH($L153, 'Source Data'!$B$26:$J$26,1),TRUE))=TRUE,"",VLOOKUP($E153,'Source Data'!$B$29:$J$60,MATCH($L153, 'Source Data'!$B$26:$J$26,1),TRUE))))</f>
        <v/>
      </c>
      <c r="X153" s="170" t="str">
        <f>IF(OR(AND(OR($J153="Retired",$J153="Permanent Low-Use"),$K153&lt;=2029),(AND($J153="New",$K153&gt;2029))),"N/A",IF($N153=0,0,IF(ISERROR(VLOOKUP($E153,'Source Data'!$B$29:$J$60, MATCH($L153, 'Source Data'!$B$26:$J$26,1),TRUE))=TRUE,"",VLOOKUP($E153,'Source Data'!$B$29:$J$60,MATCH($L153, 'Source Data'!$B$26:$J$26,1),TRUE))))</f>
        <v/>
      </c>
      <c r="Y153" s="170" t="str">
        <f>IF(OR(AND(OR($J153="Retired",$J153="Permanent Low-Use"),$K153&lt;=2030),(AND($J153="New",$K153&gt;2030))),"N/A",IF($N153=0,0,IF(ISERROR(VLOOKUP($E153,'Source Data'!$B$29:$J$60, MATCH($L153, 'Source Data'!$B$26:$J$26,1),TRUE))=TRUE,"",VLOOKUP($E153,'Source Data'!$B$29:$J$60,MATCH($L153, 'Source Data'!$B$26:$J$26,1),TRUE))))</f>
        <v/>
      </c>
      <c r="Z153" s="171" t="str">
        <f>IF(ISNUMBER($L153),IF(OR(AND(OR($J153="Retired",$J153="Permanent Low-Use"),$K153&lt;=2020),(AND($J153="New",$K153&gt;2020))),"N/A",VLOOKUP($F153,'Source Data'!$B$15:$I$22,5)),"")</f>
        <v/>
      </c>
      <c r="AA153" s="171" t="str">
        <f>IF(ISNUMBER($F153), IF(OR(AND(OR($J153="Retired", $J153="Permanent Low-Use"), $K153&lt;=2021), (AND($J153= "New", $K153&gt;2021))), "N/A", VLOOKUP($F153, 'Source Data'!$B$15:$I$22,6)), "")</f>
        <v/>
      </c>
      <c r="AB153" s="171" t="str">
        <f>IF(ISNUMBER($F153), IF(OR(AND(OR($J153="Retired", $J153="Permanent Low-Use"), $K153&lt;=2022), (AND($J153= "New", $K153&gt;2022))), "N/A", VLOOKUP($F153, 'Source Data'!$B$15:$I$22,7)), "")</f>
        <v/>
      </c>
      <c r="AC153" s="171" t="str">
        <f>IF(ISNUMBER($F153), IF(OR(AND(OR($J153="Retired", $J153="Permanent Low-Use"), $K153&lt;=2023), (AND($J153= "New", $K153&gt;2023))), "N/A", VLOOKUP($F153, 'Source Data'!$B$15:$I$22,8)), "")</f>
        <v/>
      </c>
      <c r="AD153" s="171" t="str">
        <f>IF(ISNUMBER($F153), IF(OR(AND(OR($J153="Retired", $J153="Permanent Low-Use"), $K153&lt;=2024), (AND($J153= "New", $K153&gt;2024))), "N/A", VLOOKUP($F153, 'Source Data'!$B$15:$I$22,8)), "")</f>
        <v/>
      </c>
      <c r="AE153" s="171" t="str">
        <f>IF(ISNUMBER($F153), IF(OR(AND(OR($J153="Retired", $J153="Permanent Low-Use"), $K153&lt;=2025), (AND($J153= "New", $K153&gt;2025))), "N/A", VLOOKUP($F153, 'Source Data'!$B$15:$I$22,8)), "")</f>
        <v/>
      </c>
      <c r="AF153" s="171" t="str">
        <f>IF(ISNUMBER($F153), IF(OR(AND(OR($J153="Retired", $J153="Permanent Low-Use"), $K153&lt;=2026), (AND($J153= "New", $K153&gt;2026))), "N/A", VLOOKUP($F153, 'Source Data'!$B$15:$I$22,8)), "")</f>
        <v/>
      </c>
      <c r="AG153" s="171" t="str">
        <f>IF(ISNUMBER($F153), IF(OR(AND(OR($J153="Retired", $J153="Permanent Low-Use"), $K153&lt;=2027), (AND($J153= "New", $K153&gt;2027))), "N/A", VLOOKUP($F153, 'Source Data'!$B$15:$I$22,8)), "")</f>
        <v/>
      </c>
      <c r="AH153" s="171" t="str">
        <f>IF(ISNUMBER($F153), IF(OR(AND(OR($J153="Retired", $J153="Permanent Low-Use"), $K153&lt;=2028), (AND($J153= "New", $K153&gt;2028))), "N/A", VLOOKUP($F153, 'Source Data'!$B$15:$I$22,8)), "")</f>
        <v/>
      </c>
      <c r="AI153" s="171" t="str">
        <f>IF(ISNUMBER($F153), IF(OR(AND(OR($J153="Retired", $J153="Permanent Low-Use"), $K153&lt;=2029), (AND($J153= "New", $K153&gt;2029))), "N/A", VLOOKUP($F153, 'Source Data'!$B$15:$I$22,8)), "")</f>
        <v/>
      </c>
      <c r="AJ153" s="171" t="str">
        <f>IF(ISNUMBER($F153), IF(OR(AND(OR($J153="Retired", $J153="Permanent Low-Use"), $K153&lt;=2030), (AND($J153= "New", $K153&gt;2030))), "N/A", VLOOKUP($F153, 'Source Data'!$B$15:$I$22,8)), "")</f>
        <v/>
      </c>
      <c r="AK153" s="171" t="str">
        <f>IF($N153= 0, "N/A", IF(ISERROR(VLOOKUP($F153, 'Source Data'!$B$4:$C$11,2)), "", VLOOKUP($F153, 'Source Data'!$B$4:$C$11,2)))</f>
        <v/>
      </c>
    </row>
    <row r="154" spans="1:37" x14ac:dyDescent="0.35">
      <c r="A154" s="99"/>
      <c r="B154" s="89"/>
      <c r="C154" s="90"/>
      <c r="D154" s="90"/>
      <c r="E154" s="91"/>
      <c r="F154" s="91"/>
      <c r="G154" s="86"/>
      <c r="H154" s="87"/>
      <c r="I154" s="86"/>
      <c r="J154" s="88"/>
      <c r="K154" s="92"/>
      <c r="L154" s="168" t="str">
        <f t="shared" si="9"/>
        <v/>
      </c>
      <c r="M154" s="170" t="str">
        <f>IF(ISERROR(VLOOKUP(E154,'Source Data'!$B$67:$J$97, MATCH(F154, 'Source Data'!$B$64:$J$64,1),TRUE))=TRUE,"",VLOOKUP(E154,'Source Data'!$B$67:$J$97,MATCH(F154, 'Source Data'!$B$64:$J$64,1),TRUE))</f>
        <v/>
      </c>
      <c r="N154" s="169" t="str">
        <f t="shared" si="10"/>
        <v/>
      </c>
      <c r="O154" s="170" t="str">
        <f>IF(OR(AND(OR($J154="Retired",$J154="Permanent Low-Use"),$K154&lt;=2020),(AND($J154="New",$K154&gt;2020))),"N/A",IF($N154=0,0,IF(ISERROR(VLOOKUP($E154,'Source Data'!$B$29:$J$60, MATCH($L154, 'Source Data'!$B$26:$J$26,1),TRUE))=TRUE,"",VLOOKUP($E154,'Source Data'!$B$29:$J$60,MATCH($L154, 'Source Data'!$B$26:$J$26,1),TRUE))))</f>
        <v/>
      </c>
      <c r="P154" s="170" t="str">
        <f>IF(OR(AND(OR($J154="Retired",$J154="Permanent Low-Use"),$K154&lt;=2021),(AND($J154="New",$K154&gt;2021))),"N/A",IF($N154=0,0,IF(ISERROR(VLOOKUP($E154,'Source Data'!$B$29:$J$60, MATCH($L154, 'Source Data'!$B$26:$J$26,1),TRUE))=TRUE,"",VLOOKUP($E154,'Source Data'!$B$29:$J$60,MATCH($L154, 'Source Data'!$B$26:$J$26,1),TRUE))))</f>
        <v/>
      </c>
      <c r="Q154" s="170" t="str">
        <f>IF(OR(AND(OR($J154="Retired",$J154="Permanent Low-Use"),$K154&lt;=2022),(AND($J154="New",$K154&gt;2022))),"N/A",IF($N154=0,0,IF(ISERROR(VLOOKUP($E154,'Source Data'!$B$29:$J$60, MATCH($L154, 'Source Data'!$B$26:$J$26,1),TRUE))=TRUE,"",VLOOKUP($E154,'Source Data'!$B$29:$J$60,MATCH($L154, 'Source Data'!$B$26:$J$26,1),TRUE))))</f>
        <v/>
      </c>
      <c r="R154" s="170" t="str">
        <f>IF(OR(AND(OR($J154="Retired",$J154="Permanent Low-Use"),$K154&lt;=2023),(AND($J154="New",$K154&gt;2023))),"N/A",IF($N154=0,0,IF(ISERROR(VLOOKUP($E154,'Source Data'!$B$29:$J$60, MATCH($L154, 'Source Data'!$B$26:$J$26,1),TRUE))=TRUE,"",VLOOKUP($E154,'Source Data'!$B$29:$J$60,MATCH($L154, 'Source Data'!$B$26:$J$26,1),TRUE))))</f>
        <v/>
      </c>
      <c r="S154" s="170" t="str">
        <f>IF(OR(AND(OR($J154="Retired",$J154="Permanent Low-Use"),$K154&lt;=2024),(AND($J154="New",$K154&gt;2024))),"N/A",IF($N154=0,0,IF(ISERROR(VLOOKUP($E154,'Source Data'!$B$29:$J$60, MATCH($L154, 'Source Data'!$B$26:$J$26,1),TRUE))=TRUE,"",VLOOKUP($E154,'Source Data'!$B$29:$J$60,MATCH($L154, 'Source Data'!$B$26:$J$26,1),TRUE))))</f>
        <v/>
      </c>
      <c r="T154" s="170" t="str">
        <f>IF(OR(AND(OR($J154="Retired",$J154="Permanent Low-Use"),$K154&lt;=2025),(AND($J154="New",$K154&gt;2025))),"N/A",IF($N154=0,0,IF(ISERROR(VLOOKUP($E154,'Source Data'!$B$29:$J$60, MATCH($L154, 'Source Data'!$B$26:$J$26,1),TRUE))=TRUE,"",VLOOKUP($E154,'Source Data'!$B$29:$J$60,MATCH($L154, 'Source Data'!$B$26:$J$26,1),TRUE))))</f>
        <v/>
      </c>
      <c r="U154" s="170" t="str">
        <f>IF(OR(AND(OR($J154="Retired",$J154="Permanent Low-Use"),$K154&lt;=2026),(AND($J154="New",$K154&gt;2026))),"N/A",IF($N154=0,0,IF(ISERROR(VLOOKUP($E154,'Source Data'!$B$29:$J$60, MATCH($L154, 'Source Data'!$B$26:$J$26,1),TRUE))=TRUE,"",VLOOKUP($E154,'Source Data'!$B$29:$J$60,MATCH($L154, 'Source Data'!$B$26:$J$26,1),TRUE))))</f>
        <v/>
      </c>
      <c r="V154" s="170" t="str">
        <f>IF(OR(AND(OR($J154="Retired",$J154="Permanent Low-Use"),$K154&lt;=2027),(AND($J154="New",$K154&gt;2027))),"N/A",IF($N154=0,0,IF(ISERROR(VLOOKUP($E154,'Source Data'!$B$29:$J$60, MATCH($L154, 'Source Data'!$B$26:$J$26,1),TRUE))=TRUE,"",VLOOKUP($E154,'Source Data'!$B$29:$J$60,MATCH($L154, 'Source Data'!$B$26:$J$26,1),TRUE))))</f>
        <v/>
      </c>
      <c r="W154" s="170" t="str">
        <f>IF(OR(AND(OR($J154="Retired",$J154="Permanent Low-Use"),$K154&lt;=2028),(AND($J154="New",$K154&gt;2028))),"N/A",IF($N154=0,0,IF(ISERROR(VLOOKUP($E154,'Source Data'!$B$29:$J$60, MATCH($L154, 'Source Data'!$B$26:$J$26,1),TRUE))=TRUE,"",VLOOKUP($E154,'Source Data'!$B$29:$J$60,MATCH($L154, 'Source Data'!$B$26:$J$26,1),TRUE))))</f>
        <v/>
      </c>
      <c r="X154" s="170" t="str">
        <f>IF(OR(AND(OR($J154="Retired",$J154="Permanent Low-Use"),$K154&lt;=2029),(AND($J154="New",$K154&gt;2029))),"N/A",IF($N154=0,0,IF(ISERROR(VLOOKUP($E154,'Source Data'!$B$29:$J$60, MATCH($L154, 'Source Data'!$B$26:$J$26,1),TRUE))=TRUE,"",VLOOKUP($E154,'Source Data'!$B$29:$J$60,MATCH($L154, 'Source Data'!$B$26:$J$26,1),TRUE))))</f>
        <v/>
      </c>
      <c r="Y154" s="170" t="str">
        <f>IF(OR(AND(OR($J154="Retired",$J154="Permanent Low-Use"),$K154&lt;=2030),(AND($J154="New",$K154&gt;2030))),"N/A",IF($N154=0,0,IF(ISERROR(VLOOKUP($E154,'Source Data'!$B$29:$J$60, MATCH($L154, 'Source Data'!$B$26:$J$26,1),TRUE))=TRUE,"",VLOOKUP($E154,'Source Data'!$B$29:$J$60,MATCH($L154, 'Source Data'!$B$26:$J$26,1),TRUE))))</f>
        <v/>
      </c>
      <c r="Z154" s="171" t="str">
        <f>IF(ISNUMBER($L154),IF(OR(AND(OR($J154="Retired",$J154="Permanent Low-Use"),$K154&lt;=2020),(AND($J154="New",$K154&gt;2020))),"N/A",VLOOKUP($F154,'Source Data'!$B$15:$I$22,5)),"")</f>
        <v/>
      </c>
      <c r="AA154" s="171" t="str">
        <f>IF(ISNUMBER($F154), IF(OR(AND(OR($J154="Retired", $J154="Permanent Low-Use"), $K154&lt;=2021), (AND($J154= "New", $K154&gt;2021))), "N/A", VLOOKUP($F154, 'Source Data'!$B$15:$I$22,6)), "")</f>
        <v/>
      </c>
      <c r="AB154" s="171" t="str">
        <f>IF(ISNUMBER($F154), IF(OR(AND(OR($J154="Retired", $J154="Permanent Low-Use"), $K154&lt;=2022), (AND($J154= "New", $K154&gt;2022))), "N/A", VLOOKUP($F154, 'Source Data'!$B$15:$I$22,7)), "")</f>
        <v/>
      </c>
      <c r="AC154" s="171" t="str">
        <f>IF(ISNUMBER($F154), IF(OR(AND(OR($J154="Retired", $J154="Permanent Low-Use"), $K154&lt;=2023), (AND($J154= "New", $K154&gt;2023))), "N/A", VLOOKUP($F154, 'Source Data'!$B$15:$I$22,8)), "")</f>
        <v/>
      </c>
      <c r="AD154" s="171" t="str">
        <f>IF(ISNUMBER($F154), IF(OR(AND(OR($J154="Retired", $J154="Permanent Low-Use"), $K154&lt;=2024), (AND($J154= "New", $K154&gt;2024))), "N/A", VLOOKUP($F154, 'Source Data'!$B$15:$I$22,8)), "")</f>
        <v/>
      </c>
      <c r="AE154" s="171" t="str">
        <f>IF(ISNUMBER($F154), IF(OR(AND(OR($J154="Retired", $J154="Permanent Low-Use"), $K154&lt;=2025), (AND($J154= "New", $K154&gt;2025))), "N/A", VLOOKUP($F154, 'Source Data'!$B$15:$I$22,8)), "")</f>
        <v/>
      </c>
      <c r="AF154" s="171" t="str">
        <f>IF(ISNUMBER($F154), IF(OR(AND(OR($J154="Retired", $J154="Permanent Low-Use"), $K154&lt;=2026), (AND($J154= "New", $K154&gt;2026))), "N/A", VLOOKUP($F154, 'Source Data'!$B$15:$I$22,8)), "")</f>
        <v/>
      </c>
      <c r="AG154" s="171" t="str">
        <f>IF(ISNUMBER($F154), IF(OR(AND(OR($J154="Retired", $J154="Permanent Low-Use"), $K154&lt;=2027), (AND($J154= "New", $K154&gt;2027))), "N/A", VLOOKUP($F154, 'Source Data'!$B$15:$I$22,8)), "")</f>
        <v/>
      </c>
      <c r="AH154" s="171" t="str">
        <f>IF(ISNUMBER($F154), IF(OR(AND(OR($J154="Retired", $J154="Permanent Low-Use"), $K154&lt;=2028), (AND($J154= "New", $K154&gt;2028))), "N/A", VLOOKUP($F154, 'Source Data'!$B$15:$I$22,8)), "")</f>
        <v/>
      </c>
      <c r="AI154" s="171" t="str">
        <f>IF(ISNUMBER($F154), IF(OR(AND(OR($J154="Retired", $J154="Permanent Low-Use"), $K154&lt;=2029), (AND($J154= "New", $K154&gt;2029))), "N/A", VLOOKUP($F154, 'Source Data'!$B$15:$I$22,8)), "")</f>
        <v/>
      </c>
      <c r="AJ154" s="171" t="str">
        <f>IF(ISNUMBER($F154), IF(OR(AND(OR($J154="Retired", $J154="Permanent Low-Use"), $K154&lt;=2030), (AND($J154= "New", $K154&gt;2030))), "N/A", VLOOKUP($F154, 'Source Data'!$B$15:$I$22,8)), "")</f>
        <v/>
      </c>
      <c r="AK154" s="171" t="str">
        <f>IF($N154= 0, "N/A", IF(ISERROR(VLOOKUP($F154, 'Source Data'!$B$4:$C$11,2)), "", VLOOKUP($F154, 'Source Data'!$B$4:$C$11,2)))</f>
        <v/>
      </c>
    </row>
    <row r="155" spans="1:37" x14ac:dyDescent="0.35">
      <c r="A155" s="99"/>
      <c r="B155" s="89"/>
      <c r="C155" s="90"/>
      <c r="D155" s="90"/>
      <c r="E155" s="91"/>
      <c r="F155" s="91"/>
      <c r="G155" s="86"/>
      <c r="H155" s="87"/>
      <c r="I155" s="86"/>
      <c r="J155" s="88"/>
      <c r="K155" s="92"/>
      <c r="L155" s="168" t="str">
        <f t="shared" si="9"/>
        <v/>
      </c>
      <c r="M155" s="170" t="str">
        <f>IF(ISERROR(VLOOKUP(E155,'Source Data'!$B$67:$J$97, MATCH(F155, 'Source Data'!$B$64:$J$64,1),TRUE))=TRUE,"",VLOOKUP(E155,'Source Data'!$B$67:$J$97,MATCH(F155, 'Source Data'!$B$64:$J$64,1),TRUE))</f>
        <v/>
      </c>
      <c r="N155" s="169" t="str">
        <f t="shared" si="10"/>
        <v/>
      </c>
      <c r="O155" s="170" t="str">
        <f>IF(OR(AND(OR($J155="Retired",$J155="Permanent Low-Use"),$K155&lt;=2020),(AND($J155="New",$K155&gt;2020))),"N/A",IF($N155=0,0,IF(ISERROR(VLOOKUP($E155,'Source Data'!$B$29:$J$60, MATCH($L155, 'Source Data'!$B$26:$J$26,1),TRUE))=TRUE,"",VLOOKUP($E155,'Source Data'!$B$29:$J$60,MATCH($L155, 'Source Data'!$B$26:$J$26,1),TRUE))))</f>
        <v/>
      </c>
      <c r="P155" s="170" t="str">
        <f>IF(OR(AND(OR($J155="Retired",$J155="Permanent Low-Use"),$K155&lt;=2021),(AND($J155="New",$K155&gt;2021))),"N/A",IF($N155=0,0,IF(ISERROR(VLOOKUP($E155,'Source Data'!$B$29:$J$60, MATCH($L155, 'Source Data'!$B$26:$J$26,1),TRUE))=TRUE,"",VLOOKUP($E155,'Source Data'!$B$29:$J$60,MATCH($L155, 'Source Data'!$B$26:$J$26,1),TRUE))))</f>
        <v/>
      </c>
      <c r="Q155" s="170" t="str">
        <f>IF(OR(AND(OR($J155="Retired",$J155="Permanent Low-Use"),$K155&lt;=2022),(AND($J155="New",$K155&gt;2022))),"N/A",IF($N155=0,0,IF(ISERROR(VLOOKUP($E155,'Source Data'!$B$29:$J$60, MATCH($L155, 'Source Data'!$B$26:$J$26,1),TRUE))=TRUE,"",VLOOKUP($E155,'Source Data'!$B$29:$J$60,MATCH($L155, 'Source Data'!$B$26:$J$26,1),TRUE))))</f>
        <v/>
      </c>
      <c r="R155" s="170" t="str">
        <f>IF(OR(AND(OR($J155="Retired",$J155="Permanent Low-Use"),$K155&lt;=2023),(AND($J155="New",$K155&gt;2023))),"N/A",IF($N155=0,0,IF(ISERROR(VLOOKUP($E155,'Source Data'!$B$29:$J$60, MATCH($L155, 'Source Data'!$B$26:$J$26,1),TRUE))=TRUE,"",VLOOKUP($E155,'Source Data'!$B$29:$J$60,MATCH($L155, 'Source Data'!$B$26:$J$26,1),TRUE))))</f>
        <v/>
      </c>
      <c r="S155" s="170" t="str">
        <f>IF(OR(AND(OR($J155="Retired",$J155="Permanent Low-Use"),$K155&lt;=2024),(AND($J155="New",$K155&gt;2024))),"N/A",IF($N155=0,0,IF(ISERROR(VLOOKUP($E155,'Source Data'!$B$29:$J$60, MATCH($L155, 'Source Data'!$B$26:$J$26,1),TRUE))=TRUE,"",VLOOKUP($E155,'Source Data'!$B$29:$J$60,MATCH($L155, 'Source Data'!$B$26:$J$26,1),TRUE))))</f>
        <v/>
      </c>
      <c r="T155" s="170" t="str">
        <f>IF(OR(AND(OR($J155="Retired",$J155="Permanent Low-Use"),$K155&lt;=2025),(AND($J155="New",$K155&gt;2025))),"N/A",IF($N155=0,0,IF(ISERROR(VLOOKUP($E155,'Source Data'!$B$29:$J$60, MATCH($L155, 'Source Data'!$B$26:$J$26,1),TRUE))=TRUE,"",VLOOKUP($E155,'Source Data'!$B$29:$J$60,MATCH($L155, 'Source Data'!$B$26:$J$26,1),TRUE))))</f>
        <v/>
      </c>
      <c r="U155" s="170" t="str">
        <f>IF(OR(AND(OR($J155="Retired",$J155="Permanent Low-Use"),$K155&lt;=2026),(AND($J155="New",$K155&gt;2026))),"N/A",IF($N155=0,0,IF(ISERROR(VLOOKUP($E155,'Source Data'!$B$29:$J$60, MATCH($L155, 'Source Data'!$B$26:$J$26,1),TRUE))=TRUE,"",VLOOKUP($E155,'Source Data'!$B$29:$J$60,MATCH($L155, 'Source Data'!$B$26:$J$26,1),TRUE))))</f>
        <v/>
      </c>
      <c r="V155" s="170" t="str">
        <f>IF(OR(AND(OR($J155="Retired",$J155="Permanent Low-Use"),$K155&lt;=2027),(AND($J155="New",$K155&gt;2027))),"N/A",IF($N155=0,0,IF(ISERROR(VLOOKUP($E155,'Source Data'!$B$29:$J$60, MATCH($L155, 'Source Data'!$B$26:$J$26,1),TRUE))=TRUE,"",VLOOKUP($E155,'Source Data'!$B$29:$J$60,MATCH($L155, 'Source Data'!$B$26:$J$26,1),TRUE))))</f>
        <v/>
      </c>
      <c r="W155" s="170" t="str">
        <f>IF(OR(AND(OR($J155="Retired",$J155="Permanent Low-Use"),$K155&lt;=2028),(AND($J155="New",$K155&gt;2028))),"N/A",IF($N155=0,0,IF(ISERROR(VLOOKUP($E155,'Source Data'!$B$29:$J$60, MATCH($L155, 'Source Data'!$B$26:$J$26,1),TRUE))=TRUE,"",VLOOKUP($E155,'Source Data'!$B$29:$J$60,MATCH($L155, 'Source Data'!$B$26:$J$26,1),TRUE))))</f>
        <v/>
      </c>
      <c r="X155" s="170" t="str">
        <f>IF(OR(AND(OR($J155="Retired",$J155="Permanent Low-Use"),$K155&lt;=2029),(AND($J155="New",$K155&gt;2029))),"N/A",IF($N155=0,0,IF(ISERROR(VLOOKUP($E155,'Source Data'!$B$29:$J$60, MATCH($L155, 'Source Data'!$B$26:$J$26,1),TRUE))=TRUE,"",VLOOKUP($E155,'Source Data'!$B$29:$J$60,MATCH($L155, 'Source Data'!$B$26:$J$26,1),TRUE))))</f>
        <v/>
      </c>
      <c r="Y155" s="170" t="str">
        <f>IF(OR(AND(OR($J155="Retired",$J155="Permanent Low-Use"),$K155&lt;=2030),(AND($J155="New",$K155&gt;2030))),"N/A",IF($N155=0,0,IF(ISERROR(VLOOKUP($E155,'Source Data'!$B$29:$J$60, MATCH($L155, 'Source Data'!$B$26:$J$26,1),TRUE))=TRUE,"",VLOOKUP($E155,'Source Data'!$B$29:$J$60,MATCH($L155, 'Source Data'!$B$26:$J$26,1),TRUE))))</f>
        <v/>
      </c>
      <c r="Z155" s="171" t="str">
        <f>IF(ISNUMBER($L155),IF(OR(AND(OR($J155="Retired",$J155="Permanent Low-Use"),$K155&lt;=2020),(AND($J155="New",$K155&gt;2020))),"N/A",VLOOKUP($F155,'Source Data'!$B$15:$I$22,5)),"")</f>
        <v/>
      </c>
      <c r="AA155" s="171" t="str">
        <f>IF(ISNUMBER($F155), IF(OR(AND(OR($J155="Retired", $J155="Permanent Low-Use"), $K155&lt;=2021), (AND($J155= "New", $K155&gt;2021))), "N/A", VLOOKUP($F155, 'Source Data'!$B$15:$I$22,6)), "")</f>
        <v/>
      </c>
      <c r="AB155" s="171" t="str">
        <f>IF(ISNUMBER($F155), IF(OR(AND(OR($J155="Retired", $J155="Permanent Low-Use"), $K155&lt;=2022), (AND($J155= "New", $K155&gt;2022))), "N/A", VLOOKUP($F155, 'Source Data'!$B$15:$I$22,7)), "")</f>
        <v/>
      </c>
      <c r="AC155" s="171" t="str">
        <f>IF(ISNUMBER($F155), IF(OR(AND(OR($J155="Retired", $J155="Permanent Low-Use"), $K155&lt;=2023), (AND($J155= "New", $K155&gt;2023))), "N/A", VLOOKUP($F155, 'Source Data'!$B$15:$I$22,8)), "")</f>
        <v/>
      </c>
      <c r="AD155" s="171" t="str">
        <f>IF(ISNUMBER($F155), IF(OR(AND(OR($J155="Retired", $J155="Permanent Low-Use"), $K155&lt;=2024), (AND($J155= "New", $K155&gt;2024))), "N/A", VLOOKUP($F155, 'Source Data'!$B$15:$I$22,8)), "")</f>
        <v/>
      </c>
      <c r="AE155" s="171" t="str">
        <f>IF(ISNUMBER($F155), IF(OR(AND(OR($J155="Retired", $J155="Permanent Low-Use"), $K155&lt;=2025), (AND($J155= "New", $K155&gt;2025))), "N/A", VLOOKUP($F155, 'Source Data'!$B$15:$I$22,8)), "")</f>
        <v/>
      </c>
      <c r="AF155" s="171" t="str">
        <f>IF(ISNUMBER($F155), IF(OR(AND(OR($J155="Retired", $J155="Permanent Low-Use"), $K155&lt;=2026), (AND($J155= "New", $K155&gt;2026))), "N/A", VLOOKUP($F155, 'Source Data'!$B$15:$I$22,8)), "")</f>
        <v/>
      </c>
      <c r="AG155" s="171" t="str">
        <f>IF(ISNUMBER($F155), IF(OR(AND(OR($J155="Retired", $J155="Permanent Low-Use"), $K155&lt;=2027), (AND($J155= "New", $K155&gt;2027))), "N/A", VLOOKUP($F155, 'Source Data'!$B$15:$I$22,8)), "")</f>
        <v/>
      </c>
      <c r="AH155" s="171" t="str">
        <f>IF(ISNUMBER($F155), IF(OR(AND(OR($J155="Retired", $J155="Permanent Low-Use"), $K155&lt;=2028), (AND($J155= "New", $K155&gt;2028))), "N/A", VLOOKUP($F155, 'Source Data'!$B$15:$I$22,8)), "")</f>
        <v/>
      </c>
      <c r="AI155" s="171" t="str">
        <f>IF(ISNUMBER($F155), IF(OR(AND(OR($J155="Retired", $J155="Permanent Low-Use"), $K155&lt;=2029), (AND($J155= "New", $K155&gt;2029))), "N/A", VLOOKUP($F155, 'Source Data'!$B$15:$I$22,8)), "")</f>
        <v/>
      </c>
      <c r="AJ155" s="171" t="str">
        <f>IF(ISNUMBER($F155), IF(OR(AND(OR($J155="Retired", $J155="Permanent Low-Use"), $K155&lt;=2030), (AND($J155= "New", $K155&gt;2030))), "N/A", VLOOKUP($F155, 'Source Data'!$B$15:$I$22,8)), "")</f>
        <v/>
      </c>
      <c r="AK155" s="171" t="str">
        <f>IF($N155= 0, "N/A", IF(ISERROR(VLOOKUP($F155, 'Source Data'!$B$4:$C$11,2)), "", VLOOKUP($F155, 'Source Data'!$B$4:$C$11,2)))</f>
        <v/>
      </c>
    </row>
    <row r="156" spans="1:37" x14ac:dyDescent="0.35">
      <c r="A156" s="99"/>
      <c r="B156" s="89"/>
      <c r="C156" s="90"/>
      <c r="D156" s="90"/>
      <c r="E156" s="91"/>
      <c r="F156" s="91"/>
      <c r="G156" s="86"/>
      <c r="H156" s="87"/>
      <c r="I156" s="86"/>
      <c r="J156" s="88"/>
      <c r="K156" s="92"/>
      <c r="L156" s="168" t="str">
        <f t="shared" si="9"/>
        <v/>
      </c>
      <c r="M156" s="170" t="str">
        <f>IF(ISERROR(VLOOKUP(E156,'Source Data'!$B$67:$J$97, MATCH(F156, 'Source Data'!$B$64:$J$64,1),TRUE))=TRUE,"",VLOOKUP(E156,'Source Data'!$B$67:$J$97,MATCH(F156, 'Source Data'!$B$64:$J$64,1),TRUE))</f>
        <v/>
      </c>
      <c r="N156" s="169" t="str">
        <f t="shared" si="10"/>
        <v/>
      </c>
      <c r="O156" s="170" t="str">
        <f>IF(OR(AND(OR($J156="Retired",$J156="Permanent Low-Use"),$K156&lt;=2020),(AND($J156="New",$K156&gt;2020))),"N/A",IF($N156=0,0,IF(ISERROR(VLOOKUP($E156,'Source Data'!$B$29:$J$60, MATCH($L156, 'Source Data'!$B$26:$J$26,1),TRUE))=TRUE,"",VLOOKUP($E156,'Source Data'!$B$29:$J$60,MATCH($L156, 'Source Data'!$B$26:$J$26,1),TRUE))))</f>
        <v/>
      </c>
      <c r="P156" s="170" t="str">
        <f>IF(OR(AND(OR($J156="Retired",$J156="Permanent Low-Use"),$K156&lt;=2021),(AND($J156="New",$K156&gt;2021))),"N/A",IF($N156=0,0,IF(ISERROR(VLOOKUP($E156,'Source Data'!$B$29:$J$60, MATCH($L156, 'Source Data'!$B$26:$J$26,1),TRUE))=TRUE,"",VLOOKUP($E156,'Source Data'!$B$29:$J$60,MATCH($L156, 'Source Data'!$B$26:$J$26,1),TRUE))))</f>
        <v/>
      </c>
      <c r="Q156" s="170" t="str">
        <f>IF(OR(AND(OR($J156="Retired",$J156="Permanent Low-Use"),$K156&lt;=2022),(AND($J156="New",$K156&gt;2022))),"N/A",IF($N156=0,0,IF(ISERROR(VLOOKUP($E156,'Source Data'!$B$29:$J$60, MATCH($L156, 'Source Data'!$B$26:$J$26,1),TRUE))=TRUE,"",VLOOKUP($E156,'Source Data'!$B$29:$J$60,MATCH($L156, 'Source Data'!$B$26:$J$26,1),TRUE))))</f>
        <v/>
      </c>
      <c r="R156" s="170" t="str">
        <f>IF(OR(AND(OR($J156="Retired",$J156="Permanent Low-Use"),$K156&lt;=2023),(AND($J156="New",$K156&gt;2023))),"N/A",IF($N156=0,0,IF(ISERROR(VLOOKUP($E156,'Source Data'!$B$29:$J$60, MATCH($L156, 'Source Data'!$B$26:$J$26,1),TRUE))=TRUE,"",VLOOKUP($E156,'Source Data'!$B$29:$J$60,MATCH($L156, 'Source Data'!$B$26:$J$26,1),TRUE))))</f>
        <v/>
      </c>
      <c r="S156" s="170" t="str">
        <f>IF(OR(AND(OR($J156="Retired",$J156="Permanent Low-Use"),$K156&lt;=2024),(AND($J156="New",$K156&gt;2024))),"N/A",IF($N156=0,0,IF(ISERROR(VLOOKUP($E156,'Source Data'!$B$29:$J$60, MATCH($L156, 'Source Data'!$B$26:$J$26,1),TRUE))=TRUE,"",VLOOKUP($E156,'Source Data'!$B$29:$J$60,MATCH($L156, 'Source Data'!$B$26:$J$26,1),TRUE))))</f>
        <v/>
      </c>
      <c r="T156" s="170" t="str">
        <f>IF(OR(AND(OR($J156="Retired",$J156="Permanent Low-Use"),$K156&lt;=2025),(AND($J156="New",$K156&gt;2025))),"N/A",IF($N156=0,0,IF(ISERROR(VLOOKUP($E156,'Source Data'!$B$29:$J$60, MATCH($L156, 'Source Data'!$B$26:$J$26,1),TRUE))=TRUE,"",VLOOKUP($E156,'Source Data'!$B$29:$J$60,MATCH($L156, 'Source Data'!$B$26:$J$26,1),TRUE))))</f>
        <v/>
      </c>
      <c r="U156" s="170" t="str">
        <f>IF(OR(AND(OR($J156="Retired",$J156="Permanent Low-Use"),$K156&lt;=2026),(AND($J156="New",$K156&gt;2026))),"N/A",IF($N156=0,0,IF(ISERROR(VLOOKUP($E156,'Source Data'!$B$29:$J$60, MATCH($L156, 'Source Data'!$B$26:$J$26,1),TRUE))=TRUE,"",VLOOKUP($E156,'Source Data'!$B$29:$J$60,MATCH($L156, 'Source Data'!$B$26:$J$26,1),TRUE))))</f>
        <v/>
      </c>
      <c r="V156" s="170" t="str">
        <f>IF(OR(AND(OR($J156="Retired",$J156="Permanent Low-Use"),$K156&lt;=2027),(AND($J156="New",$K156&gt;2027))),"N/A",IF($N156=0,0,IF(ISERROR(VLOOKUP($E156,'Source Data'!$B$29:$J$60, MATCH($L156, 'Source Data'!$B$26:$J$26,1),TRUE))=TRUE,"",VLOOKUP($E156,'Source Data'!$B$29:$J$60,MATCH($L156, 'Source Data'!$B$26:$J$26,1),TRUE))))</f>
        <v/>
      </c>
      <c r="W156" s="170" t="str">
        <f>IF(OR(AND(OR($J156="Retired",$J156="Permanent Low-Use"),$K156&lt;=2028),(AND($J156="New",$K156&gt;2028))),"N/A",IF($N156=0,0,IF(ISERROR(VLOOKUP($E156,'Source Data'!$B$29:$J$60, MATCH($L156, 'Source Data'!$B$26:$J$26,1),TRUE))=TRUE,"",VLOOKUP($E156,'Source Data'!$B$29:$J$60,MATCH($L156, 'Source Data'!$B$26:$J$26,1),TRUE))))</f>
        <v/>
      </c>
      <c r="X156" s="170" t="str">
        <f>IF(OR(AND(OR($J156="Retired",$J156="Permanent Low-Use"),$K156&lt;=2029),(AND($J156="New",$K156&gt;2029))),"N/A",IF($N156=0,0,IF(ISERROR(VLOOKUP($E156,'Source Data'!$B$29:$J$60, MATCH($L156, 'Source Data'!$B$26:$J$26,1),TRUE))=TRUE,"",VLOOKUP($E156,'Source Data'!$B$29:$J$60,MATCH($L156, 'Source Data'!$B$26:$J$26,1),TRUE))))</f>
        <v/>
      </c>
      <c r="Y156" s="170" t="str">
        <f>IF(OR(AND(OR($J156="Retired",$J156="Permanent Low-Use"),$K156&lt;=2030),(AND($J156="New",$K156&gt;2030))),"N/A",IF($N156=0,0,IF(ISERROR(VLOOKUP($E156,'Source Data'!$B$29:$J$60, MATCH($L156, 'Source Data'!$B$26:$J$26,1),TRUE))=TRUE,"",VLOOKUP($E156,'Source Data'!$B$29:$J$60,MATCH($L156, 'Source Data'!$B$26:$J$26,1),TRUE))))</f>
        <v/>
      </c>
      <c r="Z156" s="171" t="str">
        <f>IF(ISNUMBER($L156),IF(OR(AND(OR($J156="Retired",$J156="Permanent Low-Use"),$K156&lt;=2020),(AND($J156="New",$K156&gt;2020))),"N/A",VLOOKUP($F156,'Source Data'!$B$15:$I$22,5)),"")</f>
        <v/>
      </c>
      <c r="AA156" s="171" t="str">
        <f>IF(ISNUMBER($F156), IF(OR(AND(OR($J156="Retired", $J156="Permanent Low-Use"), $K156&lt;=2021), (AND($J156= "New", $K156&gt;2021))), "N/A", VLOOKUP($F156, 'Source Data'!$B$15:$I$22,6)), "")</f>
        <v/>
      </c>
      <c r="AB156" s="171" t="str">
        <f>IF(ISNUMBER($F156), IF(OR(AND(OR($J156="Retired", $J156="Permanent Low-Use"), $K156&lt;=2022), (AND($J156= "New", $K156&gt;2022))), "N/A", VLOOKUP($F156, 'Source Data'!$B$15:$I$22,7)), "")</f>
        <v/>
      </c>
      <c r="AC156" s="171" t="str">
        <f>IF(ISNUMBER($F156), IF(OR(AND(OR($J156="Retired", $J156="Permanent Low-Use"), $K156&lt;=2023), (AND($J156= "New", $K156&gt;2023))), "N/A", VLOOKUP($F156, 'Source Data'!$B$15:$I$22,8)), "")</f>
        <v/>
      </c>
      <c r="AD156" s="171" t="str">
        <f>IF(ISNUMBER($F156), IF(OR(AND(OR($J156="Retired", $J156="Permanent Low-Use"), $K156&lt;=2024), (AND($J156= "New", $K156&gt;2024))), "N/A", VLOOKUP($F156, 'Source Data'!$B$15:$I$22,8)), "")</f>
        <v/>
      </c>
      <c r="AE156" s="171" t="str">
        <f>IF(ISNUMBER($F156), IF(OR(AND(OR($J156="Retired", $J156="Permanent Low-Use"), $K156&lt;=2025), (AND($J156= "New", $K156&gt;2025))), "N/A", VLOOKUP($F156, 'Source Data'!$B$15:$I$22,8)), "")</f>
        <v/>
      </c>
      <c r="AF156" s="171" t="str">
        <f>IF(ISNUMBER($F156), IF(OR(AND(OR($J156="Retired", $J156="Permanent Low-Use"), $K156&lt;=2026), (AND($J156= "New", $K156&gt;2026))), "N/A", VLOOKUP($F156, 'Source Data'!$B$15:$I$22,8)), "")</f>
        <v/>
      </c>
      <c r="AG156" s="171" t="str">
        <f>IF(ISNUMBER($F156), IF(OR(AND(OR($J156="Retired", $J156="Permanent Low-Use"), $K156&lt;=2027), (AND($J156= "New", $K156&gt;2027))), "N/A", VLOOKUP($F156, 'Source Data'!$B$15:$I$22,8)), "")</f>
        <v/>
      </c>
      <c r="AH156" s="171" t="str">
        <f>IF(ISNUMBER($F156), IF(OR(AND(OR($J156="Retired", $J156="Permanent Low-Use"), $K156&lt;=2028), (AND($J156= "New", $K156&gt;2028))), "N/A", VLOOKUP($F156, 'Source Data'!$B$15:$I$22,8)), "")</f>
        <v/>
      </c>
      <c r="AI156" s="171" t="str">
        <f>IF(ISNUMBER($F156), IF(OR(AND(OR($J156="Retired", $J156="Permanent Low-Use"), $K156&lt;=2029), (AND($J156= "New", $K156&gt;2029))), "N/A", VLOOKUP($F156, 'Source Data'!$B$15:$I$22,8)), "")</f>
        <v/>
      </c>
      <c r="AJ156" s="171" t="str">
        <f>IF(ISNUMBER($F156), IF(OR(AND(OR($J156="Retired", $J156="Permanent Low-Use"), $K156&lt;=2030), (AND($J156= "New", $K156&gt;2030))), "N/A", VLOOKUP($F156, 'Source Data'!$B$15:$I$22,8)), "")</f>
        <v/>
      </c>
      <c r="AK156" s="171" t="str">
        <f>IF($N156= 0, "N/A", IF(ISERROR(VLOOKUP($F156, 'Source Data'!$B$4:$C$11,2)), "", VLOOKUP($F156, 'Source Data'!$B$4:$C$11,2)))</f>
        <v/>
      </c>
    </row>
    <row r="157" spans="1:37" x14ac:dyDescent="0.35">
      <c r="A157" s="99"/>
      <c r="B157" s="89"/>
      <c r="C157" s="90"/>
      <c r="D157" s="90"/>
      <c r="E157" s="91"/>
      <c r="F157" s="91"/>
      <c r="G157" s="86"/>
      <c r="H157" s="87"/>
      <c r="I157" s="86"/>
      <c r="J157" s="88"/>
      <c r="K157" s="92"/>
      <c r="L157" s="168" t="str">
        <f t="shared" si="9"/>
        <v/>
      </c>
      <c r="M157" s="170" t="str">
        <f>IF(ISERROR(VLOOKUP(E157,'Source Data'!$B$67:$J$97, MATCH(F157, 'Source Data'!$B$64:$J$64,1),TRUE))=TRUE,"",VLOOKUP(E157,'Source Data'!$B$67:$J$97,MATCH(F157, 'Source Data'!$B$64:$J$64,1),TRUE))</f>
        <v/>
      </c>
      <c r="N157" s="169" t="str">
        <f t="shared" si="10"/>
        <v/>
      </c>
      <c r="O157" s="170" t="str">
        <f>IF(OR(AND(OR($J157="Retired",$J157="Permanent Low-Use"),$K157&lt;=2020),(AND($J157="New",$K157&gt;2020))),"N/A",IF($N157=0,0,IF(ISERROR(VLOOKUP($E157,'Source Data'!$B$29:$J$60, MATCH($L157, 'Source Data'!$B$26:$J$26,1),TRUE))=TRUE,"",VLOOKUP($E157,'Source Data'!$B$29:$J$60,MATCH($L157, 'Source Data'!$B$26:$J$26,1),TRUE))))</f>
        <v/>
      </c>
      <c r="P157" s="170" t="str">
        <f>IF(OR(AND(OR($J157="Retired",$J157="Permanent Low-Use"),$K157&lt;=2021),(AND($J157="New",$K157&gt;2021))),"N/A",IF($N157=0,0,IF(ISERROR(VLOOKUP($E157,'Source Data'!$B$29:$J$60, MATCH($L157, 'Source Data'!$B$26:$J$26,1),TRUE))=TRUE,"",VLOOKUP($E157,'Source Data'!$B$29:$J$60,MATCH($L157, 'Source Data'!$B$26:$J$26,1),TRUE))))</f>
        <v/>
      </c>
      <c r="Q157" s="170" t="str">
        <f>IF(OR(AND(OR($J157="Retired",$J157="Permanent Low-Use"),$K157&lt;=2022),(AND($J157="New",$K157&gt;2022))),"N/A",IF($N157=0,0,IF(ISERROR(VLOOKUP($E157,'Source Data'!$B$29:$J$60, MATCH($L157, 'Source Data'!$B$26:$J$26,1),TRUE))=TRUE,"",VLOOKUP($E157,'Source Data'!$B$29:$J$60,MATCH($L157, 'Source Data'!$B$26:$J$26,1),TRUE))))</f>
        <v/>
      </c>
      <c r="R157" s="170" t="str">
        <f>IF(OR(AND(OR($J157="Retired",$J157="Permanent Low-Use"),$K157&lt;=2023),(AND($J157="New",$K157&gt;2023))),"N/A",IF($N157=0,0,IF(ISERROR(VLOOKUP($E157,'Source Data'!$B$29:$J$60, MATCH($L157, 'Source Data'!$B$26:$J$26,1),TRUE))=TRUE,"",VLOOKUP($E157,'Source Data'!$B$29:$J$60,MATCH($L157, 'Source Data'!$B$26:$J$26,1),TRUE))))</f>
        <v/>
      </c>
      <c r="S157" s="170" t="str">
        <f>IF(OR(AND(OR($J157="Retired",$J157="Permanent Low-Use"),$K157&lt;=2024),(AND($J157="New",$K157&gt;2024))),"N/A",IF($N157=0,0,IF(ISERROR(VLOOKUP($E157,'Source Data'!$B$29:$J$60, MATCH($L157, 'Source Data'!$B$26:$J$26,1),TRUE))=TRUE,"",VLOOKUP($E157,'Source Data'!$B$29:$J$60,MATCH($L157, 'Source Data'!$B$26:$J$26,1),TRUE))))</f>
        <v/>
      </c>
      <c r="T157" s="170" t="str">
        <f>IF(OR(AND(OR($J157="Retired",$J157="Permanent Low-Use"),$K157&lt;=2025),(AND($J157="New",$K157&gt;2025))),"N/A",IF($N157=0,0,IF(ISERROR(VLOOKUP($E157,'Source Data'!$B$29:$J$60, MATCH($L157, 'Source Data'!$B$26:$J$26,1),TRUE))=TRUE,"",VLOOKUP($E157,'Source Data'!$B$29:$J$60,MATCH($L157, 'Source Data'!$B$26:$J$26,1),TRUE))))</f>
        <v/>
      </c>
      <c r="U157" s="170" t="str">
        <f>IF(OR(AND(OR($J157="Retired",$J157="Permanent Low-Use"),$K157&lt;=2026),(AND($J157="New",$K157&gt;2026))),"N/A",IF($N157=0,0,IF(ISERROR(VLOOKUP($E157,'Source Data'!$B$29:$J$60, MATCH($L157, 'Source Data'!$B$26:$J$26,1),TRUE))=TRUE,"",VLOOKUP($E157,'Source Data'!$B$29:$J$60,MATCH($L157, 'Source Data'!$B$26:$J$26,1),TRUE))))</f>
        <v/>
      </c>
      <c r="V157" s="170" t="str">
        <f>IF(OR(AND(OR($J157="Retired",$J157="Permanent Low-Use"),$K157&lt;=2027),(AND($J157="New",$K157&gt;2027))),"N/A",IF($N157=0,0,IF(ISERROR(VLOOKUP($E157,'Source Data'!$B$29:$J$60, MATCH($L157, 'Source Data'!$B$26:$J$26,1),TRUE))=TRUE,"",VLOOKUP($E157,'Source Data'!$B$29:$J$60,MATCH($L157, 'Source Data'!$B$26:$J$26,1),TRUE))))</f>
        <v/>
      </c>
      <c r="W157" s="170" t="str">
        <f>IF(OR(AND(OR($J157="Retired",$J157="Permanent Low-Use"),$K157&lt;=2028),(AND($J157="New",$K157&gt;2028))),"N/A",IF($N157=0,0,IF(ISERROR(VLOOKUP($E157,'Source Data'!$B$29:$J$60, MATCH($L157, 'Source Data'!$B$26:$J$26,1),TRUE))=TRUE,"",VLOOKUP($E157,'Source Data'!$B$29:$J$60,MATCH($L157, 'Source Data'!$B$26:$J$26,1),TRUE))))</f>
        <v/>
      </c>
      <c r="X157" s="170" t="str">
        <f>IF(OR(AND(OR($J157="Retired",$J157="Permanent Low-Use"),$K157&lt;=2029),(AND($J157="New",$K157&gt;2029))),"N/A",IF($N157=0,0,IF(ISERROR(VLOOKUP($E157,'Source Data'!$B$29:$J$60, MATCH($L157, 'Source Data'!$B$26:$J$26,1),TRUE))=TRUE,"",VLOOKUP($E157,'Source Data'!$B$29:$J$60,MATCH($L157, 'Source Data'!$B$26:$J$26,1),TRUE))))</f>
        <v/>
      </c>
      <c r="Y157" s="170" t="str">
        <f>IF(OR(AND(OR($J157="Retired",$J157="Permanent Low-Use"),$K157&lt;=2030),(AND($J157="New",$K157&gt;2030))),"N/A",IF($N157=0,0,IF(ISERROR(VLOOKUP($E157,'Source Data'!$B$29:$J$60, MATCH($L157, 'Source Data'!$B$26:$J$26,1),TRUE))=TRUE,"",VLOOKUP($E157,'Source Data'!$B$29:$J$60,MATCH($L157, 'Source Data'!$B$26:$J$26,1),TRUE))))</f>
        <v/>
      </c>
      <c r="Z157" s="171" t="str">
        <f>IF(ISNUMBER($L157),IF(OR(AND(OR($J157="Retired",$J157="Permanent Low-Use"),$K157&lt;=2020),(AND($J157="New",$K157&gt;2020))),"N/A",VLOOKUP($F157,'Source Data'!$B$15:$I$22,5)),"")</f>
        <v/>
      </c>
      <c r="AA157" s="171" t="str">
        <f>IF(ISNUMBER($F157), IF(OR(AND(OR($J157="Retired", $J157="Permanent Low-Use"), $K157&lt;=2021), (AND($J157= "New", $K157&gt;2021))), "N/A", VLOOKUP($F157, 'Source Data'!$B$15:$I$22,6)), "")</f>
        <v/>
      </c>
      <c r="AB157" s="171" t="str">
        <f>IF(ISNUMBER($F157), IF(OR(AND(OR($J157="Retired", $J157="Permanent Low-Use"), $K157&lt;=2022), (AND($J157= "New", $K157&gt;2022))), "N/A", VLOOKUP($F157, 'Source Data'!$B$15:$I$22,7)), "")</f>
        <v/>
      </c>
      <c r="AC157" s="171" t="str">
        <f>IF(ISNUMBER($F157), IF(OR(AND(OR($J157="Retired", $J157="Permanent Low-Use"), $K157&lt;=2023), (AND($J157= "New", $K157&gt;2023))), "N/A", VLOOKUP($F157, 'Source Data'!$B$15:$I$22,8)), "")</f>
        <v/>
      </c>
      <c r="AD157" s="171" t="str">
        <f>IF(ISNUMBER($F157), IF(OR(AND(OR($J157="Retired", $J157="Permanent Low-Use"), $K157&lt;=2024), (AND($J157= "New", $K157&gt;2024))), "N/A", VLOOKUP($F157, 'Source Data'!$B$15:$I$22,8)), "")</f>
        <v/>
      </c>
      <c r="AE157" s="171" t="str">
        <f>IF(ISNUMBER($F157), IF(OR(AND(OR($J157="Retired", $J157="Permanent Low-Use"), $K157&lt;=2025), (AND($J157= "New", $K157&gt;2025))), "N/A", VLOOKUP($F157, 'Source Data'!$B$15:$I$22,8)), "")</f>
        <v/>
      </c>
      <c r="AF157" s="171" t="str">
        <f>IF(ISNUMBER($F157), IF(OR(AND(OR($J157="Retired", $J157="Permanent Low-Use"), $K157&lt;=2026), (AND($J157= "New", $K157&gt;2026))), "N/A", VLOOKUP($F157, 'Source Data'!$B$15:$I$22,8)), "")</f>
        <v/>
      </c>
      <c r="AG157" s="171" t="str">
        <f>IF(ISNUMBER($F157), IF(OR(AND(OR($J157="Retired", $J157="Permanent Low-Use"), $K157&lt;=2027), (AND($J157= "New", $K157&gt;2027))), "N/A", VLOOKUP($F157, 'Source Data'!$B$15:$I$22,8)), "")</f>
        <v/>
      </c>
      <c r="AH157" s="171" t="str">
        <f>IF(ISNUMBER($F157), IF(OR(AND(OR($J157="Retired", $J157="Permanent Low-Use"), $K157&lt;=2028), (AND($J157= "New", $K157&gt;2028))), "N/A", VLOOKUP($F157, 'Source Data'!$B$15:$I$22,8)), "")</f>
        <v/>
      </c>
      <c r="AI157" s="171" t="str">
        <f>IF(ISNUMBER($F157), IF(OR(AND(OR($J157="Retired", $J157="Permanent Low-Use"), $K157&lt;=2029), (AND($J157= "New", $K157&gt;2029))), "N/A", VLOOKUP($F157, 'Source Data'!$B$15:$I$22,8)), "")</f>
        <v/>
      </c>
      <c r="AJ157" s="171" t="str">
        <f>IF(ISNUMBER($F157), IF(OR(AND(OR($J157="Retired", $J157="Permanent Low-Use"), $K157&lt;=2030), (AND($J157= "New", $K157&gt;2030))), "N/A", VLOOKUP($F157, 'Source Data'!$B$15:$I$22,8)), "")</f>
        <v/>
      </c>
      <c r="AK157" s="171" t="str">
        <f>IF($N157= 0, "N/A", IF(ISERROR(VLOOKUP($F157, 'Source Data'!$B$4:$C$11,2)), "", VLOOKUP($F157, 'Source Data'!$B$4:$C$11,2)))</f>
        <v/>
      </c>
    </row>
    <row r="158" spans="1:37" x14ac:dyDescent="0.35">
      <c r="A158" s="99"/>
      <c r="B158" s="89"/>
      <c r="C158" s="90"/>
      <c r="D158" s="90"/>
      <c r="E158" s="91"/>
      <c r="F158" s="91"/>
      <c r="G158" s="86"/>
      <c r="H158" s="87"/>
      <c r="I158" s="86"/>
      <c r="J158" s="88"/>
      <c r="K158" s="92"/>
      <c r="L158" s="168" t="str">
        <f t="shared" si="9"/>
        <v/>
      </c>
      <c r="M158" s="170" t="str">
        <f>IF(ISERROR(VLOOKUP(E158,'Source Data'!$B$67:$J$97, MATCH(F158, 'Source Data'!$B$64:$J$64,1),TRUE))=TRUE,"",VLOOKUP(E158,'Source Data'!$B$67:$J$97,MATCH(F158, 'Source Data'!$B$64:$J$64,1),TRUE))</f>
        <v/>
      </c>
      <c r="N158" s="169" t="str">
        <f t="shared" si="10"/>
        <v/>
      </c>
      <c r="O158" s="170" t="str">
        <f>IF(OR(AND(OR($J158="Retired",$J158="Permanent Low-Use"),$K158&lt;=2020),(AND($J158="New",$K158&gt;2020))),"N/A",IF($N158=0,0,IF(ISERROR(VLOOKUP($E158,'Source Data'!$B$29:$J$60, MATCH($L158, 'Source Data'!$B$26:$J$26,1),TRUE))=TRUE,"",VLOOKUP($E158,'Source Data'!$B$29:$J$60,MATCH($L158, 'Source Data'!$B$26:$J$26,1),TRUE))))</f>
        <v/>
      </c>
      <c r="P158" s="170" t="str">
        <f>IF(OR(AND(OR($J158="Retired",$J158="Permanent Low-Use"),$K158&lt;=2021),(AND($J158="New",$K158&gt;2021))),"N/A",IF($N158=0,0,IF(ISERROR(VLOOKUP($E158,'Source Data'!$B$29:$J$60, MATCH($L158, 'Source Data'!$B$26:$J$26,1),TRUE))=TRUE,"",VLOOKUP($E158,'Source Data'!$B$29:$J$60,MATCH($L158, 'Source Data'!$B$26:$J$26,1),TRUE))))</f>
        <v/>
      </c>
      <c r="Q158" s="170" t="str">
        <f>IF(OR(AND(OR($J158="Retired",$J158="Permanent Low-Use"),$K158&lt;=2022),(AND($J158="New",$K158&gt;2022))),"N/A",IF($N158=0,0,IF(ISERROR(VLOOKUP($E158,'Source Data'!$B$29:$J$60, MATCH($L158, 'Source Data'!$B$26:$J$26,1),TRUE))=TRUE,"",VLOOKUP($E158,'Source Data'!$B$29:$J$60,MATCH($L158, 'Source Data'!$B$26:$J$26,1),TRUE))))</f>
        <v/>
      </c>
      <c r="R158" s="170" t="str">
        <f>IF(OR(AND(OR($J158="Retired",$J158="Permanent Low-Use"),$K158&lt;=2023),(AND($J158="New",$K158&gt;2023))),"N/A",IF($N158=0,0,IF(ISERROR(VLOOKUP($E158,'Source Data'!$B$29:$J$60, MATCH($L158, 'Source Data'!$B$26:$J$26,1),TRUE))=TRUE,"",VLOOKUP($E158,'Source Data'!$B$29:$J$60,MATCH($L158, 'Source Data'!$B$26:$J$26,1),TRUE))))</f>
        <v/>
      </c>
      <c r="S158" s="170" t="str">
        <f>IF(OR(AND(OR($J158="Retired",$J158="Permanent Low-Use"),$K158&lt;=2024),(AND($J158="New",$K158&gt;2024))),"N/A",IF($N158=0,0,IF(ISERROR(VLOOKUP($E158,'Source Data'!$B$29:$J$60, MATCH($L158, 'Source Data'!$B$26:$J$26,1),TRUE))=TRUE,"",VLOOKUP($E158,'Source Data'!$B$29:$J$60,MATCH($L158, 'Source Data'!$B$26:$J$26,1),TRUE))))</f>
        <v/>
      </c>
      <c r="T158" s="170" t="str">
        <f>IF(OR(AND(OR($J158="Retired",$J158="Permanent Low-Use"),$K158&lt;=2025),(AND($J158="New",$K158&gt;2025))),"N/A",IF($N158=0,0,IF(ISERROR(VLOOKUP($E158,'Source Data'!$B$29:$J$60, MATCH($L158, 'Source Data'!$B$26:$J$26,1),TRUE))=TRUE,"",VLOOKUP($E158,'Source Data'!$B$29:$J$60,MATCH($L158, 'Source Data'!$B$26:$J$26,1),TRUE))))</f>
        <v/>
      </c>
      <c r="U158" s="170" t="str">
        <f>IF(OR(AND(OR($J158="Retired",$J158="Permanent Low-Use"),$K158&lt;=2026),(AND($J158="New",$K158&gt;2026))),"N/A",IF($N158=0,0,IF(ISERROR(VLOOKUP($E158,'Source Data'!$B$29:$J$60, MATCH($L158, 'Source Data'!$B$26:$J$26,1),TRUE))=TRUE,"",VLOOKUP($E158,'Source Data'!$B$29:$J$60,MATCH($L158, 'Source Data'!$B$26:$J$26,1),TRUE))))</f>
        <v/>
      </c>
      <c r="V158" s="170" t="str">
        <f>IF(OR(AND(OR($J158="Retired",$J158="Permanent Low-Use"),$K158&lt;=2027),(AND($J158="New",$K158&gt;2027))),"N/A",IF($N158=0,0,IF(ISERROR(VLOOKUP($E158,'Source Data'!$B$29:$J$60, MATCH($L158, 'Source Data'!$B$26:$J$26,1),TRUE))=TRUE,"",VLOOKUP($E158,'Source Data'!$B$29:$J$60,MATCH($L158, 'Source Data'!$B$26:$J$26,1),TRUE))))</f>
        <v/>
      </c>
      <c r="W158" s="170" t="str">
        <f>IF(OR(AND(OR($J158="Retired",$J158="Permanent Low-Use"),$K158&lt;=2028),(AND($J158="New",$K158&gt;2028))),"N/A",IF($N158=0,0,IF(ISERROR(VLOOKUP($E158,'Source Data'!$B$29:$J$60, MATCH($L158, 'Source Data'!$B$26:$J$26,1),TRUE))=TRUE,"",VLOOKUP($E158,'Source Data'!$B$29:$J$60,MATCH($L158, 'Source Data'!$B$26:$J$26,1),TRUE))))</f>
        <v/>
      </c>
      <c r="X158" s="170" t="str">
        <f>IF(OR(AND(OR($J158="Retired",$J158="Permanent Low-Use"),$K158&lt;=2029),(AND($J158="New",$K158&gt;2029))),"N/A",IF($N158=0,0,IF(ISERROR(VLOOKUP($E158,'Source Data'!$B$29:$J$60, MATCH($L158, 'Source Data'!$B$26:$J$26,1),TRUE))=TRUE,"",VLOOKUP($E158,'Source Data'!$B$29:$J$60,MATCH($L158, 'Source Data'!$B$26:$J$26,1),TRUE))))</f>
        <v/>
      </c>
      <c r="Y158" s="170" t="str">
        <f>IF(OR(AND(OR($J158="Retired",$J158="Permanent Low-Use"),$K158&lt;=2030),(AND($J158="New",$K158&gt;2030))),"N/A",IF($N158=0,0,IF(ISERROR(VLOOKUP($E158,'Source Data'!$B$29:$J$60, MATCH($L158, 'Source Data'!$B$26:$J$26,1),TRUE))=TRUE,"",VLOOKUP($E158,'Source Data'!$B$29:$J$60,MATCH($L158, 'Source Data'!$B$26:$J$26,1),TRUE))))</f>
        <v/>
      </c>
      <c r="Z158" s="171" t="str">
        <f>IF(ISNUMBER($L158),IF(OR(AND(OR($J158="Retired",$J158="Permanent Low-Use"),$K158&lt;=2020),(AND($J158="New",$K158&gt;2020))),"N/A",VLOOKUP($F158,'Source Data'!$B$15:$I$22,5)),"")</f>
        <v/>
      </c>
      <c r="AA158" s="171" t="str">
        <f>IF(ISNUMBER($F158), IF(OR(AND(OR($J158="Retired", $J158="Permanent Low-Use"), $K158&lt;=2021), (AND($J158= "New", $K158&gt;2021))), "N/A", VLOOKUP($F158, 'Source Data'!$B$15:$I$22,6)), "")</f>
        <v/>
      </c>
      <c r="AB158" s="171" t="str">
        <f>IF(ISNUMBER($F158), IF(OR(AND(OR($J158="Retired", $J158="Permanent Low-Use"), $K158&lt;=2022), (AND($J158= "New", $K158&gt;2022))), "N/A", VLOOKUP($F158, 'Source Data'!$B$15:$I$22,7)), "")</f>
        <v/>
      </c>
      <c r="AC158" s="171" t="str">
        <f>IF(ISNUMBER($F158), IF(OR(AND(OR($J158="Retired", $J158="Permanent Low-Use"), $K158&lt;=2023), (AND($J158= "New", $K158&gt;2023))), "N/A", VLOOKUP($F158, 'Source Data'!$B$15:$I$22,8)), "")</f>
        <v/>
      </c>
      <c r="AD158" s="171" t="str">
        <f>IF(ISNUMBER($F158), IF(OR(AND(OR($J158="Retired", $J158="Permanent Low-Use"), $K158&lt;=2024), (AND($J158= "New", $K158&gt;2024))), "N/A", VLOOKUP($F158, 'Source Data'!$B$15:$I$22,8)), "")</f>
        <v/>
      </c>
      <c r="AE158" s="171" t="str">
        <f>IF(ISNUMBER($F158), IF(OR(AND(OR($J158="Retired", $J158="Permanent Low-Use"), $K158&lt;=2025), (AND($J158= "New", $K158&gt;2025))), "N/A", VLOOKUP($F158, 'Source Data'!$B$15:$I$22,8)), "")</f>
        <v/>
      </c>
      <c r="AF158" s="171" t="str">
        <f>IF(ISNUMBER($F158), IF(OR(AND(OR($J158="Retired", $J158="Permanent Low-Use"), $K158&lt;=2026), (AND($J158= "New", $K158&gt;2026))), "N/A", VLOOKUP($F158, 'Source Data'!$B$15:$I$22,8)), "")</f>
        <v/>
      </c>
      <c r="AG158" s="171" t="str">
        <f>IF(ISNUMBER($F158), IF(OR(AND(OR($J158="Retired", $J158="Permanent Low-Use"), $K158&lt;=2027), (AND($J158= "New", $K158&gt;2027))), "N/A", VLOOKUP($F158, 'Source Data'!$B$15:$I$22,8)), "")</f>
        <v/>
      </c>
      <c r="AH158" s="171" t="str">
        <f>IF(ISNUMBER($F158), IF(OR(AND(OR($J158="Retired", $J158="Permanent Low-Use"), $K158&lt;=2028), (AND($J158= "New", $K158&gt;2028))), "N/A", VLOOKUP($F158, 'Source Data'!$B$15:$I$22,8)), "")</f>
        <v/>
      </c>
      <c r="AI158" s="171" t="str">
        <f>IF(ISNUMBER($F158), IF(OR(AND(OR($J158="Retired", $J158="Permanent Low-Use"), $K158&lt;=2029), (AND($J158= "New", $K158&gt;2029))), "N/A", VLOOKUP($F158, 'Source Data'!$B$15:$I$22,8)), "")</f>
        <v/>
      </c>
      <c r="AJ158" s="171" t="str">
        <f>IF(ISNUMBER($F158), IF(OR(AND(OR($J158="Retired", $J158="Permanent Low-Use"), $K158&lt;=2030), (AND($J158= "New", $K158&gt;2030))), "N/A", VLOOKUP($F158, 'Source Data'!$B$15:$I$22,8)), "")</f>
        <v/>
      </c>
      <c r="AK158" s="171" t="str">
        <f>IF($N158= 0, "N/A", IF(ISERROR(VLOOKUP($F158, 'Source Data'!$B$4:$C$11,2)), "", VLOOKUP($F158, 'Source Data'!$B$4:$C$11,2)))</f>
        <v/>
      </c>
    </row>
    <row r="159" spans="1:37" x14ac:dyDescent="0.35">
      <c r="A159" s="99"/>
      <c r="B159" s="89"/>
      <c r="C159" s="90"/>
      <c r="D159" s="90"/>
      <c r="E159" s="91"/>
      <c r="F159" s="91"/>
      <c r="G159" s="86"/>
      <c r="H159" s="87"/>
      <c r="I159" s="86"/>
      <c r="J159" s="88"/>
      <c r="K159" s="92"/>
      <c r="L159" s="168" t="str">
        <f t="shared" si="9"/>
        <v/>
      </c>
      <c r="M159" s="170" t="str">
        <f>IF(ISERROR(VLOOKUP(E159,'Source Data'!$B$67:$J$97, MATCH(F159, 'Source Data'!$B$64:$J$64,1),TRUE))=TRUE,"",VLOOKUP(E159,'Source Data'!$B$67:$J$97,MATCH(F159, 'Source Data'!$B$64:$J$64,1),TRUE))</f>
        <v/>
      </c>
      <c r="N159" s="169" t="str">
        <f t="shared" si="10"/>
        <v/>
      </c>
      <c r="O159" s="170" t="str">
        <f>IF(OR(AND(OR($J159="Retired",$J159="Permanent Low-Use"),$K159&lt;=2020),(AND($J159="New",$K159&gt;2020))),"N/A",IF($N159=0,0,IF(ISERROR(VLOOKUP($E159,'Source Data'!$B$29:$J$60, MATCH($L159, 'Source Data'!$B$26:$J$26,1),TRUE))=TRUE,"",VLOOKUP($E159,'Source Data'!$B$29:$J$60,MATCH($L159, 'Source Data'!$B$26:$J$26,1),TRUE))))</f>
        <v/>
      </c>
      <c r="P159" s="170" t="str">
        <f>IF(OR(AND(OR($J159="Retired",$J159="Permanent Low-Use"),$K159&lt;=2021),(AND($J159="New",$K159&gt;2021))),"N/A",IF($N159=0,0,IF(ISERROR(VLOOKUP($E159,'Source Data'!$B$29:$J$60, MATCH($L159, 'Source Data'!$B$26:$J$26,1),TRUE))=TRUE,"",VLOOKUP($E159,'Source Data'!$B$29:$J$60,MATCH($L159, 'Source Data'!$B$26:$J$26,1),TRUE))))</f>
        <v/>
      </c>
      <c r="Q159" s="170" t="str">
        <f>IF(OR(AND(OR($J159="Retired",$J159="Permanent Low-Use"),$K159&lt;=2022),(AND($J159="New",$K159&gt;2022))),"N/A",IF($N159=0,0,IF(ISERROR(VLOOKUP($E159,'Source Data'!$B$29:$J$60, MATCH($L159, 'Source Data'!$B$26:$J$26,1),TRUE))=TRUE,"",VLOOKUP($E159,'Source Data'!$B$29:$J$60,MATCH($L159, 'Source Data'!$B$26:$J$26,1),TRUE))))</f>
        <v/>
      </c>
      <c r="R159" s="170" t="str">
        <f>IF(OR(AND(OR($J159="Retired",$J159="Permanent Low-Use"),$K159&lt;=2023),(AND($J159="New",$K159&gt;2023))),"N/A",IF($N159=0,0,IF(ISERROR(VLOOKUP($E159,'Source Data'!$B$29:$J$60, MATCH($L159, 'Source Data'!$B$26:$J$26,1),TRUE))=TRUE,"",VLOOKUP($E159,'Source Data'!$B$29:$J$60,MATCH($L159, 'Source Data'!$B$26:$J$26,1),TRUE))))</f>
        <v/>
      </c>
      <c r="S159" s="170" t="str">
        <f>IF(OR(AND(OR($J159="Retired",$J159="Permanent Low-Use"),$K159&lt;=2024),(AND($J159="New",$K159&gt;2024))),"N/A",IF($N159=0,0,IF(ISERROR(VLOOKUP($E159,'Source Data'!$B$29:$J$60, MATCH($L159, 'Source Data'!$B$26:$J$26,1),TRUE))=TRUE,"",VLOOKUP($E159,'Source Data'!$B$29:$J$60,MATCH($L159, 'Source Data'!$B$26:$J$26,1),TRUE))))</f>
        <v/>
      </c>
      <c r="T159" s="170" t="str">
        <f>IF(OR(AND(OR($J159="Retired",$J159="Permanent Low-Use"),$K159&lt;=2025),(AND($J159="New",$K159&gt;2025))),"N/A",IF($N159=0,0,IF(ISERROR(VLOOKUP($E159,'Source Data'!$B$29:$J$60, MATCH($L159, 'Source Data'!$B$26:$J$26,1),TRUE))=TRUE,"",VLOOKUP($E159,'Source Data'!$B$29:$J$60,MATCH($L159, 'Source Data'!$B$26:$J$26,1),TRUE))))</f>
        <v/>
      </c>
      <c r="U159" s="170" t="str">
        <f>IF(OR(AND(OR($J159="Retired",$J159="Permanent Low-Use"),$K159&lt;=2026),(AND($J159="New",$K159&gt;2026))),"N/A",IF($N159=0,0,IF(ISERROR(VLOOKUP($E159,'Source Data'!$B$29:$J$60, MATCH($L159, 'Source Data'!$B$26:$J$26,1),TRUE))=TRUE,"",VLOOKUP($E159,'Source Data'!$B$29:$J$60,MATCH($L159, 'Source Data'!$B$26:$J$26,1),TRUE))))</f>
        <v/>
      </c>
      <c r="V159" s="170" t="str">
        <f>IF(OR(AND(OR($J159="Retired",$J159="Permanent Low-Use"),$K159&lt;=2027),(AND($J159="New",$K159&gt;2027))),"N/A",IF($N159=0,0,IF(ISERROR(VLOOKUP($E159,'Source Data'!$B$29:$J$60, MATCH($L159, 'Source Data'!$B$26:$J$26,1),TRUE))=TRUE,"",VLOOKUP($E159,'Source Data'!$B$29:$J$60,MATCH($L159, 'Source Data'!$B$26:$J$26,1),TRUE))))</f>
        <v/>
      </c>
      <c r="W159" s="170" t="str">
        <f>IF(OR(AND(OR($J159="Retired",$J159="Permanent Low-Use"),$K159&lt;=2028),(AND($J159="New",$K159&gt;2028))),"N/A",IF($N159=0,0,IF(ISERROR(VLOOKUP($E159,'Source Data'!$B$29:$J$60, MATCH($L159, 'Source Data'!$B$26:$J$26,1),TRUE))=TRUE,"",VLOOKUP($E159,'Source Data'!$B$29:$J$60,MATCH($L159, 'Source Data'!$B$26:$J$26,1),TRUE))))</f>
        <v/>
      </c>
      <c r="X159" s="170" t="str">
        <f>IF(OR(AND(OR($J159="Retired",$J159="Permanent Low-Use"),$K159&lt;=2029),(AND($J159="New",$K159&gt;2029))),"N/A",IF($N159=0,0,IF(ISERROR(VLOOKUP($E159,'Source Data'!$B$29:$J$60, MATCH($L159, 'Source Data'!$B$26:$J$26,1),TRUE))=TRUE,"",VLOOKUP($E159,'Source Data'!$B$29:$J$60,MATCH($L159, 'Source Data'!$B$26:$J$26,1),TRUE))))</f>
        <v/>
      </c>
      <c r="Y159" s="170" t="str">
        <f>IF(OR(AND(OR($J159="Retired",$J159="Permanent Low-Use"),$K159&lt;=2030),(AND($J159="New",$K159&gt;2030))),"N/A",IF($N159=0,0,IF(ISERROR(VLOOKUP($E159,'Source Data'!$B$29:$J$60, MATCH($L159, 'Source Data'!$B$26:$J$26,1),TRUE))=TRUE,"",VLOOKUP($E159,'Source Data'!$B$29:$J$60,MATCH($L159, 'Source Data'!$B$26:$J$26,1),TRUE))))</f>
        <v/>
      </c>
      <c r="Z159" s="171" t="str">
        <f>IF(ISNUMBER($L159),IF(OR(AND(OR($J159="Retired",$J159="Permanent Low-Use"),$K159&lt;=2020),(AND($J159="New",$K159&gt;2020))),"N/A",VLOOKUP($F159,'Source Data'!$B$15:$I$22,5)),"")</f>
        <v/>
      </c>
      <c r="AA159" s="171" t="str">
        <f>IF(ISNUMBER($F159), IF(OR(AND(OR($J159="Retired", $J159="Permanent Low-Use"), $K159&lt;=2021), (AND($J159= "New", $K159&gt;2021))), "N/A", VLOOKUP($F159, 'Source Data'!$B$15:$I$22,6)), "")</f>
        <v/>
      </c>
      <c r="AB159" s="171" t="str">
        <f>IF(ISNUMBER($F159), IF(OR(AND(OR($J159="Retired", $J159="Permanent Low-Use"), $K159&lt;=2022), (AND($J159= "New", $K159&gt;2022))), "N/A", VLOOKUP($F159, 'Source Data'!$B$15:$I$22,7)), "")</f>
        <v/>
      </c>
      <c r="AC159" s="171" t="str">
        <f>IF(ISNUMBER($F159), IF(OR(AND(OR($J159="Retired", $J159="Permanent Low-Use"), $K159&lt;=2023), (AND($J159= "New", $K159&gt;2023))), "N/A", VLOOKUP($F159, 'Source Data'!$B$15:$I$22,8)), "")</f>
        <v/>
      </c>
      <c r="AD159" s="171" t="str">
        <f>IF(ISNUMBER($F159), IF(OR(AND(OR($J159="Retired", $J159="Permanent Low-Use"), $K159&lt;=2024), (AND($J159= "New", $K159&gt;2024))), "N/A", VLOOKUP($F159, 'Source Data'!$B$15:$I$22,8)), "")</f>
        <v/>
      </c>
      <c r="AE159" s="171" t="str">
        <f>IF(ISNUMBER($F159), IF(OR(AND(OR($J159="Retired", $J159="Permanent Low-Use"), $K159&lt;=2025), (AND($J159= "New", $K159&gt;2025))), "N/A", VLOOKUP($F159, 'Source Data'!$B$15:$I$22,8)), "")</f>
        <v/>
      </c>
      <c r="AF159" s="171" t="str">
        <f>IF(ISNUMBER($F159), IF(OR(AND(OR($J159="Retired", $J159="Permanent Low-Use"), $K159&lt;=2026), (AND($J159= "New", $K159&gt;2026))), "N/A", VLOOKUP($F159, 'Source Data'!$B$15:$I$22,8)), "")</f>
        <v/>
      </c>
      <c r="AG159" s="171" t="str">
        <f>IF(ISNUMBER($F159), IF(OR(AND(OR($J159="Retired", $J159="Permanent Low-Use"), $K159&lt;=2027), (AND($J159= "New", $K159&gt;2027))), "N/A", VLOOKUP($F159, 'Source Data'!$B$15:$I$22,8)), "")</f>
        <v/>
      </c>
      <c r="AH159" s="171" t="str">
        <f>IF(ISNUMBER($F159), IF(OR(AND(OR($J159="Retired", $J159="Permanent Low-Use"), $K159&lt;=2028), (AND($J159= "New", $K159&gt;2028))), "N/A", VLOOKUP($F159, 'Source Data'!$B$15:$I$22,8)), "")</f>
        <v/>
      </c>
      <c r="AI159" s="171" t="str">
        <f>IF(ISNUMBER($F159), IF(OR(AND(OR($J159="Retired", $J159="Permanent Low-Use"), $K159&lt;=2029), (AND($J159= "New", $K159&gt;2029))), "N/A", VLOOKUP($F159, 'Source Data'!$B$15:$I$22,8)), "")</f>
        <v/>
      </c>
      <c r="AJ159" s="171" t="str">
        <f>IF(ISNUMBER($F159), IF(OR(AND(OR($J159="Retired", $J159="Permanent Low-Use"), $K159&lt;=2030), (AND($J159= "New", $K159&gt;2030))), "N/A", VLOOKUP($F159, 'Source Data'!$B$15:$I$22,8)), "")</f>
        <v/>
      </c>
      <c r="AK159" s="171" t="str">
        <f>IF($N159= 0, "N/A", IF(ISERROR(VLOOKUP($F159, 'Source Data'!$B$4:$C$11,2)), "", VLOOKUP($F159, 'Source Data'!$B$4:$C$11,2)))</f>
        <v/>
      </c>
    </row>
    <row r="160" spans="1:37" x14ac:dyDescent="0.35">
      <c r="A160" s="99"/>
      <c r="B160" s="89"/>
      <c r="C160" s="90"/>
      <c r="D160" s="90"/>
      <c r="E160" s="91"/>
      <c r="F160" s="91"/>
      <c r="G160" s="86"/>
      <c r="H160" s="87"/>
      <c r="I160" s="86"/>
      <c r="J160" s="88"/>
      <c r="K160" s="92"/>
      <c r="L160" s="168" t="str">
        <f t="shared" si="9"/>
        <v/>
      </c>
      <c r="M160" s="170" t="str">
        <f>IF(ISERROR(VLOOKUP(E160,'Source Data'!$B$67:$J$97, MATCH(F160, 'Source Data'!$B$64:$J$64,1),TRUE))=TRUE,"",VLOOKUP(E160,'Source Data'!$B$67:$J$97,MATCH(F160, 'Source Data'!$B$64:$J$64,1),TRUE))</f>
        <v/>
      </c>
      <c r="N160" s="169" t="str">
        <f t="shared" si="10"/>
        <v/>
      </c>
      <c r="O160" s="170" t="str">
        <f>IF(OR(AND(OR($J160="Retired",$J160="Permanent Low-Use"),$K160&lt;=2020),(AND($J160="New",$K160&gt;2020))),"N/A",IF($N160=0,0,IF(ISERROR(VLOOKUP($E160,'Source Data'!$B$29:$J$60, MATCH($L160, 'Source Data'!$B$26:$J$26,1),TRUE))=TRUE,"",VLOOKUP($E160,'Source Data'!$B$29:$J$60,MATCH($L160, 'Source Data'!$B$26:$J$26,1),TRUE))))</f>
        <v/>
      </c>
      <c r="P160" s="170" t="str">
        <f>IF(OR(AND(OR($J160="Retired",$J160="Permanent Low-Use"),$K160&lt;=2021),(AND($J160="New",$K160&gt;2021))),"N/A",IF($N160=0,0,IF(ISERROR(VLOOKUP($E160,'Source Data'!$B$29:$J$60, MATCH($L160, 'Source Data'!$B$26:$J$26,1),TRUE))=TRUE,"",VLOOKUP($E160,'Source Data'!$B$29:$J$60,MATCH($L160, 'Source Data'!$B$26:$J$26,1),TRUE))))</f>
        <v/>
      </c>
      <c r="Q160" s="170" t="str">
        <f>IF(OR(AND(OR($J160="Retired",$J160="Permanent Low-Use"),$K160&lt;=2022),(AND($J160="New",$K160&gt;2022))),"N/A",IF($N160=0,0,IF(ISERROR(VLOOKUP($E160,'Source Data'!$B$29:$J$60, MATCH($L160, 'Source Data'!$B$26:$J$26,1),TRUE))=TRUE,"",VLOOKUP($E160,'Source Data'!$B$29:$J$60,MATCH($L160, 'Source Data'!$B$26:$J$26,1),TRUE))))</f>
        <v/>
      </c>
      <c r="R160" s="170" t="str">
        <f>IF(OR(AND(OR($J160="Retired",$J160="Permanent Low-Use"),$K160&lt;=2023),(AND($J160="New",$K160&gt;2023))),"N/A",IF($N160=0,0,IF(ISERROR(VLOOKUP($E160,'Source Data'!$B$29:$J$60, MATCH($L160, 'Source Data'!$B$26:$J$26,1),TRUE))=TRUE,"",VLOOKUP($E160,'Source Data'!$B$29:$J$60,MATCH($L160, 'Source Data'!$B$26:$J$26,1),TRUE))))</f>
        <v/>
      </c>
      <c r="S160" s="170" t="str">
        <f>IF(OR(AND(OR($J160="Retired",$J160="Permanent Low-Use"),$K160&lt;=2024),(AND($J160="New",$K160&gt;2024))),"N/A",IF($N160=0,0,IF(ISERROR(VLOOKUP($E160,'Source Data'!$B$29:$J$60, MATCH($L160, 'Source Data'!$B$26:$J$26,1),TRUE))=TRUE,"",VLOOKUP($E160,'Source Data'!$B$29:$J$60,MATCH($L160, 'Source Data'!$B$26:$J$26,1),TRUE))))</f>
        <v/>
      </c>
      <c r="T160" s="170" t="str">
        <f>IF(OR(AND(OR($J160="Retired",$J160="Permanent Low-Use"),$K160&lt;=2025),(AND($J160="New",$K160&gt;2025))),"N/A",IF($N160=0,0,IF(ISERROR(VLOOKUP($E160,'Source Data'!$B$29:$J$60, MATCH($L160, 'Source Data'!$B$26:$J$26,1),TRUE))=TRUE,"",VLOOKUP($E160,'Source Data'!$B$29:$J$60,MATCH($L160, 'Source Data'!$B$26:$J$26,1),TRUE))))</f>
        <v/>
      </c>
      <c r="U160" s="170" t="str">
        <f>IF(OR(AND(OR($J160="Retired",$J160="Permanent Low-Use"),$K160&lt;=2026),(AND($J160="New",$K160&gt;2026))),"N/A",IF($N160=0,0,IF(ISERROR(VLOOKUP($E160,'Source Data'!$B$29:$J$60, MATCH($L160, 'Source Data'!$B$26:$J$26,1),TRUE))=TRUE,"",VLOOKUP($E160,'Source Data'!$B$29:$J$60,MATCH($L160, 'Source Data'!$B$26:$J$26,1),TRUE))))</f>
        <v/>
      </c>
      <c r="V160" s="170" t="str">
        <f>IF(OR(AND(OR($J160="Retired",$J160="Permanent Low-Use"),$K160&lt;=2027),(AND($J160="New",$K160&gt;2027))),"N/A",IF($N160=0,0,IF(ISERROR(VLOOKUP($E160,'Source Data'!$B$29:$J$60, MATCH($L160, 'Source Data'!$B$26:$J$26,1),TRUE))=TRUE,"",VLOOKUP($E160,'Source Data'!$B$29:$J$60,MATCH($L160, 'Source Data'!$B$26:$J$26,1),TRUE))))</f>
        <v/>
      </c>
      <c r="W160" s="170" t="str">
        <f>IF(OR(AND(OR($J160="Retired",$J160="Permanent Low-Use"),$K160&lt;=2028),(AND($J160="New",$K160&gt;2028))),"N/A",IF($N160=0,0,IF(ISERROR(VLOOKUP($E160,'Source Data'!$B$29:$J$60, MATCH($L160, 'Source Data'!$B$26:$J$26,1),TRUE))=TRUE,"",VLOOKUP($E160,'Source Data'!$B$29:$J$60,MATCH($L160, 'Source Data'!$B$26:$J$26,1),TRUE))))</f>
        <v/>
      </c>
      <c r="X160" s="170" t="str">
        <f>IF(OR(AND(OR($J160="Retired",$J160="Permanent Low-Use"),$K160&lt;=2029),(AND($J160="New",$K160&gt;2029))),"N/A",IF($N160=0,0,IF(ISERROR(VLOOKUP($E160,'Source Data'!$B$29:$J$60, MATCH($L160, 'Source Data'!$B$26:$J$26,1),TRUE))=TRUE,"",VLOOKUP($E160,'Source Data'!$B$29:$J$60,MATCH($L160, 'Source Data'!$B$26:$J$26,1),TRUE))))</f>
        <v/>
      </c>
      <c r="Y160" s="170" t="str">
        <f>IF(OR(AND(OR($J160="Retired",$J160="Permanent Low-Use"),$K160&lt;=2030),(AND($J160="New",$K160&gt;2030))),"N/A",IF($N160=0,0,IF(ISERROR(VLOOKUP($E160,'Source Data'!$B$29:$J$60, MATCH($L160, 'Source Data'!$B$26:$J$26,1),TRUE))=TRUE,"",VLOOKUP($E160,'Source Data'!$B$29:$J$60,MATCH($L160, 'Source Data'!$B$26:$J$26,1),TRUE))))</f>
        <v/>
      </c>
      <c r="Z160" s="171" t="str">
        <f>IF(ISNUMBER($L160),IF(OR(AND(OR($J160="Retired",$J160="Permanent Low-Use"),$K160&lt;=2020),(AND($J160="New",$K160&gt;2020))),"N/A",VLOOKUP($F160,'Source Data'!$B$15:$I$22,5)),"")</f>
        <v/>
      </c>
      <c r="AA160" s="171" t="str">
        <f>IF(ISNUMBER($F160), IF(OR(AND(OR($J160="Retired", $J160="Permanent Low-Use"), $K160&lt;=2021), (AND($J160= "New", $K160&gt;2021))), "N/A", VLOOKUP($F160, 'Source Data'!$B$15:$I$22,6)), "")</f>
        <v/>
      </c>
      <c r="AB160" s="171" t="str">
        <f>IF(ISNUMBER($F160), IF(OR(AND(OR($J160="Retired", $J160="Permanent Low-Use"), $K160&lt;=2022), (AND($J160= "New", $K160&gt;2022))), "N/A", VLOOKUP($F160, 'Source Data'!$B$15:$I$22,7)), "")</f>
        <v/>
      </c>
      <c r="AC160" s="171" t="str">
        <f>IF(ISNUMBER($F160), IF(OR(AND(OR($J160="Retired", $J160="Permanent Low-Use"), $K160&lt;=2023), (AND($J160= "New", $K160&gt;2023))), "N/A", VLOOKUP($F160, 'Source Data'!$B$15:$I$22,8)), "")</f>
        <v/>
      </c>
      <c r="AD160" s="171" t="str">
        <f>IF(ISNUMBER($F160), IF(OR(AND(OR($J160="Retired", $J160="Permanent Low-Use"), $K160&lt;=2024), (AND($J160= "New", $K160&gt;2024))), "N/A", VLOOKUP($F160, 'Source Data'!$B$15:$I$22,8)), "")</f>
        <v/>
      </c>
      <c r="AE160" s="171" t="str">
        <f>IF(ISNUMBER($F160), IF(OR(AND(OR($J160="Retired", $J160="Permanent Low-Use"), $K160&lt;=2025), (AND($J160= "New", $K160&gt;2025))), "N/A", VLOOKUP($F160, 'Source Data'!$B$15:$I$22,8)), "")</f>
        <v/>
      </c>
      <c r="AF160" s="171" t="str">
        <f>IF(ISNUMBER($F160), IF(OR(AND(OR($J160="Retired", $J160="Permanent Low-Use"), $K160&lt;=2026), (AND($J160= "New", $K160&gt;2026))), "N/A", VLOOKUP($F160, 'Source Data'!$B$15:$I$22,8)), "")</f>
        <v/>
      </c>
      <c r="AG160" s="171" t="str">
        <f>IF(ISNUMBER($F160), IF(OR(AND(OR($J160="Retired", $J160="Permanent Low-Use"), $K160&lt;=2027), (AND($J160= "New", $K160&gt;2027))), "N/A", VLOOKUP($F160, 'Source Data'!$B$15:$I$22,8)), "")</f>
        <v/>
      </c>
      <c r="AH160" s="171" t="str">
        <f>IF(ISNUMBER($F160), IF(OR(AND(OR($J160="Retired", $J160="Permanent Low-Use"), $K160&lt;=2028), (AND($J160= "New", $K160&gt;2028))), "N/A", VLOOKUP($F160, 'Source Data'!$B$15:$I$22,8)), "")</f>
        <v/>
      </c>
      <c r="AI160" s="171" t="str">
        <f>IF(ISNUMBER($F160), IF(OR(AND(OR($J160="Retired", $J160="Permanent Low-Use"), $K160&lt;=2029), (AND($J160= "New", $K160&gt;2029))), "N/A", VLOOKUP($F160, 'Source Data'!$B$15:$I$22,8)), "")</f>
        <v/>
      </c>
      <c r="AJ160" s="171" t="str">
        <f>IF(ISNUMBER($F160), IF(OR(AND(OR($J160="Retired", $J160="Permanent Low-Use"), $K160&lt;=2030), (AND($J160= "New", $K160&gt;2030))), "N/A", VLOOKUP($F160, 'Source Data'!$B$15:$I$22,8)), "")</f>
        <v/>
      </c>
      <c r="AK160" s="171" t="str">
        <f>IF($N160= 0, "N/A", IF(ISERROR(VLOOKUP($F160, 'Source Data'!$B$4:$C$11,2)), "", VLOOKUP($F160, 'Source Data'!$B$4:$C$11,2)))</f>
        <v/>
      </c>
    </row>
    <row r="161" spans="1:37" x14ac:dyDescent="0.35">
      <c r="A161" s="99"/>
      <c r="B161" s="89"/>
      <c r="C161" s="90"/>
      <c r="D161" s="90"/>
      <c r="E161" s="91"/>
      <c r="F161" s="91"/>
      <c r="G161" s="86"/>
      <c r="H161" s="87"/>
      <c r="I161" s="86"/>
      <c r="J161" s="88"/>
      <c r="K161" s="92"/>
      <c r="L161" s="168" t="str">
        <f t="shared" si="9"/>
        <v/>
      </c>
      <c r="M161" s="170" t="str">
        <f>IF(ISERROR(VLOOKUP(E161,'Source Data'!$B$67:$J$97, MATCH(F161, 'Source Data'!$B$64:$J$64,1),TRUE))=TRUE,"",VLOOKUP(E161,'Source Data'!$B$67:$J$97,MATCH(F161, 'Source Data'!$B$64:$J$64,1),TRUE))</f>
        <v/>
      </c>
      <c r="N161" s="169" t="str">
        <f t="shared" si="10"/>
        <v/>
      </c>
      <c r="O161" s="170" t="str">
        <f>IF(OR(AND(OR($J161="Retired",$J161="Permanent Low-Use"),$K161&lt;=2020),(AND($J161="New",$K161&gt;2020))),"N/A",IF($N161=0,0,IF(ISERROR(VLOOKUP($E161,'Source Data'!$B$29:$J$60, MATCH($L161, 'Source Data'!$B$26:$J$26,1),TRUE))=TRUE,"",VLOOKUP($E161,'Source Data'!$B$29:$J$60,MATCH($L161, 'Source Data'!$B$26:$J$26,1),TRUE))))</f>
        <v/>
      </c>
      <c r="P161" s="170" t="str">
        <f>IF(OR(AND(OR($J161="Retired",$J161="Permanent Low-Use"),$K161&lt;=2021),(AND($J161="New",$K161&gt;2021))),"N/A",IF($N161=0,0,IF(ISERROR(VLOOKUP($E161,'Source Data'!$B$29:$J$60, MATCH($L161, 'Source Data'!$B$26:$J$26,1),TRUE))=TRUE,"",VLOOKUP($E161,'Source Data'!$B$29:$J$60,MATCH($L161, 'Source Data'!$B$26:$J$26,1),TRUE))))</f>
        <v/>
      </c>
      <c r="Q161" s="170" t="str">
        <f>IF(OR(AND(OR($J161="Retired",$J161="Permanent Low-Use"),$K161&lt;=2022),(AND($J161="New",$K161&gt;2022))),"N/A",IF($N161=0,0,IF(ISERROR(VLOOKUP($E161,'Source Data'!$B$29:$J$60, MATCH($L161, 'Source Data'!$B$26:$J$26,1),TRUE))=TRUE,"",VLOOKUP($E161,'Source Data'!$B$29:$J$60,MATCH($L161, 'Source Data'!$B$26:$J$26,1),TRUE))))</f>
        <v/>
      </c>
      <c r="R161" s="170" t="str">
        <f>IF(OR(AND(OR($J161="Retired",$J161="Permanent Low-Use"),$K161&lt;=2023),(AND($J161="New",$K161&gt;2023))),"N/A",IF($N161=0,0,IF(ISERROR(VLOOKUP($E161,'Source Data'!$B$29:$J$60, MATCH($L161, 'Source Data'!$B$26:$J$26,1),TRUE))=TRUE,"",VLOOKUP($E161,'Source Data'!$B$29:$J$60,MATCH($L161, 'Source Data'!$B$26:$J$26,1),TRUE))))</f>
        <v/>
      </c>
      <c r="S161" s="170" t="str">
        <f>IF(OR(AND(OR($J161="Retired",$J161="Permanent Low-Use"),$K161&lt;=2024),(AND($J161="New",$K161&gt;2024))),"N/A",IF($N161=0,0,IF(ISERROR(VLOOKUP($E161,'Source Data'!$B$29:$J$60, MATCH($L161, 'Source Data'!$B$26:$J$26,1),TRUE))=TRUE,"",VLOOKUP($E161,'Source Data'!$B$29:$J$60,MATCH($L161, 'Source Data'!$B$26:$J$26,1),TRUE))))</f>
        <v/>
      </c>
      <c r="T161" s="170" t="str">
        <f>IF(OR(AND(OR($J161="Retired",$J161="Permanent Low-Use"),$K161&lt;=2025),(AND($J161="New",$K161&gt;2025))),"N/A",IF($N161=0,0,IF(ISERROR(VLOOKUP($E161,'Source Data'!$B$29:$J$60, MATCH($L161, 'Source Data'!$B$26:$J$26,1),TRUE))=TRUE,"",VLOOKUP($E161,'Source Data'!$B$29:$J$60,MATCH($L161, 'Source Data'!$B$26:$J$26,1),TRUE))))</f>
        <v/>
      </c>
      <c r="U161" s="170" t="str">
        <f>IF(OR(AND(OR($J161="Retired",$J161="Permanent Low-Use"),$K161&lt;=2026),(AND($J161="New",$K161&gt;2026))),"N/A",IF($N161=0,0,IF(ISERROR(VLOOKUP($E161,'Source Data'!$B$29:$J$60, MATCH($L161, 'Source Data'!$B$26:$J$26,1),TRUE))=TRUE,"",VLOOKUP($E161,'Source Data'!$B$29:$J$60,MATCH($L161, 'Source Data'!$B$26:$J$26,1),TRUE))))</f>
        <v/>
      </c>
      <c r="V161" s="170" t="str">
        <f>IF(OR(AND(OR($J161="Retired",$J161="Permanent Low-Use"),$K161&lt;=2027),(AND($J161="New",$K161&gt;2027))),"N/A",IF($N161=0,0,IF(ISERROR(VLOOKUP($E161,'Source Data'!$B$29:$J$60, MATCH($L161, 'Source Data'!$B$26:$J$26,1),TRUE))=TRUE,"",VLOOKUP($E161,'Source Data'!$B$29:$J$60,MATCH($L161, 'Source Data'!$B$26:$J$26,1),TRUE))))</f>
        <v/>
      </c>
      <c r="W161" s="170" t="str">
        <f>IF(OR(AND(OR($J161="Retired",$J161="Permanent Low-Use"),$K161&lt;=2028),(AND($J161="New",$K161&gt;2028))),"N/A",IF($N161=0,0,IF(ISERROR(VLOOKUP($E161,'Source Data'!$B$29:$J$60, MATCH($L161, 'Source Data'!$B$26:$J$26,1),TRUE))=TRUE,"",VLOOKUP($E161,'Source Data'!$B$29:$J$60,MATCH($L161, 'Source Data'!$B$26:$J$26,1),TRUE))))</f>
        <v/>
      </c>
      <c r="X161" s="170" t="str">
        <f>IF(OR(AND(OR($J161="Retired",$J161="Permanent Low-Use"),$K161&lt;=2029),(AND($J161="New",$K161&gt;2029))),"N/A",IF($N161=0,0,IF(ISERROR(VLOOKUP($E161,'Source Data'!$B$29:$J$60, MATCH($L161, 'Source Data'!$B$26:$J$26,1),TRUE))=TRUE,"",VLOOKUP($E161,'Source Data'!$B$29:$J$60,MATCH($L161, 'Source Data'!$B$26:$J$26,1),TRUE))))</f>
        <v/>
      </c>
      <c r="Y161" s="170" t="str">
        <f>IF(OR(AND(OR($J161="Retired",$J161="Permanent Low-Use"),$K161&lt;=2030),(AND($J161="New",$K161&gt;2030))),"N/A",IF($N161=0,0,IF(ISERROR(VLOOKUP($E161,'Source Data'!$B$29:$J$60, MATCH($L161, 'Source Data'!$B$26:$J$26,1),TRUE))=TRUE,"",VLOOKUP($E161,'Source Data'!$B$29:$J$60,MATCH($L161, 'Source Data'!$B$26:$J$26,1),TRUE))))</f>
        <v/>
      </c>
      <c r="Z161" s="171" t="str">
        <f>IF(ISNUMBER($L161),IF(OR(AND(OR($J161="Retired",$J161="Permanent Low-Use"),$K161&lt;=2020),(AND($J161="New",$K161&gt;2020))),"N/A",VLOOKUP($F161,'Source Data'!$B$15:$I$22,5)),"")</f>
        <v/>
      </c>
      <c r="AA161" s="171" t="str">
        <f>IF(ISNUMBER($F161), IF(OR(AND(OR($J161="Retired", $J161="Permanent Low-Use"), $K161&lt;=2021), (AND($J161= "New", $K161&gt;2021))), "N/A", VLOOKUP($F161, 'Source Data'!$B$15:$I$22,6)), "")</f>
        <v/>
      </c>
      <c r="AB161" s="171" t="str">
        <f>IF(ISNUMBER($F161), IF(OR(AND(OR($J161="Retired", $J161="Permanent Low-Use"), $K161&lt;=2022), (AND($J161= "New", $K161&gt;2022))), "N/A", VLOOKUP($F161, 'Source Data'!$B$15:$I$22,7)), "")</f>
        <v/>
      </c>
      <c r="AC161" s="171" t="str">
        <f>IF(ISNUMBER($F161), IF(OR(AND(OR($J161="Retired", $J161="Permanent Low-Use"), $K161&lt;=2023), (AND($J161= "New", $K161&gt;2023))), "N/A", VLOOKUP($F161, 'Source Data'!$B$15:$I$22,8)), "")</f>
        <v/>
      </c>
      <c r="AD161" s="171" t="str">
        <f>IF(ISNUMBER($F161), IF(OR(AND(OR($J161="Retired", $J161="Permanent Low-Use"), $K161&lt;=2024), (AND($J161= "New", $K161&gt;2024))), "N/A", VLOOKUP($F161, 'Source Data'!$B$15:$I$22,8)), "")</f>
        <v/>
      </c>
      <c r="AE161" s="171" t="str">
        <f>IF(ISNUMBER($F161), IF(OR(AND(OR($J161="Retired", $J161="Permanent Low-Use"), $K161&lt;=2025), (AND($J161= "New", $K161&gt;2025))), "N/A", VLOOKUP($F161, 'Source Data'!$B$15:$I$22,8)), "")</f>
        <v/>
      </c>
      <c r="AF161" s="171" t="str">
        <f>IF(ISNUMBER($F161), IF(OR(AND(OR($J161="Retired", $J161="Permanent Low-Use"), $K161&lt;=2026), (AND($J161= "New", $K161&gt;2026))), "N/A", VLOOKUP($F161, 'Source Data'!$B$15:$I$22,8)), "")</f>
        <v/>
      </c>
      <c r="AG161" s="171" t="str">
        <f>IF(ISNUMBER($F161), IF(OR(AND(OR($J161="Retired", $J161="Permanent Low-Use"), $K161&lt;=2027), (AND($J161= "New", $K161&gt;2027))), "N/A", VLOOKUP($F161, 'Source Data'!$B$15:$I$22,8)), "")</f>
        <v/>
      </c>
      <c r="AH161" s="171" t="str">
        <f>IF(ISNUMBER($F161), IF(OR(AND(OR($J161="Retired", $J161="Permanent Low-Use"), $K161&lt;=2028), (AND($J161= "New", $K161&gt;2028))), "N/A", VLOOKUP($F161, 'Source Data'!$B$15:$I$22,8)), "")</f>
        <v/>
      </c>
      <c r="AI161" s="171" t="str">
        <f>IF(ISNUMBER($F161), IF(OR(AND(OR($J161="Retired", $J161="Permanent Low-Use"), $K161&lt;=2029), (AND($J161= "New", $K161&gt;2029))), "N/A", VLOOKUP($F161, 'Source Data'!$B$15:$I$22,8)), "")</f>
        <v/>
      </c>
      <c r="AJ161" s="171" t="str">
        <f>IF(ISNUMBER($F161), IF(OR(AND(OR($J161="Retired", $J161="Permanent Low-Use"), $K161&lt;=2030), (AND($J161= "New", $K161&gt;2030))), "N/A", VLOOKUP($F161, 'Source Data'!$B$15:$I$22,8)), "")</f>
        <v/>
      </c>
      <c r="AK161" s="171" t="str">
        <f>IF($N161= 0, "N/A", IF(ISERROR(VLOOKUP($F161, 'Source Data'!$B$4:$C$11,2)), "", VLOOKUP($F161, 'Source Data'!$B$4:$C$11,2)))</f>
        <v/>
      </c>
    </row>
    <row r="162" spans="1:37" x14ac:dyDescent="0.35">
      <c r="A162" s="99"/>
      <c r="B162" s="89"/>
      <c r="C162" s="90"/>
      <c r="D162" s="90"/>
      <c r="E162" s="91"/>
      <c r="F162" s="91"/>
      <c r="G162" s="86"/>
      <c r="H162" s="87"/>
      <c r="I162" s="86"/>
      <c r="J162" s="88"/>
      <c r="K162" s="92"/>
      <c r="L162" s="168" t="str">
        <f t="shared" si="9"/>
        <v/>
      </c>
      <c r="M162" s="170" t="str">
        <f>IF(ISERROR(VLOOKUP(E162,'Source Data'!$B$67:$J$97, MATCH(F162, 'Source Data'!$B$64:$J$64,1),TRUE))=TRUE,"",VLOOKUP(E162,'Source Data'!$B$67:$J$97,MATCH(F162, 'Source Data'!$B$64:$J$64,1),TRUE))</f>
        <v/>
      </c>
      <c r="N162" s="169" t="str">
        <f t="shared" si="10"/>
        <v/>
      </c>
      <c r="O162" s="170" t="str">
        <f>IF(OR(AND(OR($J162="Retired",$J162="Permanent Low-Use"),$K162&lt;=2020),(AND($J162="New",$K162&gt;2020))),"N/A",IF($N162=0,0,IF(ISERROR(VLOOKUP($E162,'Source Data'!$B$29:$J$60, MATCH($L162, 'Source Data'!$B$26:$J$26,1),TRUE))=TRUE,"",VLOOKUP($E162,'Source Data'!$B$29:$J$60,MATCH($L162, 'Source Data'!$B$26:$J$26,1),TRUE))))</f>
        <v/>
      </c>
      <c r="P162" s="170" t="str">
        <f>IF(OR(AND(OR($J162="Retired",$J162="Permanent Low-Use"),$K162&lt;=2021),(AND($J162="New",$K162&gt;2021))),"N/A",IF($N162=0,0,IF(ISERROR(VLOOKUP($E162,'Source Data'!$B$29:$J$60, MATCH($L162, 'Source Data'!$B$26:$J$26,1),TRUE))=TRUE,"",VLOOKUP($E162,'Source Data'!$B$29:$J$60,MATCH($L162, 'Source Data'!$B$26:$J$26,1),TRUE))))</f>
        <v/>
      </c>
      <c r="Q162" s="170" t="str">
        <f>IF(OR(AND(OR($J162="Retired",$J162="Permanent Low-Use"),$K162&lt;=2022),(AND($J162="New",$K162&gt;2022))),"N/A",IF($N162=0,0,IF(ISERROR(VLOOKUP($E162,'Source Data'!$B$29:$J$60, MATCH($L162, 'Source Data'!$B$26:$J$26,1),TRUE))=TRUE,"",VLOOKUP($E162,'Source Data'!$B$29:$J$60,MATCH($L162, 'Source Data'!$B$26:$J$26,1),TRUE))))</f>
        <v/>
      </c>
      <c r="R162" s="170" t="str">
        <f>IF(OR(AND(OR($J162="Retired",$J162="Permanent Low-Use"),$K162&lt;=2023),(AND($J162="New",$K162&gt;2023))),"N/A",IF($N162=0,0,IF(ISERROR(VLOOKUP($E162,'Source Data'!$B$29:$J$60, MATCH($L162, 'Source Data'!$B$26:$J$26,1),TRUE))=TRUE,"",VLOOKUP($E162,'Source Data'!$B$29:$J$60,MATCH($L162, 'Source Data'!$B$26:$J$26,1),TRUE))))</f>
        <v/>
      </c>
      <c r="S162" s="170" t="str">
        <f>IF(OR(AND(OR($J162="Retired",$J162="Permanent Low-Use"),$K162&lt;=2024),(AND($J162="New",$K162&gt;2024))),"N/A",IF($N162=0,0,IF(ISERROR(VLOOKUP($E162,'Source Data'!$B$29:$J$60, MATCH($L162, 'Source Data'!$B$26:$J$26,1),TRUE))=TRUE,"",VLOOKUP($E162,'Source Data'!$B$29:$J$60,MATCH($L162, 'Source Data'!$B$26:$J$26,1),TRUE))))</f>
        <v/>
      </c>
      <c r="T162" s="170" t="str">
        <f>IF(OR(AND(OR($J162="Retired",$J162="Permanent Low-Use"),$K162&lt;=2025),(AND($J162="New",$K162&gt;2025))),"N/A",IF($N162=0,0,IF(ISERROR(VLOOKUP($E162,'Source Data'!$B$29:$J$60, MATCH($L162, 'Source Data'!$B$26:$J$26,1),TRUE))=TRUE,"",VLOOKUP($E162,'Source Data'!$B$29:$J$60,MATCH($L162, 'Source Data'!$B$26:$J$26,1),TRUE))))</f>
        <v/>
      </c>
      <c r="U162" s="170" t="str">
        <f>IF(OR(AND(OR($J162="Retired",$J162="Permanent Low-Use"),$K162&lt;=2026),(AND($J162="New",$K162&gt;2026))),"N/A",IF($N162=0,0,IF(ISERROR(VLOOKUP($E162,'Source Data'!$B$29:$J$60, MATCH($L162, 'Source Data'!$B$26:$J$26,1),TRUE))=TRUE,"",VLOOKUP($E162,'Source Data'!$B$29:$J$60,MATCH($L162, 'Source Data'!$B$26:$J$26,1),TRUE))))</f>
        <v/>
      </c>
      <c r="V162" s="170" t="str">
        <f>IF(OR(AND(OR($J162="Retired",$J162="Permanent Low-Use"),$K162&lt;=2027),(AND($J162="New",$K162&gt;2027))),"N/A",IF($N162=0,0,IF(ISERROR(VLOOKUP($E162,'Source Data'!$B$29:$J$60, MATCH($L162, 'Source Data'!$B$26:$J$26,1),TRUE))=TRUE,"",VLOOKUP($E162,'Source Data'!$B$29:$J$60,MATCH($L162, 'Source Data'!$B$26:$J$26,1),TRUE))))</f>
        <v/>
      </c>
      <c r="W162" s="170" t="str">
        <f>IF(OR(AND(OR($J162="Retired",$J162="Permanent Low-Use"),$K162&lt;=2028),(AND($J162="New",$K162&gt;2028))),"N/A",IF($N162=0,0,IF(ISERROR(VLOOKUP($E162,'Source Data'!$B$29:$J$60, MATCH($L162, 'Source Data'!$B$26:$J$26,1),TRUE))=TRUE,"",VLOOKUP($E162,'Source Data'!$B$29:$J$60,MATCH($L162, 'Source Data'!$B$26:$J$26,1),TRUE))))</f>
        <v/>
      </c>
      <c r="X162" s="170" t="str">
        <f>IF(OR(AND(OR($J162="Retired",$J162="Permanent Low-Use"),$K162&lt;=2029),(AND($J162="New",$K162&gt;2029))),"N/A",IF($N162=0,0,IF(ISERROR(VLOOKUP($E162,'Source Data'!$B$29:$J$60, MATCH($L162, 'Source Data'!$B$26:$J$26,1),TRUE))=TRUE,"",VLOOKUP($E162,'Source Data'!$B$29:$J$60,MATCH($L162, 'Source Data'!$B$26:$J$26,1),TRUE))))</f>
        <v/>
      </c>
      <c r="Y162" s="170" t="str">
        <f>IF(OR(AND(OR($J162="Retired",$J162="Permanent Low-Use"),$K162&lt;=2030),(AND($J162="New",$K162&gt;2030))),"N/A",IF($N162=0,0,IF(ISERROR(VLOOKUP($E162,'Source Data'!$B$29:$J$60, MATCH($L162, 'Source Data'!$B$26:$J$26,1),TRUE))=TRUE,"",VLOOKUP($E162,'Source Data'!$B$29:$J$60,MATCH($L162, 'Source Data'!$B$26:$J$26,1),TRUE))))</f>
        <v/>
      </c>
      <c r="Z162" s="171" t="str">
        <f>IF(ISNUMBER($L162),IF(OR(AND(OR($J162="Retired",$J162="Permanent Low-Use"),$K162&lt;=2020),(AND($J162="New",$K162&gt;2020))),"N/A",VLOOKUP($F162,'Source Data'!$B$15:$I$22,5)),"")</f>
        <v/>
      </c>
      <c r="AA162" s="171" t="str">
        <f>IF(ISNUMBER($F162), IF(OR(AND(OR($J162="Retired", $J162="Permanent Low-Use"), $K162&lt;=2021), (AND($J162= "New", $K162&gt;2021))), "N/A", VLOOKUP($F162, 'Source Data'!$B$15:$I$22,6)), "")</f>
        <v/>
      </c>
      <c r="AB162" s="171" t="str">
        <f>IF(ISNUMBER($F162), IF(OR(AND(OR($J162="Retired", $J162="Permanent Low-Use"), $K162&lt;=2022), (AND($J162= "New", $K162&gt;2022))), "N/A", VLOOKUP($F162, 'Source Data'!$B$15:$I$22,7)), "")</f>
        <v/>
      </c>
      <c r="AC162" s="171" t="str">
        <f>IF(ISNUMBER($F162), IF(OR(AND(OR($J162="Retired", $J162="Permanent Low-Use"), $K162&lt;=2023), (AND($J162= "New", $K162&gt;2023))), "N/A", VLOOKUP($F162, 'Source Data'!$B$15:$I$22,8)), "")</f>
        <v/>
      </c>
      <c r="AD162" s="171" t="str">
        <f>IF(ISNUMBER($F162), IF(OR(AND(OR($J162="Retired", $J162="Permanent Low-Use"), $K162&lt;=2024), (AND($J162= "New", $K162&gt;2024))), "N/A", VLOOKUP($F162, 'Source Data'!$B$15:$I$22,8)), "")</f>
        <v/>
      </c>
      <c r="AE162" s="171" t="str">
        <f>IF(ISNUMBER($F162), IF(OR(AND(OR($J162="Retired", $J162="Permanent Low-Use"), $K162&lt;=2025), (AND($J162= "New", $K162&gt;2025))), "N/A", VLOOKUP($F162, 'Source Data'!$B$15:$I$22,8)), "")</f>
        <v/>
      </c>
      <c r="AF162" s="171" t="str">
        <f>IF(ISNUMBER($F162), IF(OR(AND(OR($J162="Retired", $J162="Permanent Low-Use"), $K162&lt;=2026), (AND($J162= "New", $K162&gt;2026))), "N/A", VLOOKUP($F162, 'Source Data'!$B$15:$I$22,8)), "")</f>
        <v/>
      </c>
      <c r="AG162" s="171" t="str">
        <f>IF(ISNUMBER($F162), IF(OR(AND(OR($J162="Retired", $J162="Permanent Low-Use"), $K162&lt;=2027), (AND($J162= "New", $K162&gt;2027))), "N/A", VLOOKUP($F162, 'Source Data'!$B$15:$I$22,8)), "")</f>
        <v/>
      </c>
      <c r="AH162" s="171" t="str">
        <f>IF(ISNUMBER($F162), IF(OR(AND(OR($J162="Retired", $J162="Permanent Low-Use"), $K162&lt;=2028), (AND($J162= "New", $K162&gt;2028))), "N/A", VLOOKUP($F162, 'Source Data'!$B$15:$I$22,8)), "")</f>
        <v/>
      </c>
      <c r="AI162" s="171" t="str">
        <f>IF(ISNUMBER($F162), IF(OR(AND(OR($J162="Retired", $J162="Permanent Low-Use"), $K162&lt;=2029), (AND($J162= "New", $K162&gt;2029))), "N/A", VLOOKUP($F162, 'Source Data'!$B$15:$I$22,8)), "")</f>
        <v/>
      </c>
      <c r="AJ162" s="171" t="str">
        <f>IF(ISNUMBER($F162), IF(OR(AND(OR($J162="Retired", $J162="Permanent Low-Use"), $K162&lt;=2030), (AND($J162= "New", $K162&gt;2030))), "N/A", VLOOKUP($F162, 'Source Data'!$B$15:$I$22,8)), "")</f>
        <v/>
      </c>
      <c r="AK162" s="171" t="str">
        <f>IF($N162= 0, "N/A", IF(ISERROR(VLOOKUP($F162, 'Source Data'!$B$4:$C$11,2)), "", VLOOKUP($F162, 'Source Data'!$B$4:$C$11,2)))</f>
        <v/>
      </c>
    </row>
    <row r="163" spans="1:37" x14ac:dyDescent="0.35">
      <c r="A163" s="99"/>
      <c r="B163" s="89"/>
      <c r="C163" s="90"/>
      <c r="D163" s="90"/>
      <c r="E163" s="91"/>
      <c r="F163" s="91"/>
      <c r="G163" s="86"/>
      <c r="H163" s="87"/>
      <c r="I163" s="86"/>
      <c r="J163" s="88"/>
      <c r="K163" s="92"/>
      <c r="L163" s="168" t="str">
        <f t="shared" si="9"/>
        <v/>
      </c>
      <c r="M163" s="170" t="str">
        <f>IF(ISERROR(VLOOKUP(E163,'Source Data'!$B$67:$J$97, MATCH(F163, 'Source Data'!$B$64:$J$64,1),TRUE))=TRUE,"",VLOOKUP(E163,'Source Data'!$B$67:$J$97,MATCH(F163, 'Source Data'!$B$64:$J$64,1),TRUE))</f>
        <v/>
      </c>
      <c r="N163" s="169" t="str">
        <f t="shared" si="10"/>
        <v/>
      </c>
      <c r="O163" s="170" t="str">
        <f>IF(OR(AND(OR($J163="Retired",$J163="Permanent Low-Use"),$K163&lt;=2020),(AND($J163="New",$K163&gt;2020))),"N/A",IF($N163=0,0,IF(ISERROR(VLOOKUP($E163,'Source Data'!$B$29:$J$60, MATCH($L163, 'Source Data'!$B$26:$J$26,1),TRUE))=TRUE,"",VLOOKUP($E163,'Source Data'!$B$29:$J$60,MATCH($L163, 'Source Data'!$B$26:$J$26,1),TRUE))))</f>
        <v/>
      </c>
      <c r="P163" s="170" t="str">
        <f>IF(OR(AND(OR($J163="Retired",$J163="Permanent Low-Use"),$K163&lt;=2021),(AND($J163="New",$K163&gt;2021))),"N/A",IF($N163=0,0,IF(ISERROR(VLOOKUP($E163,'Source Data'!$B$29:$J$60, MATCH($L163, 'Source Data'!$B$26:$J$26,1),TRUE))=TRUE,"",VLOOKUP($E163,'Source Data'!$B$29:$J$60,MATCH($L163, 'Source Data'!$B$26:$J$26,1),TRUE))))</f>
        <v/>
      </c>
      <c r="Q163" s="170" t="str">
        <f>IF(OR(AND(OR($J163="Retired",$J163="Permanent Low-Use"),$K163&lt;=2022),(AND($J163="New",$K163&gt;2022))),"N/A",IF($N163=0,0,IF(ISERROR(VLOOKUP($E163,'Source Data'!$B$29:$J$60, MATCH($L163, 'Source Data'!$B$26:$J$26,1),TRUE))=TRUE,"",VLOOKUP($E163,'Source Data'!$B$29:$J$60,MATCH($L163, 'Source Data'!$B$26:$J$26,1),TRUE))))</f>
        <v/>
      </c>
      <c r="R163" s="170" t="str">
        <f>IF(OR(AND(OR($J163="Retired",$J163="Permanent Low-Use"),$K163&lt;=2023),(AND($J163="New",$K163&gt;2023))),"N/A",IF($N163=0,0,IF(ISERROR(VLOOKUP($E163,'Source Data'!$B$29:$J$60, MATCH($L163, 'Source Data'!$B$26:$J$26,1),TRUE))=TRUE,"",VLOOKUP($E163,'Source Data'!$B$29:$J$60,MATCH($L163, 'Source Data'!$B$26:$J$26,1),TRUE))))</f>
        <v/>
      </c>
      <c r="S163" s="170" t="str">
        <f>IF(OR(AND(OR($J163="Retired",$J163="Permanent Low-Use"),$K163&lt;=2024),(AND($J163="New",$K163&gt;2024))),"N/A",IF($N163=0,0,IF(ISERROR(VLOOKUP($E163,'Source Data'!$B$29:$J$60, MATCH($L163, 'Source Data'!$B$26:$J$26,1),TRUE))=TRUE,"",VLOOKUP($E163,'Source Data'!$B$29:$J$60,MATCH($L163, 'Source Data'!$B$26:$J$26,1),TRUE))))</f>
        <v/>
      </c>
      <c r="T163" s="170" t="str">
        <f>IF(OR(AND(OR($J163="Retired",$J163="Permanent Low-Use"),$K163&lt;=2025),(AND($J163="New",$K163&gt;2025))),"N/A",IF($N163=0,0,IF(ISERROR(VLOOKUP($E163,'Source Data'!$B$29:$J$60, MATCH($L163, 'Source Data'!$B$26:$J$26,1),TRUE))=TRUE,"",VLOOKUP($E163,'Source Data'!$B$29:$J$60,MATCH($L163, 'Source Data'!$B$26:$J$26,1),TRUE))))</f>
        <v/>
      </c>
      <c r="U163" s="170" t="str">
        <f>IF(OR(AND(OR($J163="Retired",$J163="Permanent Low-Use"),$K163&lt;=2026),(AND($J163="New",$K163&gt;2026))),"N/A",IF($N163=0,0,IF(ISERROR(VLOOKUP($E163,'Source Data'!$B$29:$J$60, MATCH($L163, 'Source Data'!$B$26:$J$26,1),TRUE))=TRUE,"",VLOOKUP($E163,'Source Data'!$B$29:$J$60,MATCH($L163, 'Source Data'!$B$26:$J$26,1),TRUE))))</f>
        <v/>
      </c>
      <c r="V163" s="170" t="str">
        <f>IF(OR(AND(OR($J163="Retired",$J163="Permanent Low-Use"),$K163&lt;=2027),(AND($J163="New",$K163&gt;2027))),"N/A",IF($N163=0,0,IF(ISERROR(VLOOKUP($E163,'Source Data'!$B$29:$J$60, MATCH($L163, 'Source Data'!$B$26:$J$26,1),TRUE))=TRUE,"",VLOOKUP($E163,'Source Data'!$B$29:$J$60,MATCH($L163, 'Source Data'!$B$26:$J$26,1),TRUE))))</f>
        <v/>
      </c>
      <c r="W163" s="170" t="str">
        <f>IF(OR(AND(OR($J163="Retired",$J163="Permanent Low-Use"),$K163&lt;=2028),(AND($J163="New",$K163&gt;2028))),"N/A",IF($N163=0,0,IF(ISERROR(VLOOKUP($E163,'Source Data'!$B$29:$J$60, MATCH($L163, 'Source Data'!$B$26:$J$26,1),TRUE))=TRUE,"",VLOOKUP($E163,'Source Data'!$B$29:$J$60,MATCH($L163, 'Source Data'!$B$26:$J$26,1),TRUE))))</f>
        <v/>
      </c>
      <c r="X163" s="170" t="str">
        <f>IF(OR(AND(OR($J163="Retired",$J163="Permanent Low-Use"),$K163&lt;=2029),(AND($J163="New",$K163&gt;2029))),"N/A",IF($N163=0,0,IF(ISERROR(VLOOKUP($E163,'Source Data'!$B$29:$J$60, MATCH($L163, 'Source Data'!$B$26:$J$26,1),TRUE))=TRUE,"",VLOOKUP($E163,'Source Data'!$B$29:$J$60,MATCH($L163, 'Source Data'!$B$26:$J$26,1),TRUE))))</f>
        <v/>
      </c>
      <c r="Y163" s="170" t="str">
        <f>IF(OR(AND(OR($J163="Retired",$J163="Permanent Low-Use"),$K163&lt;=2030),(AND($J163="New",$K163&gt;2030))),"N/A",IF($N163=0,0,IF(ISERROR(VLOOKUP($E163,'Source Data'!$B$29:$J$60, MATCH($L163, 'Source Data'!$B$26:$J$26,1),TRUE))=TRUE,"",VLOOKUP($E163,'Source Data'!$B$29:$J$60,MATCH($L163, 'Source Data'!$B$26:$J$26,1),TRUE))))</f>
        <v/>
      </c>
      <c r="Z163" s="171" t="str">
        <f>IF(ISNUMBER($L163),IF(OR(AND(OR($J163="Retired",$J163="Permanent Low-Use"),$K163&lt;=2020),(AND($J163="New",$K163&gt;2020))),"N/A",VLOOKUP($F163,'Source Data'!$B$15:$I$22,5)),"")</f>
        <v/>
      </c>
      <c r="AA163" s="171" t="str">
        <f>IF(ISNUMBER($F163), IF(OR(AND(OR($J163="Retired", $J163="Permanent Low-Use"), $K163&lt;=2021), (AND($J163= "New", $K163&gt;2021))), "N/A", VLOOKUP($F163, 'Source Data'!$B$15:$I$22,6)), "")</f>
        <v/>
      </c>
      <c r="AB163" s="171" t="str">
        <f>IF(ISNUMBER($F163), IF(OR(AND(OR($J163="Retired", $J163="Permanent Low-Use"), $K163&lt;=2022), (AND($J163= "New", $K163&gt;2022))), "N/A", VLOOKUP($F163, 'Source Data'!$B$15:$I$22,7)), "")</f>
        <v/>
      </c>
      <c r="AC163" s="171" t="str">
        <f>IF(ISNUMBER($F163), IF(OR(AND(OR($J163="Retired", $J163="Permanent Low-Use"), $K163&lt;=2023), (AND($J163= "New", $K163&gt;2023))), "N/A", VLOOKUP($F163, 'Source Data'!$B$15:$I$22,8)), "")</f>
        <v/>
      </c>
      <c r="AD163" s="171" t="str">
        <f>IF(ISNUMBER($F163), IF(OR(AND(OR($J163="Retired", $J163="Permanent Low-Use"), $K163&lt;=2024), (AND($J163= "New", $K163&gt;2024))), "N/A", VLOOKUP($F163, 'Source Data'!$B$15:$I$22,8)), "")</f>
        <v/>
      </c>
      <c r="AE163" s="171" t="str">
        <f>IF(ISNUMBER($F163), IF(OR(AND(OR($J163="Retired", $J163="Permanent Low-Use"), $K163&lt;=2025), (AND($J163= "New", $K163&gt;2025))), "N/A", VLOOKUP($F163, 'Source Data'!$B$15:$I$22,8)), "")</f>
        <v/>
      </c>
      <c r="AF163" s="171" t="str">
        <f>IF(ISNUMBER($F163), IF(OR(AND(OR($J163="Retired", $J163="Permanent Low-Use"), $K163&lt;=2026), (AND($J163= "New", $K163&gt;2026))), "N/A", VLOOKUP($F163, 'Source Data'!$B$15:$I$22,8)), "")</f>
        <v/>
      </c>
      <c r="AG163" s="171" t="str">
        <f>IF(ISNUMBER($F163), IF(OR(AND(OR($J163="Retired", $J163="Permanent Low-Use"), $K163&lt;=2027), (AND($J163= "New", $K163&gt;2027))), "N/A", VLOOKUP($F163, 'Source Data'!$B$15:$I$22,8)), "")</f>
        <v/>
      </c>
      <c r="AH163" s="171" t="str">
        <f>IF(ISNUMBER($F163), IF(OR(AND(OR($J163="Retired", $J163="Permanent Low-Use"), $K163&lt;=2028), (AND($J163= "New", $K163&gt;2028))), "N/A", VLOOKUP($F163, 'Source Data'!$B$15:$I$22,8)), "")</f>
        <v/>
      </c>
      <c r="AI163" s="171" t="str">
        <f>IF(ISNUMBER($F163), IF(OR(AND(OR($J163="Retired", $J163="Permanent Low-Use"), $K163&lt;=2029), (AND($J163= "New", $K163&gt;2029))), "N/A", VLOOKUP($F163, 'Source Data'!$B$15:$I$22,8)), "")</f>
        <v/>
      </c>
      <c r="AJ163" s="171" t="str">
        <f>IF(ISNUMBER($F163), IF(OR(AND(OR($J163="Retired", $J163="Permanent Low-Use"), $K163&lt;=2030), (AND($J163= "New", $K163&gt;2030))), "N/A", VLOOKUP($F163, 'Source Data'!$B$15:$I$22,8)), "")</f>
        <v/>
      </c>
      <c r="AK163" s="171" t="str">
        <f>IF($N163= 0, "N/A", IF(ISERROR(VLOOKUP($F163, 'Source Data'!$B$4:$C$11,2)), "", VLOOKUP($F163, 'Source Data'!$B$4:$C$11,2)))</f>
        <v/>
      </c>
    </row>
    <row r="164" spans="1:37" x14ac:dyDescent="0.35">
      <c r="A164" s="99"/>
      <c r="B164" s="89"/>
      <c r="C164" s="90"/>
      <c r="D164" s="90"/>
      <c r="E164" s="91"/>
      <c r="F164" s="91"/>
      <c r="G164" s="86"/>
      <c r="H164" s="87"/>
      <c r="I164" s="86"/>
      <c r="J164" s="88"/>
      <c r="K164" s="92"/>
      <c r="L164" s="168" t="str">
        <f t="shared" si="9"/>
        <v/>
      </c>
      <c r="M164" s="170" t="str">
        <f>IF(ISERROR(VLOOKUP(E164,'Source Data'!$B$67:$J$97, MATCH(F164, 'Source Data'!$B$64:$J$64,1),TRUE))=TRUE,"",VLOOKUP(E164,'Source Data'!$B$67:$J$97,MATCH(F164, 'Source Data'!$B$64:$J$64,1),TRUE))</f>
        <v/>
      </c>
      <c r="N164" s="169" t="str">
        <f t="shared" si="10"/>
        <v/>
      </c>
      <c r="O164" s="170" t="str">
        <f>IF(OR(AND(OR($J164="Retired",$J164="Permanent Low-Use"),$K164&lt;=2020),(AND($J164="New",$K164&gt;2020))),"N/A",IF($N164=0,0,IF(ISERROR(VLOOKUP($E164,'Source Data'!$B$29:$J$60, MATCH($L164, 'Source Data'!$B$26:$J$26,1),TRUE))=TRUE,"",VLOOKUP($E164,'Source Data'!$B$29:$J$60,MATCH($L164, 'Source Data'!$B$26:$J$26,1),TRUE))))</f>
        <v/>
      </c>
      <c r="P164" s="170" t="str">
        <f>IF(OR(AND(OR($J164="Retired",$J164="Permanent Low-Use"),$K164&lt;=2021),(AND($J164="New",$K164&gt;2021))),"N/A",IF($N164=0,0,IF(ISERROR(VLOOKUP($E164,'Source Data'!$B$29:$J$60, MATCH($L164, 'Source Data'!$B$26:$J$26,1),TRUE))=TRUE,"",VLOOKUP($E164,'Source Data'!$B$29:$J$60,MATCH($L164, 'Source Data'!$B$26:$J$26,1),TRUE))))</f>
        <v/>
      </c>
      <c r="Q164" s="170" t="str">
        <f>IF(OR(AND(OR($J164="Retired",$J164="Permanent Low-Use"),$K164&lt;=2022),(AND($J164="New",$K164&gt;2022))),"N/A",IF($N164=0,0,IF(ISERROR(VLOOKUP($E164,'Source Data'!$B$29:$J$60, MATCH($L164, 'Source Data'!$B$26:$J$26,1),TRUE))=TRUE,"",VLOOKUP($E164,'Source Data'!$B$29:$J$60,MATCH($L164, 'Source Data'!$B$26:$J$26,1),TRUE))))</f>
        <v/>
      </c>
      <c r="R164" s="170" t="str">
        <f>IF(OR(AND(OR($J164="Retired",$J164="Permanent Low-Use"),$K164&lt;=2023),(AND($J164="New",$K164&gt;2023))),"N/A",IF($N164=0,0,IF(ISERROR(VLOOKUP($E164,'Source Data'!$B$29:$J$60, MATCH($L164, 'Source Data'!$B$26:$J$26,1),TRUE))=TRUE,"",VLOOKUP($E164,'Source Data'!$B$29:$J$60,MATCH($L164, 'Source Data'!$B$26:$J$26,1),TRUE))))</f>
        <v/>
      </c>
      <c r="S164" s="170" t="str">
        <f>IF(OR(AND(OR($J164="Retired",$J164="Permanent Low-Use"),$K164&lt;=2024),(AND($J164="New",$K164&gt;2024))),"N/A",IF($N164=0,0,IF(ISERROR(VLOOKUP($E164,'Source Data'!$B$29:$J$60, MATCH($L164, 'Source Data'!$B$26:$J$26,1),TRUE))=TRUE,"",VLOOKUP($E164,'Source Data'!$B$29:$J$60,MATCH($L164, 'Source Data'!$B$26:$J$26,1),TRUE))))</f>
        <v/>
      </c>
      <c r="T164" s="170" t="str">
        <f>IF(OR(AND(OR($J164="Retired",$J164="Permanent Low-Use"),$K164&lt;=2025),(AND($J164="New",$K164&gt;2025))),"N/A",IF($N164=0,0,IF(ISERROR(VLOOKUP($E164,'Source Data'!$B$29:$J$60, MATCH($L164, 'Source Data'!$B$26:$J$26,1),TRUE))=TRUE,"",VLOOKUP($E164,'Source Data'!$B$29:$J$60,MATCH($L164, 'Source Data'!$B$26:$J$26,1),TRUE))))</f>
        <v/>
      </c>
      <c r="U164" s="170" t="str">
        <f>IF(OR(AND(OR($J164="Retired",$J164="Permanent Low-Use"),$K164&lt;=2026),(AND($J164="New",$K164&gt;2026))),"N/A",IF($N164=0,0,IF(ISERROR(VLOOKUP($E164,'Source Data'!$B$29:$J$60, MATCH($L164, 'Source Data'!$B$26:$J$26,1),TRUE))=TRUE,"",VLOOKUP($E164,'Source Data'!$B$29:$J$60,MATCH($L164, 'Source Data'!$B$26:$J$26,1),TRUE))))</f>
        <v/>
      </c>
      <c r="V164" s="170" t="str">
        <f>IF(OR(AND(OR($J164="Retired",$J164="Permanent Low-Use"),$K164&lt;=2027),(AND($J164="New",$K164&gt;2027))),"N/A",IF($N164=0,0,IF(ISERROR(VLOOKUP($E164,'Source Data'!$B$29:$J$60, MATCH($L164, 'Source Data'!$B$26:$J$26,1),TRUE))=TRUE,"",VLOOKUP($E164,'Source Data'!$B$29:$J$60,MATCH($L164, 'Source Data'!$B$26:$J$26,1),TRUE))))</f>
        <v/>
      </c>
      <c r="W164" s="170" t="str">
        <f>IF(OR(AND(OR($J164="Retired",$J164="Permanent Low-Use"),$K164&lt;=2028),(AND($J164="New",$K164&gt;2028))),"N/A",IF($N164=0,0,IF(ISERROR(VLOOKUP($E164,'Source Data'!$B$29:$J$60, MATCH($L164, 'Source Data'!$B$26:$J$26,1),TRUE))=TRUE,"",VLOOKUP($E164,'Source Data'!$B$29:$J$60,MATCH($L164, 'Source Data'!$B$26:$J$26,1),TRUE))))</f>
        <v/>
      </c>
      <c r="X164" s="170" t="str">
        <f>IF(OR(AND(OR($J164="Retired",$J164="Permanent Low-Use"),$K164&lt;=2029),(AND($J164="New",$K164&gt;2029))),"N/A",IF($N164=0,0,IF(ISERROR(VLOOKUP($E164,'Source Data'!$B$29:$J$60, MATCH($L164, 'Source Data'!$B$26:$J$26,1),TRUE))=TRUE,"",VLOOKUP($E164,'Source Data'!$B$29:$J$60,MATCH($L164, 'Source Data'!$B$26:$J$26,1),TRUE))))</f>
        <v/>
      </c>
      <c r="Y164" s="170" t="str">
        <f>IF(OR(AND(OR($J164="Retired",$J164="Permanent Low-Use"),$K164&lt;=2030),(AND($J164="New",$K164&gt;2030))),"N/A",IF($N164=0,0,IF(ISERROR(VLOOKUP($E164,'Source Data'!$B$29:$J$60, MATCH($L164, 'Source Data'!$B$26:$J$26,1),TRUE))=TRUE,"",VLOOKUP($E164,'Source Data'!$B$29:$J$60,MATCH($L164, 'Source Data'!$B$26:$J$26,1),TRUE))))</f>
        <v/>
      </c>
      <c r="Z164" s="171" t="str">
        <f>IF(ISNUMBER($L164),IF(OR(AND(OR($J164="Retired",$J164="Permanent Low-Use"),$K164&lt;=2020),(AND($J164="New",$K164&gt;2020))),"N/A",VLOOKUP($F164,'Source Data'!$B$15:$I$22,5)),"")</f>
        <v/>
      </c>
      <c r="AA164" s="171" t="str">
        <f>IF(ISNUMBER($F164), IF(OR(AND(OR($J164="Retired", $J164="Permanent Low-Use"), $K164&lt;=2021), (AND($J164= "New", $K164&gt;2021))), "N/A", VLOOKUP($F164, 'Source Data'!$B$15:$I$22,6)), "")</f>
        <v/>
      </c>
      <c r="AB164" s="171" t="str">
        <f>IF(ISNUMBER($F164), IF(OR(AND(OR($J164="Retired", $J164="Permanent Low-Use"), $K164&lt;=2022), (AND($J164= "New", $K164&gt;2022))), "N/A", VLOOKUP($F164, 'Source Data'!$B$15:$I$22,7)), "")</f>
        <v/>
      </c>
      <c r="AC164" s="171" t="str">
        <f>IF(ISNUMBER($F164), IF(OR(AND(OR($J164="Retired", $J164="Permanent Low-Use"), $K164&lt;=2023), (AND($J164= "New", $K164&gt;2023))), "N/A", VLOOKUP($F164, 'Source Data'!$B$15:$I$22,8)), "")</f>
        <v/>
      </c>
      <c r="AD164" s="171" t="str">
        <f>IF(ISNUMBER($F164), IF(OR(AND(OR($J164="Retired", $J164="Permanent Low-Use"), $K164&lt;=2024), (AND($J164= "New", $K164&gt;2024))), "N/A", VLOOKUP($F164, 'Source Data'!$B$15:$I$22,8)), "")</f>
        <v/>
      </c>
      <c r="AE164" s="171" t="str">
        <f>IF(ISNUMBER($F164), IF(OR(AND(OR($J164="Retired", $J164="Permanent Low-Use"), $K164&lt;=2025), (AND($J164= "New", $K164&gt;2025))), "N/A", VLOOKUP($F164, 'Source Data'!$B$15:$I$22,8)), "")</f>
        <v/>
      </c>
      <c r="AF164" s="171" t="str">
        <f>IF(ISNUMBER($F164), IF(OR(AND(OR($J164="Retired", $J164="Permanent Low-Use"), $K164&lt;=2026), (AND($J164= "New", $K164&gt;2026))), "N/A", VLOOKUP($F164, 'Source Data'!$B$15:$I$22,8)), "")</f>
        <v/>
      </c>
      <c r="AG164" s="171" t="str">
        <f>IF(ISNUMBER($F164), IF(OR(AND(OR($J164="Retired", $J164="Permanent Low-Use"), $K164&lt;=2027), (AND($J164= "New", $K164&gt;2027))), "N/A", VLOOKUP($F164, 'Source Data'!$B$15:$I$22,8)), "")</f>
        <v/>
      </c>
      <c r="AH164" s="171" t="str">
        <f>IF(ISNUMBER($F164), IF(OR(AND(OR($J164="Retired", $J164="Permanent Low-Use"), $K164&lt;=2028), (AND($J164= "New", $K164&gt;2028))), "N/A", VLOOKUP($F164, 'Source Data'!$B$15:$I$22,8)), "")</f>
        <v/>
      </c>
      <c r="AI164" s="171" t="str">
        <f>IF(ISNUMBER($F164), IF(OR(AND(OR($J164="Retired", $J164="Permanent Low-Use"), $K164&lt;=2029), (AND($J164= "New", $K164&gt;2029))), "N/A", VLOOKUP($F164, 'Source Data'!$B$15:$I$22,8)), "")</f>
        <v/>
      </c>
      <c r="AJ164" s="171" t="str">
        <f>IF(ISNUMBER($F164), IF(OR(AND(OR($J164="Retired", $J164="Permanent Low-Use"), $K164&lt;=2030), (AND($J164= "New", $K164&gt;2030))), "N/A", VLOOKUP($F164, 'Source Data'!$B$15:$I$22,8)), "")</f>
        <v/>
      </c>
      <c r="AK164" s="171" t="str">
        <f>IF($N164= 0, "N/A", IF(ISERROR(VLOOKUP($F164, 'Source Data'!$B$4:$C$11,2)), "", VLOOKUP($F164, 'Source Data'!$B$4:$C$11,2)))</f>
        <v/>
      </c>
    </row>
    <row r="165" spans="1:37" x14ac:dyDescent="0.35">
      <c r="A165" s="99"/>
      <c r="B165" s="89"/>
      <c r="C165" s="90"/>
      <c r="D165" s="90"/>
      <c r="E165" s="91"/>
      <c r="F165" s="91"/>
      <c r="G165" s="86"/>
      <c r="H165" s="87"/>
      <c r="I165" s="86"/>
      <c r="J165" s="88"/>
      <c r="K165" s="92"/>
      <c r="L165" s="168" t="str">
        <f t="shared" si="9"/>
        <v/>
      </c>
      <c r="M165" s="170" t="str">
        <f>IF(ISERROR(VLOOKUP(E165,'Source Data'!$B$67:$J$97, MATCH(F165, 'Source Data'!$B$64:$J$64,1),TRUE))=TRUE,"",VLOOKUP(E165,'Source Data'!$B$67:$J$97,MATCH(F165, 'Source Data'!$B$64:$J$64,1),TRUE))</f>
        <v/>
      </c>
      <c r="N165" s="169" t="str">
        <f t="shared" si="10"/>
        <v/>
      </c>
      <c r="O165" s="170" t="str">
        <f>IF(OR(AND(OR($J165="Retired",$J165="Permanent Low-Use"),$K165&lt;=2020),(AND($J165="New",$K165&gt;2020))),"N/A",IF($N165=0,0,IF(ISERROR(VLOOKUP($E165,'Source Data'!$B$29:$J$60, MATCH($L165, 'Source Data'!$B$26:$J$26,1),TRUE))=TRUE,"",VLOOKUP($E165,'Source Data'!$B$29:$J$60,MATCH($L165, 'Source Data'!$B$26:$J$26,1),TRUE))))</f>
        <v/>
      </c>
      <c r="P165" s="170" t="str">
        <f>IF(OR(AND(OR($J165="Retired",$J165="Permanent Low-Use"),$K165&lt;=2021),(AND($J165="New",$K165&gt;2021))),"N/A",IF($N165=0,0,IF(ISERROR(VLOOKUP($E165,'Source Data'!$B$29:$J$60, MATCH($L165, 'Source Data'!$B$26:$J$26,1),TRUE))=TRUE,"",VLOOKUP($E165,'Source Data'!$B$29:$J$60,MATCH($L165, 'Source Data'!$B$26:$J$26,1),TRUE))))</f>
        <v/>
      </c>
      <c r="Q165" s="170" t="str">
        <f>IF(OR(AND(OR($J165="Retired",$J165="Permanent Low-Use"),$K165&lt;=2022),(AND($J165="New",$K165&gt;2022))),"N/A",IF($N165=0,0,IF(ISERROR(VLOOKUP($E165,'Source Data'!$B$29:$J$60, MATCH($L165, 'Source Data'!$B$26:$J$26,1),TRUE))=TRUE,"",VLOOKUP($E165,'Source Data'!$B$29:$J$60,MATCH($L165, 'Source Data'!$B$26:$J$26,1),TRUE))))</f>
        <v/>
      </c>
      <c r="R165" s="170" t="str">
        <f>IF(OR(AND(OR($J165="Retired",$J165="Permanent Low-Use"),$K165&lt;=2023),(AND($J165="New",$K165&gt;2023))),"N/A",IF($N165=0,0,IF(ISERROR(VLOOKUP($E165,'Source Data'!$B$29:$J$60, MATCH($L165, 'Source Data'!$B$26:$J$26,1),TRUE))=TRUE,"",VLOOKUP($E165,'Source Data'!$B$29:$J$60,MATCH($L165, 'Source Data'!$B$26:$J$26,1),TRUE))))</f>
        <v/>
      </c>
      <c r="S165" s="170" t="str">
        <f>IF(OR(AND(OR($J165="Retired",$J165="Permanent Low-Use"),$K165&lt;=2024),(AND($J165="New",$K165&gt;2024))),"N/A",IF($N165=0,0,IF(ISERROR(VLOOKUP($E165,'Source Data'!$B$29:$J$60, MATCH($L165, 'Source Data'!$B$26:$J$26,1),TRUE))=TRUE,"",VLOOKUP($E165,'Source Data'!$B$29:$J$60,MATCH($L165, 'Source Data'!$B$26:$J$26,1),TRUE))))</f>
        <v/>
      </c>
      <c r="T165" s="170" t="str">
        <f>IF(OR(AND(OR($J165="Retired",$J165="Permanent Low-Use"),$K165&lt;=2025),(AND($J165="New",$K165&gt;2025))),"N/A",IF($N165=0,0,IF(ISERROR(VLOOKUP($E165,'Source Data'!$B$29:$J$60, MATCH($L165, 'Source Data'!$B$26:$J$26,1),TRUE))=TRUE,"",VLOOKUP($E165,'Source Data'!$B$29:$J$60,MATCH($L165, 'Source Data'!$B$26:$J$26,1),TRUE))))</f>
        <v/>
      </c>
      <c r="U165" s="170" t="str">
        <f>IF(OR(AND(OR($J165="Retired",$J165="Permanent Low-Use"),$K165&lt;=2026),(AND($J165="New",$K165&gt;2026))),"N/A",IF($N165=0,0,IF(ISERROR(VLOOKUP($E165,'Source Data'!$B$29:$J$60, MATCH($L165, 'Source Data'!$B$26:$J$26,1),TRUE))=TRUE,"",VLOOKUP($E165,'Source Data'!$B$29:$J$60,MATCH($L165, 'Source Data'!$B$26:$J$26,1),TRUE))))</f>
        <v/>
      </c>
      <c r="V165" s="170" t="str">
        <f>IF(OR(AND(OR($J165="Retired",$J165="Permanent Low-Use"),$K165&lt;=2027),(AND($J165="New",$K165&gt;2027))),"N/A",IF($N165=0,0,IF(ISERROR(VLOOKUP($E165,'Source Data'!$B$29:$J$60, MATCH($L165, 'Source Data'!$B$26:$J$26,1),TRUE))=TRUE,"",VLOOKUP($E165,'Source Data'!$B$29:$J$60,MATCH($L165, 'Source Data'!$B$26:$J$26,1),TRUE))))</f>
        <v/>
      </c>
      <c r="W165" s="170" t="str">
        <f>IF(OR(AND(OR($J165="Retired",$J165="Permanent Low-Use"),$K165&lt;=2028),(AND($J165="New",$K165&gt;2028))),"N/A",IF($N165=0,0,IF(ISERROR(VLOOKUP($E165,'Source Data'!$B$29:$J$60, MATCH($L165, 'Source Data'!$B$26:$J$26,1),TRUE))=TRUE,"",VLOOKUP($E165,'Source Data'!$B$29:$J$60,MATCH($L165, 'Source Data'!$B$26:$J$26,1),TRUE))))</f>
        <v/>
      </c>
      <c r="X165" s="170" t="str">
        <f>IF(OR(AND(OR($J165="Retired",$J165="Permanent Low-Use"),$K165&lt;=2029),(AND($J165="New",$K165&gt;2029))),"N/A",IF($N165=0,0,IF(ISERROR(VLOOKUP($E165,'Source Data'!$B$29:$J$60, MATCH($L165, 'Source Data'!$B$26:$J$26,1),TRUE))=TRUE,"",VLOOKUP($E165,'Source Data'!$B$29:$J$60,MATCH($L165, 'Source Data'!$B$26:$J$26,1),TRUE))))</f>
        <v/>
      </c>
      <c r="Y165" s="170" t="str">
        <f>IF(OR(AND(OR($J165="Retired",$J165="Permanent Low-Use"),$K165&lt;=2030),(AND($J165="New",$K165&gt;2030))),"N/A",IF($N165=0,0,IF(ISERROR(VLOOKUP($E165,'Source Data'!$B$29:$J$60, MATCH($L165, 'Source Data'!$B$26:$J$26,1),TRUE))=TRUE,"",VLOOKUP($E165,'Source Data'!$B$29:$J$60,MATCH($L165, 'Source Data'!$B$26:$J$26,1),TRUE))))</f>
        <v/>
      </c>
      <c r="Z165" s="171" t="str">
        <f>IF(ISNUMBER($L165),IF(OR(AND(OR($J165="Retired",$J165="Permanent Low-Use"),$K165&lt;=2020),(AND($J165="New",$K165&gt;2020))),"N/A",VLOOKUP($F165,'Source Data'!$B$15:$I$22,5)),"")</f>
        <v/>
      </c>
      <c r="AA165" s="171" t="str">
        <f>IF(ISNUMBER($F165), IF(OR(AND(OR($J165="Retired", $J165="Permanent Low-Use"), $K165&lt;=2021), (AND($J165= "New", $K165&gt;2021))), "N/A", VLOOKUP($F165, 'Source Data'!$B$15:$I$22,6)), "")</f>
        <v/>
      </c>
      <c r="AB165" s="171" t="str">
        <f>IF(ISNUMBER($F165), IF(OR(AND(OR($J165="Retired", $J165="Permanent Low-Use"), $K165&lt;=2022), (AND($J165= "New", $K165&gt;2022))), "N/A", VLOOKUP($F165, 'Source Data'!$B$15:$I$22,7)), "")</f>
        <v/>
      </c>
      <c r="AC165" s="171" t="str">
        <f>IF(ISNUMBER($F165), IF(OR(AND(OR($J165="Retired", $J165="Permanent Low-Use"), $K165&lt;=2023), (AND($J165= "New", $K165&gt;2023))), "N/A", VLOOKUP($F165, 'Source Data'!$B$15:$I$22,8)), "")</f>
        <v/>
      </c>
      <c r="AD165" s="171" t="str">
        <f>IF(ISNUMBER($F165), IF(OR(AND(OR($J165="Retired", $J165="Permanent Low-Use"), $K165&lt;=2024), (AND($J165= "New", $K165&gt;2024))), "N/A", VLOOKUP($F165, 'Source Data'!$B$15:$I$22,8)), "")</f>
        <v/>
      </c>
      <c r="AE165" s="171" t="str">
        <f>IF(ISNUMBER($F165), IF(OR(AND(OR($J165="Retired", $J165="Permanent Low-Use"), $K165&lt;=2025), (AND($J165= "New", $K165&gt;2025))), "N/A", VLOOKUP($F165, 'Source Data'!$B$15:$I$22,8)), "")</f>
        <v/>
      </c>
      <c r="AF165" s="171" t="str">
        <f>IF(ISNUMBER($F165), IF(OR(AND(OR($J165="Retired", $J165="Permanent Low-Use"), $K165&lt;=2026), (AND($J165= "New", $K165&gt;2026))), "N/A", VLOOKUP($F165, 'Source Data'!$B$15:$I$22,8)), "")</f>
        <v/>
      </c>
      <c r="AG165" s="171" t="str">
        <f>IF(ISNUMBER($F165), IF(OR(AND(OR($J165="Retired", $J165="Permanent Low-Use"), $K165&lt;=2027), (AND($J165= "New", $K165&gt;2027))), "N/A", VLOOKUP($F165, 'Source Data'!$B$15:$I$22,8)), "")</f>
        <v/>
      </c>
      <c r="AH165" s="171" t="str">
        <f>IF(ISNUMBER($F165), IF(OR(AND(OR($J165="Retired", $J165="Permanent Low-Use"), $K165&lt;=2028), (AND($J165= "New", $K165&gt;2028))), "N/A", VLOOKUP($F165, 'Source Data'!$B$15:$I$22,8)), "")</f>
        <v/>
      </c>
      <c r="AI165" s="171" t="str">
        <f>IF(ISNUMBER($F165), IF(OR(AND(OR($J165="Retired", $J165="Permanent Low-Use"), $K165&lt;=2029), (AND($J165= "New", $K165&gt;2029))), "N/A", VLOOKUP($F165, 'Source Data'!$B$15:$I$22,8)), "")</f>
        <v/>
      </c>
      <c r="AJ165" s="171" t="str">
        <f>IF(ISNUMBER($F165), IF(OR(AND(OR($J165="Retired", $J165="Permanent Low-Use"), $K165&lt;=2030), (AND($J165= "New", $K165&gt;2030))), "N/A", VLOOKUP($F165, 'Source Data'!$B$15:$I$22,8)), "")</f>
        <v/>
      </c>
      <c r="AK165" s="171" t="str">
        <f>IF($N165= 0, "N/A", IF(ISERROR(VLOOKUP($F165, 'Source Data'!$B$4:$C$11,2)), "", VLOOKUP($F165, 'Source Data'!$B$4:$C$11,2)))</f>
        <v/>
      </c>
    </row>
    <row r="166" spans="1:37" x14ac:dyDescent="0.35">
      <c r="A166" s="99"/>
      <c r="B166" s="89"/>
      <c r="C166" s="90"/>
      <c r="D166" s="90"/>
      <c r="E166" s="91"/>
      <c r="F166" s="91"/>
      <c r="G166" s="86"/>
      <c r="H166" s="87"/>
      <c r="I166" s="86"/>
      <c r="J166" s="88"/>
      <c r="K166" s="92"/>
      <c r="L166" s="168" t="str">
        <f t="shared" si="9"/>
        <v/>
      </c>
      <c r="M166" s="170" t="str">
        <f>IF(ISERROR(VLOOKUP(E166,'Source Data'!$B$67:$J$97, MATCH(F166, 'Source Data'!$B$64:$J$64,1),TRUE))=TRUE,"",VLOOKUP(E166,'Source Data'!$B$67:$J$97,MATCH(F166, 'Source Data'!$B$64:$J$64,1),TRUE))</f>
        <v/>
      </c>
      <c r="N166" s="169" t="str">
        <f t="shared" si="10"/>
        <v/>
      </c>
      <c r="O166" s="170" t="str">
        <f>IF(OR(AND(OR($J166="Retired",$J166="Permanent Low-Use"),$K166&lt;=2020),(AND($J166="New",$K166&gt;2020))),"N/A",IF($N166=0,0,IF(ISERROR(VLOOKUP($E166,'Source Data'!$B$29:$J$60, MATCH($L166, 'Source Data'!$B$26:$J$26,1),TRUE))=TRUE,"",VLOOKUP($E166,'Source Data'!$B$29:$J$60,MATCH($L166, 'Source Data'!$B$26:$J$26,1),TRUE))))</f>
        <v/>
      </c>
      <c r="P166" s="170" t="str">
        <f>IF(OR(AND(OR($J166="Retired",$J166="Permanent Low-Use"),$K166&lt;=2021),(AND($J166="New",$K166&gt;2021))),"N/A",IF($N166=0,0,IF(ISERROR(VLOOKUP($E166,'Source Data'!$B$29:$J$60, MATCH($L166, 'Source Data'!$B$26:$J$26,1),TRUE))=TRUE,"",VLOOKUP($E166,'Source Data'!$B$29:$J$60,MATCH($L166, 'Source Data'!$B$26:$J$26,1),TRUE))))</f>
        <v/>
      </c>
      <c r="Q166" s="170" t="str">
        <f>IF(OR(AND(OR($J166="Retired",$J166="Permanent Low-Use"),$K166&lt;=2022),(AND($J166="New",$K166&gt;2022))),"N/A",IF($N166=0,0,IF(ISERROR(VLOOKUP($E166,'Source Data'!$B$29:$J$60, MATCH($L166, 'Source Data'!$B$26:$J$26,1),TRUE))=TRUE,"",VLOOKUP($E166,'Source Data'!$B$29:$J$60,MATCH($L166, 'Source Data'!$B$26:$J$26,1),TRUE))))</f>
        <v/>
      </c>
      <c r="R166" s="170" t="str">
        <f>IF(OR(AND(OR($J166="Retired",$J166="Permanent Low-Use"),$K166&lt;=2023),(AND($J166="New",$K166&gt;2023))),"N/A",IF($N166=0,0,IF(ISERROR(VLOOKUP($E166,'Source Data'!$B$29:$J$60, MATCH($L166, 'Source Data'!$B$26:$J$26,1),TRUE))=TRUE,"",VLOOKUP($E166,'Source Data'!$B$29:$J$60,MATCH($L166, 'Source Data'!$B$26:$J$26,1),TRUE))))</f>
        <v/>
      </c>
      <c r="S166" s="170" t="str">
        <f>IF(OR(AND(OR($J166="Retired",$J166="Permanent Low-Use"),$K166&lt;=2024),(AND($J166="New",$K166&gt;2024))),"N/A",IF($N166=0,0,IF(ISERROR(VLOOKUP($E166,'Source Data'!$B$29:$J$60, MATCH($L166, 'Source Data'!$B$26:$J$26,1),TRUE))=TRUE,"",VLOOKUP($E166,'Source Data'!$B$29:$J$60,MATCH($L166, 'Source Data'!$B$26:$J$26,1),TRUE))))</f>
        <v/>
      </c>
      <c r="T166" s="170" t="str">
        <f>IF(OR(AND(OR($J166="Retired",$J166="Permanent Low-Use"),$K166&lt;=2025),(AND($J166="New",$K166&gt;2025))),"N/A",IF($N166=0,0,IF(ISERROR(VLOOKUP($E166,'Source Data'!$B$29:$J$60, MATCH($L166, 'Source Data'!$B$26:$J$26,1),TRUE))=TRUE,"",VLOOKUP($E166,'Source Data'!$B$29:$J$60,MATCH($L166, 'Source Data'!$B$26:$J$26,1),TRUE))))</f>
        <v/>
      </c>
      <c r="U166" s="170" t="str">
        <f>IF(OR(AND(OR($J166="Retired",$J166="Permanent Low-Use"),$K166&lt;=2026),(AND($J166="New",$K166&gt;2026))),"N/A",IF($N166=0,0,IF(ISERROR(VLOOKUP($E166,'Source Data'!$B$29:$J$60, MATCH($L166, 'Source Data'!$B$26:$J$26,1),TRUE))=TRUE,"",VLOOKUP($E166,'Source Data'!$B$29:$J$60,MATCH($L166, 'Source Data'!$B$26:$J$26,1),TRUE))))</f>
        <v/>
      </c>
      <c r="V166" s="170" t="str">
        <f>IF(OR(AND(OR($J166="Retired",$J166="Permanent Low-Use"),$K166&lt;=2027),(AND($J166="New",$K166&gt;2027))),"N/A",IF($N166=0,0,IF(ISERROR(VLOOKUP($E166,'Source Data'!$B$29:$J$60, MATCH($L166, 'Source Data'!$B$26:$J$26,1),TRUE))=TRUE,"",VLOOKUP($E166,'Source Data'!$B$29:$J$60,MATCH($L166, 'Source Data'!$B$26:$J$26,1),TRUE))))</f>
        <v/>
      </c>
      <c r="W166" s="170" t="str">
        <f>IF(OR(AND(OR($J166="Retired",$J166="Permanent Low-Use"),$K166&lt;=2028),(AND($J166="New",$K166&gt;2028))),"N/A",IF($N166=0,0,IF(ISERROR(VLOOKUP($E166,'Source Data'!$B$29:$J$60, MATCH($L166, 'Source Data'!$B$26:$J$26,1),TRUE))=TRUE,"",VLOOKUP($E166,'Source Data'!$B$29:$J$60,MATCH($L166, 'Source Data'!$B$26:$J$26,1),TRUE))))</f>
        <v/>
      </c>
      <c r="X166" s="170" t="str">
        <f>IF(OR(AND(OR($J166="Retired",$J166="Permanent Low-Use"),$K166&lt;=2029),(AND($J166="New",$K166&gt;2029))),"N/A",IF($N166=0,0,IF(ISERROR(VLOOKUP($E166,'Source Data'!$B$29:$J$60, MATCH($L166, 'Source Data'!$B$26:$J$26,1),TRUE))=TRUE,"",VLOOKUP($E166,'Source Data'!$B$29:$J$60,MATCH($L166, 'Source Data'!$B$26:$J$26,1),TRUE))))</f>
        <v/>
      </c>
      <c r="Y166" s="170" t="str">
        <f>IF(OR(AND(OR($J166="Retired",$J166="Permanent Low-Use"),$K166&lt;=2030),(AND($J166="New",$K166&gt;2030))),"N/A",IF($N166=0,0,IF(ISERROR(VLOOKUP($E166,'Source Data'!$B$29:$J$60, MATCH($L166, 'Source Data'!$B$26:$J$26,1),TRUE))=TRUE,"",VLOOKUP($E166,'Source Data'!$B$29:$J$60,MATCH($L166, 'Source Data'!$B$26:$J$26,1),TRUE))))</f>
        <v/>
      </c>
      <c r="Z166" s="171" t="str">
        <f>IF(ISNUMBER($L166),IF(OR(AND(OR($J166="Retired",$J166="Permanent Low-Use"),$K166&lt;=2020),(AND($J166="New",$K166&gt;2020))),"N/A",VLOOKUP($F166,'Source Data'!$B$15:$I$22,5)),"")</f>
        <v/>
      </c>
      <c r="AA166" s="171" t="str">
        <f>IF(ISNUMBER($F166), IF(OR(AND(OR($J166="Retired", $J166="Permanent Low-Use"), $K166&lt;=2021), (AND($J166= "New", $K166&gt;2021))), "N/A", VLOOKUP($F166, 'Source Data'!$B$15:$I$22,6)), "")</f>
        <v/>
      </c>
      <c r="AB166" s="171" t="str">
        <f>IF(ISNUMBER($F166), IF(OR(AND(OR($J166="Retired", $J166="Permanent Low-Use"), $K166&lt;=2022), (AND($J166= "New", $K166&gt;2022))), "N/A", VLOOKUP($F166, 'Source Data'!$B$15:$I$22,7)), "")</f>
        <v/>
      </c>
      <c r="AC166" s="171" t="str">
        <f>IF(ISNUMBER($F166), IF(OR(AND(OR($J166="Retired", $J166="Permanent Low-Use"), $K166&lt;=2023), (AND($J166= "New", $K166&gt;2023))), "N/A", VLOOKUP($F166, 'Source Data'!$B$15:$I$22,8)), "")</f>
        <v/>
      </c>
      <c r="AD166" s="171" t="str">
        <f>IF(ISNUMBER($F166), IF(OR(AND(OR($J166="Retired", $J166="Permanent Low-Use"), $K166&lt;=2024), (AND($J166= "New", $K166&gt;2024))), "N/A", VLOOKUP($F166, 'Source Data'!$B$15:$I$22,8)), "")</f>
        <v/>
      </c>
      <c r="AE166" s="171" t="str">
        <f>IF(ISNUMBER($F166), IF(OR(AND(OR($J166="Retired", $J166="Permanent Low-Use"), $K166&lt;=2025), (AND($J166= "New", $K166&gt;2025))), "N/A", VLOOKUP($F166, 'Source Data'!$B$15:$I$22,8)), "")</f>
        <v/>
      </c>
      <c r="AF166" s="171" t="str">
        <f>IF(ISNUMBER($F166), IF(OR(AND(OR($J166="Retired", $J166="Permanent Low-Use"), $K166&lt;=2026), (AND($J166= "New", $K166&gt;2026))), "N/A", VLOOKUP($F166, 'Source Data'!$B$15:$I$22,8)), "")</f>
        <v/>
      </c>
      <c r="AG166" s="171" t="str">
        <f>IF(ISNUMBER($F166), IF(OR(AND(OR($J166="Retired", $J166="Permanent Low-Use"), $K166&lt;=2027), (AND($J166= "New", $K166&gt;2027))), "N/A", VLOOKUP($F166, 'Source Data'!$B$15:$I$22,8)), "")</f>
        <v/>
      </c>
      <c r="AH166" s="171" t="str">
        <f>IF(ISNUMBER($F166), IF(OR(AND(OR($J166="Retired", $J166="Permanent Low-Use"), $K166&lt;=2028), (AND($J166= "New", $K166&gt;2028))), "N/A", VLOOKUP($F166, 'Source Data'!$B$15:$I$22,8)), "")</f>
        <v/>
      </c>
      <c r="AI166" s="171" t="str">
        <f>IF(ISNUMBER($F166), IF(OR(AND(OR($J166="Retired", $J166="Permanent Low-Use"), $K166&lt;=2029), (AND($J166= "New", $K166&gt;2029))), "N/A", VLOOKUP($F166, 'Source Data'!$B$15:$I$22,8)), "")</f>
        <v/>
      </c>
      <c r="AJ166" s="171" t="str">
        <f>IF(ISNUMBER($F166), IF(OR(AND(OR($J166="Retired", $J166="Permanent Low-Use"), $K166&lt;=2030), (AND($J166= "New", $K166&gt;2030))), "N/A", VLOOKUP($F166, 'Source Data'!$B$15:$I$22,8)), "")</f>
        <v/>
      </c>
      <c r="AK166" s="171" t="str">
        <f>IF($N166= 0, "N/A", IF(ISERROR(VLOOKUP($F166, 'Source Data'!$B$4:$C$11,2)), "", VLOOKUP($F166, 'Source Data'!$B$4:$C$11,2)))</f>
        <v/>
      </c>
    </row>
    <row r="167" spans="1:37" x14ac:dyDescent="0.35">
      <c r="A167" s="99"/>
      <c r="B167" s="89"/>
      <c r="C167" s="90"/>
      <c r="D167" s="90"/>
      <c r="E167" s="91"/>
      <c r="F167" s="91"/>
      <c r="G167" s="86"/>
      <c r="H167" s="87"/>
      <c r="I167" s="86"/>
      <c r="J167" s="88"/>
      <c r="K167" s="92"/>
      <c r="L167" s="168" t="str">
        <f t="shared" si="9"/>
        <v/>
      </c>
      <c r="M167" s="170" t="str">
        <f>IF(ISERROR(VLOOKUP(E167,'Source Data'!$B$67:$J$97, MATCH(F167, 'Source Data'!$B$64:$J$64,1),TRUE))=TRUE,"",VLOOKUP(E167,'Source Data'!$B$67:$J$97,MATCH(F167, 'Source Data'!$B$64:$J$64,1),TRUE))</f>
        <v/>
      </c>
      <c r="N167" s="169" t="str">
        <f t="shared" si="10"/>
        <v/>
      </c>
      <c r="O167" s="170" t="str">
        <f>IF(OR(AND(OR($J167="Retired",$J167="Permanent Low-Use"),$K167&lt;=2020),(AND($J167="New",$K167&gt;2020))),"N/A",IF($N167=0,0,IF(ISERROR(VLOOKUP($E167,'Source Data'!$B$29:$J$60, MATCH($L167, 'Source Data'!$B$26:$J$26,1),TRUE))=TRUE,"",VLOOKUP($E167,'Source Data'!$B$29:$J$60,MATCH($L167, 'Source Data'!$B$26:$J$26,1),TRUE))))</f>
        <v/>
      </c>
      <c r="P167" s="170" t="str">
        <f>IF(OR(AND(OR($J167="Retired",$J167="Permanent Low-Use"),$K167&lt;=2021),(AND($J167="New",$K167&gt;2021))),"N/A",IF($N167=0,0,IF(ISERROR(VLOOKUP($E167,'Source Data'!$B$29:$J$60, MATCH($L167, 'Source Data'!$B$26:$J$26,1),TRUE))=TRUE,"",VLOOKUP($E167,'Source Data'!$B$29:$J$60,MATCH($L167, 'Source Data'!$B$26:$J$26,1),TRUE))))</f>
        <v/>
      </c>
      <c r="Q167" s="170" t="str">
        <f>IF(OR(AND(OR($J167="Retired",$J167="Permanent Low-Use"),$K167&lt;=2022),(AND($J167="New",$K167&gt;2022))),"N/A",IF($N167=0,0,IF(ISERROR(VLOOKUP($E167,'Source Data'!$B$29:$J$60, MATCH($L167, 'Source Data'!$B$26:$J$26,1),TRUE))=TRUE,"",VLOOKUP($E167,'Source Data'!$B$29:$J$60,MATCH($L167, 'Source Data'!$B$26:$J$26,1),TRUE))))</f>
        <v/>
      </c>
      <c r="R167" s="170" t="str">
        <f>IF(OR(AND(OR($J167="Retired",$J167="Permanent Low-Use"),$K167&lt;=2023),(AND($J167="New",$K167&gt;2023))),"N/A",IF($N167=0,0,IF(ISERROR(VLOOKUP($E167,'Source Data'!$B$29:$J$60, MATCH($L167, 'Source Data'!$B$26:$J$26,1),TRUE))=TRUE,"",VLOOKUP($E167,'Source Data'!$B$29:$J$60,MATCH($L167, 'Source Data'!$B$26:$J$26,1),TRUE))))</f>
        <v/>
      </c>
      <c r="S167" s="170" t="str">
        <f>IF(OR(AND(OR($J167="Retired",$J167="Permanent Low-Use"),$K167&lt;=2024),(AND($J167="New",$K167&gt;2024))),"N/A",IF($N167=0,0,IF(ISERROR(VLOOKUP($E167,'Source Data'!$B$29:$J$60, MATCH($L167, 'Source Data'!$B$26:$J$26,1),TRUE))=TRUE,"",VLOOKUP($E167,'Source Data'!$B$29:$J$60,MATCH($L167, 'Source Data'!$B$26:$J$26,1),TRUE))))</f>
        <v/>
      </c>
      <c r="T167" s="170" t="str">
        <f>IF(OR(AND(OR($J167="Retired",$J167="Permanent Low-Use"),$K167&lt;=2025),(AND($J167="New",$K167&gt;2025))),"N/A",IF($N167=0,0,IF(ISERROR(VLOOKUP($E167,'Source Data'!$B$29:$J$60, MATCH($L167, 'Source Data'!$B$26:$J$26,1),TRUE))=TRUE,"",VLOOKUP($E167,'Source Data'!$B$29:$J$60,MATCH($L167, 'Source Data'!$B$26:$J$26,1),TRUE))))</f>
        <v/>
      </c>
      <c r="U167" s="170" t="str">
        <f>IF(OR(AND(OR($J167="Retired",$J167="Permanent Low-Use"),$K167&lt;=2026),(AND($J167="New",$K167&gt;2026))),"N/A",IF($N167=0,0,IF(ISERROR(VLOOKUP($E167,'Source Data'!$B$29:$J$60, MATCH($L167, 'Source Data'!$B$26:$J$26,1),TRUE))=TRUE,"",VLOOKUP($E167,'Source Data'!$B$29:$J$60,MATCH($L167, 'Source Data'!$B$26:$J$26,1),TRUE))))</f>
        <v/>
      </c>
      <c r="V167" s="170" t="str">
        <f>IF(OR(AND(OR($J167="Retired",$J167="Permanent Low-Use"),$K167&lt;=2027),(AND($J167="New",$K167&gt;2027))),"N/A",IF($N167=0,0,IF(ISERROR(VLOOKUP($E167,'Source Data'!$B$29:$J$60, MATCH($L167, 'Source Data'!$B$26:$J$26,1),TRUE))=TRUE,"",VLOOKUP($E167,'Source Data'!$B$29:$J$60,MATCH($L167, 'Source Data'!$B$26:$J$26,1),TRUE))))</f>
        <v/>
      </c>
      <c r="W167" s="170" t="str">
        <f>IF(OR(AND(OR($J167="Retired",$J167="Permanent Low-Use"),$K167&lt;=2028),(AND($J167="New",$K167&gt;2028))),"N/A",IF($N167=0,0,IF(ISERROR(VLOOKUP($E167,'Source Data'!$B$29:$J$60, MATCH($L167, 'Source Data'!$B$26:$J$26,1),TRUE))=TRUE,"",VLOOKUP($E167,'Source Data'!$B$29:$J$60,MATCH($L167, 'Source Data'!$B$26:$J$26,1),TRUE))))</f>
        <v/>
      </c>
      <c r="X167" s="170" t="str">
        <f>IF(OR(AND(OR($J167="Retired",$J167="Permanent Low-Use"),$K167&lt;=2029),(AND($J167="New",$K167&gt;2029))),"N/A",IF($N167=0,0,IF(ISERROR(VLOOKUP($E167,'Source Data'!$B$29:$J$60, MATCH($L167, 'Source Data'!$B$26:$J$26,1),TRUE))=TRUE,"",VLOOKUP($E167,'Source Data'!$B$29:$J$60,MATCH($L167, 'Source Data'!$B$26:$J$26,1),TRUE))))</f>
        <v/>
      </c>
      <c r="Y167" s="170" t="str">
        <f>IF(OR(AND(OR($J167="Retired",$J167="Permanent Low-Use"),$K167&lt;=2030),(AND($J167="New",$K167&gt;2030))),"N/A",IF($N167=0,0,IF(ISERROR(VLOOKUP($E167,'Source Data'!$B$29:$J$60, MATCH($L167, 'Source Data'!$B$26:$J$26,1),TRUE))=TRUE,"",VLOOKUP($E167,'Source Data'!$B$29:$J$60,MATCH($L167, 'Source Data'!$B$26:$J$26,1),TRUE))))</f>
        <v/>
      </c>
      <c r="Z167" s="171" t="str">
        <f>IF(ISNUMBER($L167),IF(OR(AND(OR($J167="Retired",$J167="Permanent Low-Use"),$K167&lt;=2020),(AND($J167="New",$K167&gt;2020))),"N/A",VLOOKUP($F167,'Source Data'!$B$15:$I$22,5)),"")</f>
        <v/>
      </c>
      <c r="AA167" s="171" t="str">
        <f>IF(ISNUMBER($F167), IF(OR(AND(OR($J167="Retired", $J167="Permanent Low-Use"), $K167&lt;=2021), (AND($J167= "New", $K167&gt;2021))), "N/A", VLOOKUP($F167, 'Source Data'!$B$15:$I$22,6)), "")</f>
        <v/>
      </c>
      <c r="AB167" s="171" t="str">
        <f>IF(ISNUMBER($F167), IF(OR(AND(OR($J167="Retired", $J167="Permanent Low-Use"), $K167&lt;=2022), (AND($J167= "New", $K167&gt;2022))), "N/A", VLOOKUP($F167, 'Source Data'!$B$15:$I$22,7)), "")</f>
        <v/>
      </c>
      <c r="AC167" s="171" t="str">
        <f>IF(ISNUMBER($F167), IF(OR(AND(OR($J167="Retired", $J167="Permanent Low-Use"), $K167&lt;=2023), (AND($J167= "New", $K167&gt;2023))), "N/A", VLOOKUP($F167, 'Source Data'!$B$15:$I$22,8)), "")</f>
        <v/>
      </c>
      <c r="AD167" s="171" t="str">
        <f>IF(ISNUMBER($F167), IF(OR(AND(OR($J167="Retired", $J167="Permanent Low-Use"), $K167&lt;=2024), (AND($J167= "New", $K167&gt;2024))), "N/A", VLOOKUP($F167, 'Source Data'!$B$15:$I$22,8)), "")</f>
        <v/>
      </c>
      <c r="AE167" s="171" t="str">
        <f>IF(ISNUMBER($F167), IF(OR(AND(OR($J167="Retired", $J167="Permanent Low-Use"), $K167&lt;=2025), (AND($J167= "New", $K167&gt;2025))), "N/A", VLOOKUP($F167, 'Source Data'!$B$15:$I$22,8)), "")</f>
        <v/>
      </c>
      <c r="AF167" s="171" t="str">
        <f>IF(ISNUMBER($F167), IF(OR(AND(OR($J167="Retired", $J167="Permanent Low-Use"), $K167&lt;=2026), (AND($J167= "New", $K167&gt;2026))), "N/A", VLOOKUP($F167, 'Source Data'!$B$15:$I$22,8)), "")</f>
        <v/>
      </c>
      <c r="AG167" s="171" t="str">
        <f>IF(ISNUMBER($F167), IF(OR(AND(OR($J167="Retired", $J167="Permanent Low-Use"), $K167&lt;=2027), (AND($J167= "New", $K167&gt;2027))), "N/A", VLOOKUP($F167, 'Source Data'!$B$15:$I$22,8)), "")</f>
        <v/>
      </c>
      <c r="AH167" s="171" t="str">
        <f>IF(ISNUMBER($F167), IF(OR(AND(OR($J167="Retired", $J167="Permanent Low-Use"), $K167&lt;=2028), (AND($J167= "New", $K167&gt;2028))), "N/A", VLOOKUP($F167, 'Source Data'!$B$15:$I$22,8)), "")</f>
        <v/>
      </c>
      <c r="AI167" s="171" t="str">
        <f>IF(ISNUMBER($F167), IF(OR(AND(OR($J167="Retired", $J167="Permanent Low-Use"), $K167&lt;=2029), (AND($J167= "New", $K167&gt;2029))), "N/A", VLOOKUP($F167, 'Source Data'!$B$15:$I$22,8)), "")</f>
        <v/>
      </c>
      <c r="AJ167" s="171" t="str">
        <f>IF(ISNUMBER($F167), IF(OR(AND(OR($J167="Retired", $J167="Permanent Low-Use"), $K167&lt;=2030), (AND($J167= "New", $K167&gt;2030))), "N/A", VLOOKUP($F167, 'Source Data'!$B$15:$I$22,8)), "")</f>
        <v/>
      </c>
      <c r="AK167" s="171" t="str">
        <f>IF($N167= 0, "N/A", IF(ISERROR(VLOOKUP($F167, 'Source Data'!$B$4:$C$11,2)), "", VLOOKUP($F167, 'Source Data'!$B$4:$C$11,2)))</f>
        <v/>
      </c>
    </row>
    <row r="168" spans="1:37" x14ac:dyDescent="0.35">
      <c r="A168" s="99"/>
      <c r="B168" s="89"/>
      <c r="C168" s="90"/>
      <c r="D168" s="90"/>
      <c r="E168" s="91"/>
      <c r="F168" s="91"/>
      <c r="G168" s="86"/>
      <c r="H168" s="87"/>
      <c r="I168" s="86"/>
      <c r="J168" s="88"/>
      <c r="K168" s="92"/>
      <c r="L168" s="168" t="str">
        <f t="shared" si="9"/>
        <v/>
      </c>
      <c r="M168" s="170" t="str">
        <f>IF(ISERROR(VLOOKUP(E168,'Source Data'!$B$67:$J$97, MATCH(F168, 'Source Data'!$B$64:$J$64,1),TRUE))=TRUE,"",VLOOKUP(E168,'Source Data'!$B$67:$J$97,MATCH(F168, 'Source Data'!$B$64:$J$64,1),TRUE))</f>
        <v/>
      </c>
      <c r="N168" s="169" t="str">
        <f t="shared" si="10"/>
        <v/>
      </c>
      <c r="O168" s="170" t="str">
        <f>IF(OR(AND(OR($J168="Retired",$J168="Permanent Low-Use"),$K168&lt;=2020),(AND($J168="New",$K168&gt;2020))),"N/A",IF($N168=0,0,IF(ISERROR(VLOOKUP($E168,'Source Data'!$B$29:$J$60, MATCH($L168, 'Source Data'!$B$26:$J$26,1),TRUE))=TRUE,"",VLOOKUP($E168,'Source Data'!$B$29:$J$60,MATCH($L168, 'Source Data'!$B$26:$J$26,1),TRUE))))</f>
        <v/>
      </c>
      <c r="P168" s="170" t="str">
        <f>IF(OR(AND(OR($J168="Retired",$J168="Permanent Low-Use"),$K168&lt;=2021),(AND($J168="New",$K168&gt;2021))),"N/A",IF($N168=0,0,IF(ISERROR(VLOOKUP($E168,'Source Data'!$B$29:$J$60, MATCH($L168, 'Source Data'!$B$26:$J$26,1),TRUE))=TRUE,"",VLOOKUP($E168,'Source Data'!$B$29:$J$60,MATCH($L168, 'Source Data'!$B$26:$J$26,1),TRUE))))</f>
        <v/>
      </c>
      <c r="Q168" s="170" t="str">
        <f>IF(OR(AND(OR($J168="Retired",$J168="Permanent Low-Use"),$K168&lt;=2022),(AND($J168="New",$K168&gt;2022))),"N/A",IF($N168=0,0,IF(ISERROR(VLOOKUP($E168,'Source Data'!$B$29:$J$60, MATCH($L168, 'Source Data'!$B$26:$J$26,1),TRUE))=TRUE,"",VLOOKUP($E168,'Source Data'!$B$29:$J$60,MATCH($L168, 'Source Data'!$B$26:$J$26,1),TRUE))))</f>
        <v/>
      </c>
      <c r="R168" s="170" t="str">
        <f>IF(OR(AND(OR($J168="Retired",$J168="Permanent Low-Use"),$K168&lt;=2023),(AND($J168="New",$K168&gt;2023))),"N/A",IF($N168=0,0,IF(ISERROR(VLOOKUP($E168,'Source Data'!$B$29:$J$60, MATCH($L168, 'Source Data'!$B$26:$J$26,1),TRUE))=TRUE,"",VLOOKUP($E168,'Source Data'!$B$29:$J$60,MATCH($L168, 'Source Data'!$B$26:$J$26,1),TRUE))))</f>
        <v/>
      </c>
      <c r="S168" s="170" t="str">
        <f>IF(OR(AND(OR($J168="Retired",$J168="Permanent Low-Use"),$K168&lt;=2024),(AND($J168="New",$K168&gt;2024))),"N/A",IF($N168=0,0,IF(ISERROR(VLOOKUP($E168,'Source Data'!$B$29:$J$60, MATCH($L168, 'Source Data'!$B$26:$J$26,1),TRUE))=TRUE,"",VLOOKUP($E168,'Source Data'!$B$29:$J$60,MATCH($L168, 'Source Data'!$B$26:$J$26,1),TRUE))))</f>
        <v/>
      </c>
      <c r="T168" s="170" t="str">
        <f>IF(OR(AND(OR($J168="Retired",$J168="Permanent Low-Use"),$K168&lt;=2025),(AND($J168="New",$K168&gt;2025))),"N/A",IF($N168=0,0,IF(ISERROR(VLOOKUP($E168,'Source Data'!$B$29:$J$60, MATCH($L168, 'Source Data'!$B$26:$J$26,1),TRUE))=TRUE,"",VLOOKUP($E168,'Source Data'!$B$29:$J$60,MATCH($L168, 'Source Data'!$B$26:$J$26,1),TRUE))))</f>
        <v/>
      </c>
      <c r="U168" s="170" t="str">
        <f>IF(OR(AND(OR($J168="Retired",$J168="Permanent Low-Use"),$K168&lt;=2026),(AND($J168="New",$K168&gt;2026))),"N/A",IF($N168=0,0,IF(ISERROR(VLOOKUP($E168,'Source Data'!$B$29:$J$60, MATCH($L168, 'Source Data'!$B$26:$J$26,1),TRUE))=TRUE,"",VLOOKUP($E168,'Source Data'!$B$29:$J$60,MATCH($L168, 'Source Data'!$B$26:$J$26,1),TRUE))))</f>
        <v/>
      </c>
      <c r="V168" s="170" t="str">
        <f>IF(OR(AND(OR($J168="Retired",$J168="Permanent Low-Use"),$K168&lt;=2027),(AND($J168="New",$K168&gt;2027))),"N/A",IF($N168=0,0,IF(ISERROR(VLOOKUP($E168,'Source Data'!$B$29:$J$60, MATCH($L168, 'Source Data'!$B$26:$J$26,1),TRUE))=TRUE,"",VLOOKUP($E168,'Source Data'!$B$29:$J$60,MATCH($L168, 'Source Data'!$B$26:$J$26,1),TRUE))))</f>
        <v/>
      </c>
      <c r="W168" s="170" t="str">
        <f>IF(OR(AND(OR($J168="Retired",$J168="Permanent Low-Use"),$K168&lt;=2028),(AND($J168="New",$K168&gt;2028))),"N/A",IF($N168=0,0,IF(ISERROR(VLOOKUP($E168,'Source Data'!$B$29:$J$60, MATCH($L168, 'Source Data'!$B$26:$J$26,1),TRUE))=TRUE,"",VLOOKUP($E168,'Source Data'!$B$29:$J$60,MATCH($L168, 'Source Data'!$B$26:$J$26,1),TRUE))))</f>
        <v/>
      </c>
      <c r="X168" s="170" t="str">
        <f>IF(OR(AND(OR($J168="Retired",$J168="Permanent Low-Use"),$K168&lt;=2029),(AND($J168="New",$K168&gt;2029))),"N/A",IF($N168=0,0,IF(ISERROR(VLOOKUP($E168,'Source Data'!$B$29:$J$60, MATCH($L168, 'Source Data'!$B$26:$J$26,1),TRUE))=TRUE,"",VLOOKUP($E168,'Source Data'!$B$29:$J$60,MATCH($L168, 'Source Data'!$B$26:$J$26,1),TRUE))))</f>
        <v/>
      </c>
      <c r="Y168" s="170" t="str">
        <f>IF(OR(AND(OR($J168="Retired",$J168="Permanent Low-Use"),$K168&lt;=2030),(AND($J168="New",$K168&gt;2030))),"N/A",IF($N168=0,0,IF(ISERROR(VLOOKUP($E168,'Source Data'!$B$29:$J$60, MATCH($L168, 'Source Data'!$B$26:$J$26,1),TRUE))=TRUE,"",VLOOKUP($E168,'Source Data'!$B$29:$J$60,MATCH($L168, 'Source Data'!$B$26:$J$26,1),TRUE))))</f>
        <v/>
      </c>
      <c r="Z168" s="171" t="str">
        <f>IF(ISNUMBER($L168),IF(OR(AND(OR($J168="Retired",$J168="Permanent Low-Use"),$K168&lt;=2020),(AND($J168="New",$K168&gt;2020))),"N/A",VLOOKUP($F168,'Source Data'!$B$15:$I$22,5)),"")</f>
        <v/>
      </c>
      <c r="AA168" s="171" t="str">
        <f>IF(ISNUMBER($F168), IF(OR(AND(OR($J168="Retired", $J168="Permanent Low-Use"), $K168&lt;=2021), (AND($J168= "New", $K168&gt;2021))), "N/A", VLOOKUP($F168, 'Source Data'!$B$15:$I$22,6)), "")</f>
        <v/>
      </c>
      <c r="AB168" s="171" t="str">
        <f>IF(ISNUMBER($F168), IF(OR(AND(OR($J168="Retired", $J168="Permanent Low-Use"), $K168&lt;=2022), (AND($J168= "New", $K168&gt;2022))), "N/A", VLOOKUP($F168, 'Source Data'!$B$15:$I$22,7)), "")</f>
        <v/>
      </c>
      <c r="AC168" s="171" t="str">
        <f>IF(ISNUMBER($F168), IF(OR(AND(OR($J168="Retired", $J168="Permanent Low-Use"), $K168&lt;=2023), (AND($J168= "New", $K168&gt;2023))), "N/A", VLOOKUP($F168, 'Source Data'!$B$15:$I$22,8)), "")</f>
        <v/>
      </c>
      <c r="AD168" s="171" t="str">
        <f>IF(ISNUMBER($F168), IF(OR(AND(OR($J168="Retired", $J168="Permanent Low-Use"), $K168&lt;=2024), (AND($J168= "New", $K168&gt;2024))), "N/A", VLOOKUP($F168, 'Source Data'!$B$15:$I$22,8)), "")</f>
        <v/>
      </c>
      <c r="AE168" s="171" t="str">
        <f>IF(ISNUMBER($F168), IF(OR(AND(OR($J168="Retired", $J168="Permanent Low-Use"), $K168&lt;=2025), (AND($J168= "New", $K168&gt;2025))), "N/A", VLOOKUP($F168, 'Source Data'!$B$15:$I$22,8)), "")</f>
        <v/>
      </c>
      <c r="AF168" s="171" t="str">
        <f>IF(ISNUMBER($F168), IF(OR(AND(OR($J168="Retired", $J168="Permanent Low-Use"), $K168&lt;=2026), (AND($J168= "New", $K168&gt;2026))), "N/A", VLOOKUP($F168, 'Source Data'!$B$15:$I$22,8)), "")</f>
        <v/>
      </c>
      <c r="AG168" s="171" t="str">
        <f>IF(ISNUMBER($F168), IF(OR(AND(OR($J168="Retired", $J168="Permanent Low-Use"), $K168&lt;=2027), (AND($J168= "New", $K168&gt;2027))), "N/A", VLOOKUP($F168, 'Source Data'!$B$15:$I$22,8)), "")</f>
        <v/>
      </c>
      <c r="AH168" s="171" t="str">
        <f>IF(ISNUMBER($F168), IF(OR(AND(OR($J168="Retired", $J168="Permanent Low-Use"), $K168&lt;=2028), (AND($J168= "New", $K168&gt;2028))), "N/A", VLOOKUP($F168, 'Source Data'!$B$15:$I$22,8)), "")</f>
        <v/>
      </c>
      <c r="AI168" s="171" t="str">
        <f>IF(ISNUMBER($F168), IF(OR(AND(OR($J168="Retired", $J168="Permanent Low-Use"), $K168&lt;=2029), (AND($J168= "New", $K168&gt;2029))), "N/A", VLOOKUP($F168, 'Source Data'!$B$15:$I$22,8)), "")</f>
        <v/>
      </c>
      <c r="AJ168" s="171" t="str">
        <f>IF(ISNUMBER($F168), IF(OR(AND(OR($J168="Retired", $J168="Permanent Low-Use"), $K168&lt;=2030), (AND($J168= "New", $K168&gt;2030))), "N/A", VLOOKUP($F168, 'Source Data'!$B$15:$I$22,8)), "")</f>
        <v/>
      </c>
      <c r="AK168" s="171" t="str">
        <f>IF($N168= 0, "N/A", IF(ISERROR(VLOOKUP($F168, 'Source Data'!$B$4:$C$11,2)), "", VLOOKUP($F168, 'Source Data'!$B$4:$C$11,2)))</f>
        <v/>
      </c>
    </row>
    <row r="169" spans="1:37" x14ac:dyDescent="0.35">
      <c r="A169" s="99"/>
      <c r="B169" s="89"/>
      <c r="C169" s="90"/>
      <c r="D169" s="90"/>
      <c r="E169" s="91"/>
      <c r="F169" s="91"/>
      <c r="G169" s="86"/>
      <c r="H169" s="87"/>
      <c r="I169" s="86"/>
      <c r="J169" s="88"/>
      <c r="K169" s="92"/>
      <c r="L169" s="168" t="str">
        <f t="shared" si="9"/>
        <v/>
      </c>
      <c r="M169" s="170" t="str">
        <f>IF(ISERROR(VLOOKUP(E169,'Source Data'!$B$67:$J$97, MATCH(F169, 'Source Data'!$B$64:$J$64,1),TRUE))=TRUE,"",VLOOKUP(E169,'Source Data'!$B$67:$J$97,MATCH(F169, 'Source Data'!$B$64:$J$64,1),TRUE))</f>
        <v/>
      </c>
      <c r="N169" s="169" t="str">
        <f t="shared" si="10"/>
        <v/>
      </c>
      <c r="O169" s="170" t="str">
        <f>IF(OR(AND(OR($J169="Retired",$J169="Permanent Low-Use"),$K169&lt;=2020),(AND($J169="New",$K169&gt;2020))),"N/A",IF($N169=0,0,IF(ISERROR(VLOOKUP($E169,'Source Data'!$B$29:$J$60, MATCH($L169, 'Source Data'!$B$26:$J$26,1),TRUE))=TRUE,"",VLOOKUP($E169,'Source Data'!$B$29:$J$60,MATCH($L169, 'Source Data'!$B$26:$J$26,1),TRUE))))</f>
        <v/>
      </c>
      <c r="P169" s="170" t="str">
        <f>IF(OR(AND(OR($J169="Retired",$J169="Permanent Low-Use"),$K169&lt;=2021),(AND($J169="New",$K169&gt;2021))),"N/A",IF($N169=0,0,IF(ISERROR(VLOOKUP($E169,'Source Data'!$B$29:$J$60, MATCH($L169, 'Source Data'!$B$26:$J$26,1),TRUE))=TRUE,"",VLOOKUP($E169,'Source Data'!$B$29:$J$60,MATCH($L169, 'Source Data'!$B$26:$J$26,1),TRUE))))</f>
        <v/>
      </c>
      <c r="Q169" s="170" t="str">
        <f>IF(OR(AND(OR($J169="Retired",$J169="Permanent Low-Use"),$K169&lt;=2022),(AND($J169="New",$K169&gt;2022))),"N/A",IF($N169=0,0,IF(ISERROR(VLOOKUP($E169,'Source Data'!$B$29:$J$60, MATCH($L169, 'Source Data'!$B$26:$J$26,1),TRUE))=TRUE,"",VLOOKUP($E169,'Source Data'!$B$29:$J$60,MATCH($L169, 'Source Data'!$B$26:$J$26,1),TRUE))))</f>
        <v/>
      </c>
      <c r="R169" s="170" t="str">
        <f>IF(OR(AND(OR($J169="Retired",$J169="Permanent Low-Use"),$K169&lt;=2023),(AND($J169="New",$K169&gt;2023))),"N/A",IF($N169=0,0,IF(ISERROR(VLOOKUP($E169,'Source Data'!$B$29:$J$60, MATCH($L169, 'Source Data'!$B$26:$J$26,1),TRUE))=TRUE,"",VLOOKUP($E169,'Source Data'!$B$29:$J$60,MATCH($L169, 'Source Data'!$B$26:$J$26,1),TRUE))))</f>
        <v/>
      </c>
      <c r="S169" s="170" t="str">
        <f>IF(OR(AND(OR($J169="Retired",$J169="Permanent Low-Use"),$K169&lt;=2024),(AND($J169="New",$K169&gt;2024))),"N/A",IF($N169=0,0,IF(ISERROR(VLOOKUP($E169,'Source Data'!$B$29:$J$60, MATCH($L169, 'Source Data'!$B$26:$J$26,1),TRUE))=TRUE,"",VLOOKUP($E169,'Source Data'!$B$29:$J$60,MATCH($L169, 'Source Data'!$B$26:$J$26,1),TRUE))))</f>
        <v/>
      </c>
      <c r="T169" s="170" t="str">
        <f>IF(OR(AND(OR($J169="Retired",$J169="Permanent Low-Use"),$K169&lt;=2025),(AND($J169="New",$K169&gt;2025))),"N/A",IF($N169=0,0,IF(ISERROR(VLOOKUP($E169,'Source Data'!$B$29:$J$60, MATCH($L169, 'Source Data'!$B$26:$J$26,1),TRUE))=TRUE,"",VLOOKUP($E169,'Source Data'!$B$29:$J$60,MATCH($L169, 'Source Data'!$B$26:$J$26,1),TRUE))))</f>
        <v/>
      </c>
      <c r="U169" s="170" t="str">
        <f>IF(OR(AND(OR($J169="Retired",$J169="Permanent Low-Use"),$K169&lt;=2026),(AND($J169="New",$K169&gt;2026))),"N/A",IF($N169=0,0,IF(ISERROR(VLOOKUP($E169,'Source Data'!$B$29:$J$60, MATCH($L169, 'Source Data'!$B$26:$J$26,1),TRUE))=TRUE,"",VLOOKUP($E169,'Source Data'!$B$29:$J$60,MATCH($L169, 'Source Data'!$B$26:$J$26,1),TRUE))))</f>
        <v/>
      </c>
      <c r="V169" s="170" t="str">
        <f>IF(OR(AND(OR($J169="Retired",$J169="Permanent Low-Use"),$K169&lt;=2027),(AND($J169="New",$K169&gt;2027))),"N/A",IF($N169=0,0,IF(ISERROR(VLOOKUP($E169,'Source Data'!$B$29:$J$60, MATCH($L169, 'Source Data'!$B$26:$J$26,1),TRUE))=TRUE,"",VLOOKUP($E169,'Source Data'!$B$29:$J$60,MATCH($L169, 'Source Data'!$B$26:$J$26,1),TRUE))))</f>
        <v/>
      </c>
      <c r="W169" s="170" t="str">
        <f>IF(OR(AND(OR($J169="Retired",$J169="Permanent Low-Use"),$K169&lt;=2028),(AND($J169="New",$K169&gt;2028))),"N/A",IF($N169=0,0,IF(ISERROR(VLOOKUP($E169,'Source Data'!$B$29:$J$60, MATCH($L169, 'Source Data'!$B$26:$J$26,1),TRUE))=TRUE,"",VLOOKUP($E169,'Source Data'!$B$29:$J$60,MATCH($L169, 'Source Data'!$B$26:$J$26,1),TRUE))))</f>
        <v/>
      </c>
      <c r="X169" s="170" t="str">
        <f>IF(OR(AND(OR($J169="Retired",$J169="Permanent Low-Use"),$K169&lt;=2029),(AND($J169="New",$K169&gt;2029))),"N/A",IF($N169=0,0,IF(ISERROR(VLOOKUP($E169,'Source Data'!$B$29:$J$60, MATCH($L169, 'Source Data'!$B$26:$J$26,1),TRUE))=TRUE,"",VLOOKUP($E169,'Source Data'!$B$29:$J$60,MATCH($L169, 'Source Data'!$B$26:$J$26,1),TRUE))))</f>
        <v/>
      </c>
      <c r="Y169" s="170" t="str">
        <f>IF(OR(AND(OR($J169="Retired",$J169="Permanent Low-Use"),$K169&lt;=2030),(AND($J169="New",$K169&gt;2030))),"N/A",IF($N169=0,0,IF(ISERROR(VLOOKUP($E169,'Source Data'!$B$29:$J$60, MATCH($L169, 'Source Data'!$B$26:$J$26,1),TRUE))=TRUE,"",VLOOKUP($E169,'Source Data'!$B$29:$J$60,MATCH($L169, 'Source Data'!$B$26:$J$26,1),TRUE))))</f>
        <v/>
      </c>
      <c r="Z169" s="171" t="str">
        <f>IF(ISNUMBER($L169),IF(OR(AND(OR($J169="Retired",$J169="Permanent Low-Use"),$K169&lt;=2020),(AND($J169="New",$K169&gt;2020))),"N/A",VLOOKUP($F169,'Source Data'!$B$15:$I$22,5)),"")</f>
        <v/>
      </c>
      <c r="AA169" s="171" t="str">
        <f>IF(ISNUMBER($F169), IF(OR(AND(OR($J169="Retired", $J169="Permanent Low-Use"), $K169&lt;=2021), (AND($J169= "New", $K169&gt;2021))), "N/A", VLOOKUP($F169, 'Source Data'!$B$15:$I$22,6)), "")</f>
        <v/>
      </c>
      <c r="AB169" s="171" t="str">
        <f>IF(ISNUMBER($F169), IF(OR(AND(OR($J169="Retired", $J169="Permanent Low-Use"), $K169&lt;=2022), (AND($J169= "New", $K169&gt;2022))), "N/A", VLOOKUP($F169, 'Source Data'!$B$15:$I$22,7)), "")</f>
        <v/>
      </c>
      <c r="AC169" s="171" t="str">
        <f>IF(ISNUMBER($F169), IF(OR(AND(OR($J169="Retired", $J169="Permanent Low-Use"), $K169&lt;=2023), (AND($J169= "New", $K169&gt;2023))), "N/A", VLOOKUP($F169, 'Source Data'!$B$15:$I$22,8)), "")</f>
        <v/>
      </c>
      <c r="AD169" s="171" t="str">
        <f>IF(ISNUMBER($F169), IF(OR(AND(OR($J169="Retired", $J169="Permanent Low-Use"), $K169&lt;=2024), (AND($J169= "New", $K169&gt;2024))), "N/A", VLOOKUP($F169, 'Source Data'!$B$15:$I$22,8)), "")</f>
        <v/>
      </c>
      <c r="AE169" s="171" t="str">
        <f>IF(ISNUMBER($F169), IF(OR(AND(OR($J169="Retired", $J169="Permanent Low-Use"), $K169&lt;=2025), (AND($J169= "New", $K169&gt;2025))), "N/A", VLOOKUP($F169, 'Source Data'!$B$15:$I$22,8)), "")</f>
        <v/>
      </c>
      <c r="AF169" s="171" t="str">
        <f>IF(ISNUMBER($F169), IF(OR(AND(OR($J169="Retired", $J169="Permanent Low-Use"), $K169&lt;=2026), (AND($J169= "New", $K169&gt;2026))), "N/A", VLOOKUP($F169, 'Source Data'!$B$15:$I$22,8)), "")</f>
        <v/>
      </c>
      <c r="AG169" s="171" t="str">
        <f>IF(ISNUMBER($F169), IF(OR(AND(OR($J169="Retired", $J169="Permanent Low-Use"), $K169&lt;=2027), (AND($J169= "New", $K169&gt;2027))), "N/A", VLOOKUP($F169, 'Source Data'!$B$15:$I$22,8)), "")</f>
        <v/>
      </c>
      <c r="AH169" s="171" t="str">
        <f>IF(ISNUMBER($F169), IF(OR(AND(OR($J169="Retired", $J169="Permanent Low-Use"), $K169&lt;=2028), (AND($J169= "New", $K169&gt;2028))), "N/A", VLOOKUP($F169, 'Source Data'!$B$15:$I$22,8)), "")</f>
        <v/>
      </c>
      <c r="AI169" s="171" t="str">
        <f>IF(ISNUMBER($F169), IF(OR(AND(OR($J169="Retired", $J169="Permanent Low-Use"), $K169&lt;=2029), (AND($J169= "New", $K169&gt;2029))), "N/A", VLOOKUP($F169, 'Source Data'!$B$15:$I$22,8)), "")</f>
        <v/>
      </c>
      <c r="AJ169" s="171" t="str">
        <f>IF(ISNUMBER($F169), IF(OR(AND(OR($J169="Retired", $J169="Permanent Low-Use"), $K169&lt;=2030), (AND($J169= "New", $K169&gt;2030))), "N/A", VLOOKUP($F169, 'Source Data'!$B$15:$I$22,8)), "")</f>
        <v/>
      </c>
      <c r="AK169" s="171" t="str">
        <f>IF($N169= 0, "N/A", IF(ISERROR(VLOOKUP($F169, 'Source Data'!$B$4:$C$11,2)), "", VLOOKUP($F169, 'Source Data'!$B$4:$C$11,2)))</f>
        <v/>
      </c>
    </row>
    <row r="170" spans="1:37" x14ac:dyDescent="0.35">
      <c r="A170" s="99"/>
      <c r="B170" s="89"/>
      <c r="C170" s="90"/>
      <c r="D170" s="90"/>
      <c r="E170" s="91"/>
      <c r="F170" s="91"/>
      <c r="G170" s="86"/>
      <c r="H170" s="87"/>
      <c r="I170" s="86"/>
      <c r="J170" s="88"/>
      <c r="K170" s="92"/>
      <c r="L170" s="168" t="str">
        <f t="shared" si="9"/>
        <v/>
      </c>
      <c r="M170" s="170" t="str">
        <f>IF(ISERROR(VLOOKUP(E170,'Source Data'!$B$67:$J$97, MATCH(F170, 'Source Data'!$B$64:$J$64,1),TRUE))=TRUE,"",VLOOKUP(E170,'Source Data'!$B$67:$J$97,MATCH(F170, 'Source Data'!$B$64:$J$64,1),TRUE))</f>
        <v/>
      </c>
      <c r="N170" s="169" t="str">
        <f t="shared" si="10"/>
        <v/>
      </c>
      <c r="O170" s="170" t="str">
        <f>IF(OR(AND(OR($J170="Retired",$J170="Permanent Low-Use"),$K170&lt;=2020),(AND($J170="New",$K170&gt;2020))),"N/A",IF($N170=0,0,IF(ISERROR(VLOOKUP($E170,'Source Data'!$B$29:$J$60, MATCH($L170, 'Source Data'!$B$26:$J$26,1),TRUE))=TRUE,"",VLOOKUP($E170,'Source Data'!$B$29:$J$60,MATCH($L170, 'Source Data'!$B$26:$J$26,1),TRUE))))</f>
        <v/>
      </c>
      <c r="P170" s="170" t="str">
        <f>IF(OR(AND(OR($J170="Retired",$J170="Permanent Low-Use"),$K170&lt;=2021),(AND($J170="New",$K170&gt;2021))),"N/A",IF($N170=0,0,IF(ISERROR(VLOOKUP($E170,'Source Data'!$B$29:$J$60, MATCH($L170, 'Source Data'!$B$26:$J$26,1),TRUE))=TRUE,"",VLOOKUP($E170,'Source Data'!$B$29:$J$60,MATCH($L170, 'Source Data'!$B$26:$J$26,1),TRUE))))</f>
        <v/>
      </c>
      <c r="Q170" s="170" t="str">
        <f>IF(OR(AND(OR($J170="Retired",$J170="Permanent Low-Use"),$K170&lt;=2022),(AND($J170="New",$K170&gt;2022))),"N/A",IF($N170=0,0,IF(ISERROR(VLOOKUP($E170,'Source Data'!$B$29:$J$60, MATCH($L170, 'Source Data'!$B$26:$J$26,1),TRUE))=TRUE,"",VLOOKUP($E170,'Source Data'!$B$29:$J$60,MATCH($L170, 'Source Data'!$B$26:$J$26,1),TRUE))))</f>
        <v/>
      </c>
      <c r="R170" s="170" t="str">
        <f>IF(OR(AND(OR($J170="Retired",$J170="Permanent Low-Use"),$K170&lt;=2023),(AND($J170="New",$K170&gt;2023))),"N/A",IF($N170=0,0,IF(ISERROR(VLOOKUP($E170,'Source Data'!$B$29:$J$60, MATCH($L170, 'Source Data'!$B$26:$J$26,1),TRUE))=TRUE,"",VLOOKUP($E170,'Source Data'!$B$29:$J$60,MATCH($L170, 'Source Data'!$B$26:$J$26,1),TRUE))))</f>
        <v/>
      </c>
      <c r="S170" s="170" t="str">
        <f>IF(OR(AND(OR($J170="Retired",$J170="Permanent Low-Use"),$K170&lt;=2024),(AND($J170="New",$K170&gt;2024))),"N/A",IF($N170=0,0,IF(ISERROR(VLOOKUP($E170,'Source Data'!$B$29:$J$60, MATCH($L170, 'Source Data'!$B$26:$J$26,1),TRUE))=TRUE,"",VLOOKUP($E170,'Source Data'!$B$29:$J$60,MATCH($L170, 'Source Data'!$B$26:$J$26,1),TRUE))))</f>
        <v/>
      </c>
      <c r="T170" s="170" t="str">
        <f>IF(OR(AND(OR($J170="Retired",$J170="Permanent Low-Use"),$K170&lt;=2025),(AND($J170="New",$K170&gt;2025))),"N/A",IF($N170=0,0,IF(ISERROR(VLOOKUP($E170,'Source Data'!$B$29:$J$60, MATCH($L170, 'Source Data'!$B$26:$J$26,1),TRUE))=TRUE,"",VLOOKUP($E170,'Source Data'!$B$29:$J$60,MATCH($L170, 'Source Data'!$B$26:$J$26,1),TRUE))))</f>
        <v/>
      </c>
      <c r="U170" s="170" t="str">
        <f>IF(OR(AND(OR($J170="Retired",$J170="Permanent Low-Use"),$K170&lt;=2026),(AND($J170="New",$K170&gt;2026))),"N/A",IF($N170=0,0,IF(ISERROR(VLOOKUP($E170,'Source Data'!$B$29:$J$60, MATCH($L170, 'Source Data'!$B$26:$J$26,1),TRUE))=TRUE,"",VLOOKUP($E170,'Source Data'!$B$29:$J$60,MATCH($L170, 'Source Data'!$B$26:$J$26,1),TRUE))))</f>
        <v/>
      </c>
      <c r="V170" s="170" t="str">
        <f>IF(OR(AND(OR($J170="Retired",$J170="Permanent Low-Use"),$K170&lt;=2027),(AND($J170="New",$K170&gt;2027))),"N/A",IF($N170=0,0,IF(ISERROR(VLOOKUP($E170,'Source Data'!$B$29:$J$60, MATCH($L170, 'Source Data'!$B$26:$J$26,1),TRUE))=TRUE,"",VLOOKUP($E170,'Source Data'!$B$29:$J$60,MATCH($L170, 'Source Data'!$B$26:$J$26,1),TRUE))))</f>
        <v/>
      </c>
      <c r="W170" s="170" t="str">
        <f>IF(OR(AND(OR($J170="Retired",$J170="Permanent Low-Use"),$K170&lt;=2028),(AND($J170="New",$K170&gt;2028))),"N/A",IF($N170=0,0,IF(ISERROR(VLOOKUP($E170,'Source Data'!$B$29:$J$60, MATCH($L170, 'Source Data'!$B$26:$J$26,1),TRUE))=TRUE,"",VLOOKUP($E170,'Source Data'!$B$29:$J$60,MATCH($L170, 'Source Data'!$B$26:$J$26,1),TRUE))))</f>
        <v/>
      </c>
      <c r="X170" s="170" t="str">
        <f>IF(OR(AND(OR($J170="Retired",$J170="Permanent Low-Use"),$K170&lt;=2029),(AND($J170="New",$K170&gt;2029))),"N/A",IF($N170=0,0,IF(ISERROR(VLOOKUP($E170,'Source Data'!$B$29:$J$60, MATCH($L170, 'Source Data'!$B$26:$J$26,1),TRUE))=TRUE,"",VLOOKUP($E170,'Source Data'!$B$29:$J$60,MATCH($L170, 'Source Data'!$B$26:$J$26,1),TRUE))))</f>
        <v/>
      </c>
      <c r="Y170" s="170" t="str">
        <f>IF(OR(AND(OR($J170="Retired",$J170="Permanent Low-Use"),$K170&lt;=2030),(AND($J170="New",$K170&gt;2030))),"N/A",IF($N170=0,0,IF(ISERROR(VLOOKUP($E170,'Source Data'!$B$29:$J$60, MATCH($L170, 'Source Data'!$B$26:$J$26,1),TRUE))=TRUE,"",VLOOKUP($E170,'Source Data'!$B$29:$J$60,MATCH($L170, 'Source Data'!$B$26:$J$26,1),TRUE))))</f>
        <v/>
      </c>
      <c r="Z170" s="171" t="str">
        <f>IF(ISNUMBER($L170),IF(OR(AND(OR($J170="Retired",$J170="Permanent Low-Use"),$K170&lt;=2020),(AND($J170="New",$K170&gt;2020))),"N/A",VLOOKUP($F170,'Source Data'!$B$15:$I$22,5)),"")</f>
        <v/>
      </c>
      <c r="AA170" s="171" t="str">
        <f>IF(ISNUMBER($F170), IF(OR(AND(OR($J170="Retired", $J170="Permanent Low-Use"), $K170&lt;=2021), (AND($J170= "New", $K170&gt;2021))), "N/A", VLOOKUP($F170, 'Source Data'!$B$15:$I$22,6)), "")</f>
        <v/>
      </c>
      <c r="AB170" s="171" t="str">
        <f>IF(ISNUMBER($F170), IF(OR(AND(OR($J170="Retired", $J170="Permanent Low-Use"), $K170&lt;=2022), (AND($J170= "New", $K170&gt;2022))), "N/A", VLOOKUP($F170, 'Source Data'!$B$15:$I$22,7)), "")</f>
        <v/>
      </c>
      <c r="AC170" s="171" t="str">
        <f>IF(ISNUMBER($F170), IF(OR(AND(OR($J170="Retired", $J170="Permanent Low-Use"), $K170&lt;=2023), (AND($J170= "New", $K170&gt;2023))), "N/A", VLOOKUP($F170, 'Source Data'!$B$15:$I$22,8)), "")</f>
        <v/>
      </c>
      <c r="AD170" s="171" t="str">
        <f>IF(ISNUMBER($F170), IF(OR(AND(OR($J170="Retired", $J170="Permanent Low-Use"), $K170&lt;=2024), (AND($J170= "New", $K170&gt;2024))), "N/A", VLOOKUP($F170, 'Source Data'!$B$15:$I$22,8)), "")</f>
        <v/>
      </c>
      <c r="AE170" s="171" t="str">
        <f>IF(ISNUMBER($F170), IF(OR(AND(OR($J170="Retired", $J170="Permanent Low-Use"), $K170&lt;=2025), (AND($J170= "New", $K170&gt;2025))), "N/A", VLOOKUP($F170, 'Source Data'!$B$15:$I$22,8)), "")</f>
        <v/>
      </c>
      <c r="AF170" s="171" t="str">
        <f>IF(ISNUMBER($F170), IF(OR(AND(OR($J170="Retired", $J170="Permanent Low-Use"), $K170&lt;=2026), (AND($J170= "New", $K170&gt;2026))), "N/A", VLOOKUP($F170, 'Source Data'!$B$15:$I$22,8)), "")</f>
        <v/>
      </c>
      <c r="AG170" s="171" t="str">
        <f>IF(ISNUMBER($F170), IF(OR(AND(OR($J170="Retired", $J170="Permanent Low-Use"), $K170&lt;=2027), (AND($J170= "New", $K170&gt;2027))), "N/A", VLOOKUP($F170, 'Source Data'!$B$15:$I$22,8)), "")</f>
        <v/>
      </c>
      <c r="AH170" s="171" t="str">
        <f>IF(ISNUMBER($F170), IF(OR(AND(OR($J170="Retired", $J170="Permanent Low-Use"), $K170&lt;=2028), (AND($J170= "New", $K170&gt;2028))), "N/A", VLOOKUP($F170, 'Source Data'!$B$15:$I$22,8)), "")</f>
        <v/>
      </c>
      <c r="AI170" s="171" t="str">
        <f>IF(ISNUMBER($F170), IF(OR(AND(OR($J170="Retired", $J170="Permanent Low-Use"), $K170&lt;=2029), (AND($J170= "New", $K170&gt;2029))), "N/A", VLOOKUP($F170, 'Source Data'!$B$15:$I$22,8)), "")</f>
        <v/>
      </c>
      <c r="AJ170" s="171" t="str">
        <f>IF(ISNUMBER($F170), IF(OR(AND(OR($J170="Retired", $J170="Permanent Low-Use"), $K170&lt;=2030), (AND($J170= "New", $K170&gt;2030))), "N/A", VLOOKUP($F170, 'Source Data'!$B$15:$I$22,8)), "")</f>
        <v/>
      </c>
      <c r="AK170" s="171" t="str">
        <f>IF($N170= 0, "N/A", IF(ISERROR(VLOOKUP($F170, 'Source Data'!$B$4:$C$11,2)), "", VLOOKUP($F170, 'Source Data'!$B$4:$C$11,2)))</f>
        <v/>
      </c>
    </row>
    <row r="171" spans="1:37" x14ac:dyDescent="0.35">
      <c r="A171" s="99"/>
      <c r="B171" s="89"/>
      <c r="C171" s="90"/>
      <c r="D171" s="90"/>
      <c r="E171" s="91"/>
      <c r="F171" s="91"/>
      <c r="G171" s="86"/>
      <c r="H171" s="87"/>
      <c r="I171" s="86"/>
      <c r="J171" s="88"/>
      <c r="K171" s="92"/>
      <c r="L171" s="168" t="str">
        <f t="shared" si="9"/>
        <v/>
      </c>
      <c r="M171" s="170" t="str">
        <f>IF(ISERROR(VLOOKUP(E171,'Source Data'!$B$67:$J$97, MATCH(F171, 'Source Data'!$B$64:$J$64,1),TRUE))=TRUE,"",VLOOKUP(E171,'Source Data'!$B$67:$J$97,MATCH(F171, 'Source Data'!$B$64:$J$64,1),TRUE))</f>
        <v/>
      </c>
      <c r="N171" s="169" t="str">
        <f t="shared" si="10"/>
        <v/>
      </c>
      <c r="O171" s="170" t="str">
        <f>IF(OR(AND(OR($J171="Retired",$J171="Permanent Low-Use"),$K171&lt;=2020),(AND($J171="New",$K171&gt;2020))),"N/A",IF($N171=0,0,IF(ISERROR(VLOOKUP($E171,'Source Data'!$B$29:$J$60, MATCH($L171, 'Source Data'!$B$26:$J$26,1),TRUE))=TRUE,"",VLOOKUP($E171,'Source Data'!$B$29:$J$60,MATCH($L171, 'Source Data'!$B$26:$J$26,1),TRUE))))</f>
        <v/>
      </c>
      <c r="P171" s="170" t="str">
        <f>IF(OR(AND(OR($J171="Retired",$J171="Permanent Low-Use"),$K171&lt;=2021),(AND($J171="New",$K171&gt;2021))),"N/A",IF($N171=0,0,IF(ISERROR(VLOOKUP($E171,'Source Data'!$B$29:$J$60, MATCH($L171, 'Source Data'!$B$26:$J$26,1),TRUE))=TRUE,"",VLOOKUP($E171,'Source Data'!$B$29:$J$60,MATCH($L171, 'Source Data'!$B$26:$J$26,1),TRUE))))</f>
        <v/>
      </c>
      <c r="Q171" s="170" t="str">
        <f>IF(OR(AND(OR($J171="Retired",$J171="Permanent Low-Use"),$K171&lt;=2022),(AND($J171="New",$K171&gt;2022))),"N/A",IF($N171=0,0,IF(ISERROR(VLOOKUP($E171,'Source Data'!$B$29:$J$60, MATCH($L171, 'Source Data'!$B$26:$J$26,1),TRUE))=TRUE,"",VLOOKUP($E171,'Source Data'!$B$29:$J$60,MATCH($L171, 'Source Data'!$B$26:$J$26,1),TRUE))))</f>
        <v/>
      </c>
      <c r="R171" s="170" t="str">
        <f>IF(OR(AND(OR($J171="Retired",$J171="Permanent Low-Use"),$K171&lt;=2023),(AND($J171="New",$K171&gt;2023))),"N/A",IF($N171=0,0,IF(ISERROR(VLOOKUP($E171,'Source Data'!$B$29:$J$60, MATCH($L171, 'Source Data'!$B$26:$J$26,1),TRUE))=TRUE,"",VLOOKUP($E171,'Source Data'!$B$29:$J$60,MATCH($L171, 'Source Data'!$B$26:$J$26,1),TRUE))))</f>
        <v/>
      </c>
      <c r="S171" s="170" t="str">
        <f>IF(OR(AND(OR($J171="Retired",$J171="Permanent Low-Use"),$K171&lt;=2024),(AND($J171="New",$K171&gt;2024))),"N/A",IF($N171=0,0,IF(ISERROR(VLOOKUP($E171,'Source Data'!$B$29:$J$60, MATCH($L171, 'Source Data'!$B$26:$J$26,1),TRUE))=TRUE,"",VLOOKUP($E171,'Source Data'!$B$29:$J$60,MATCH($L171, 'Source Data'!$B$26:$J$26,1),TRUE))))</f>
        <v/>
      </c>
      <c r="T171" s="170" t="str">
        <f>IF(OR(AND(OR($J171="Retired",$J171="Permanent Low-Use"),$K171&lt;=2025),(AND($J171="New",$K171&gt;2025))),"N/A",IF($N171=0,0,IF(ISERROR(VLOOKUP($E171,'Source Data'!$B$29:$J$60, MATCH($L171, 'Source Data'!$B$26:$J$26,1),TRUE))=TRUE,"",VLOOKUP($E171,'Source Data'!$B$29:$J$60,MATCH($L171, 'Source Data'!$B$26:$J$26,1),TRUE))))</f>
        <v/>
      </c>
      <c r="U171" s="170" t="str">
        <f>IF(OR(AND(OR($J171="Retired",$J171="Permanent Low-Use"),$K171&lt;=2026),(AND($J171="New",$K171&gt;2026))),"N/A",IF($N171=0,0,IF(ISERROR(VLOOKUP($E171,'Source Data'!$B$29:$J$60, MATCH($L171, 'Source Data'!$B$26:$J$26,1),TRUE))=TRUE,"",VLOOKUP($E171,'Source Data'!$B$29:$J$60,MATCH($L171, 'Source Data'!$B$26:$J$26,1),TRUE))))</f>
        <v/>
      </c>
      <c r="V171" s="170" t="str">
        <f>IF(OR(AND(OR($J171="Retired",$J171="Permanent Low-Use"),$K171&lt;=2027),(AND($J171="New",$K171&gt;2027))),"N/A",IF($N171=0,0,IF(ISERROR(VLOOKUP($E171,'Source Data'!$B$29:$J$60, MATCH($L171, 'Source Data'!$B$26:$J$26,1),TRUE))=TRUE,"",VLOOKUP($E171,'Source Data'!$B$29:$J$60,MATCH($L171, 'Source Data'!$B$26:$J$26,1),TRUE))))</f>
        <v/>
      </c>
      <c r="W171" s="170" t="str">
        <f>IF(OR(AND(OR($J171="Retired",$J171="Permanent Low-Use"),$K171&lt;=2028),(AND($J171="New",$K171&gt;2028))),"N/A",IF($N171=0,0,IF(ISERROR(VLOOKUP($E171,'Source Data'!$B$29:$J$60, MATCH($L171, 'Source Data'!$B$26:$J$26,1),TRUE))=TRUE,"",VLOOKUP($E171,'Source Data'!$B$29:$J$60,MATCH($L171, 'Source Data'!$B$26:$J$26,1),TRUE))))</f>
        <v/>
      </c>
      <c r="X171" s="170" t="str">
        <f>IF(OR(AND(OR($J171="Retired",$J171="Permanent Low-Use"),$K171&lt;=2029),(AND($J171="New",$K171&gt;2029))),"N/A",IF($N171=0,0,IF(ISERROR(VLOOKUP($E171,'Source Data'!$B$29:$J$60, MATCH($L171, 'Source Data'!$B$26:$J$26,1),TRUE))=TRUE,"",VLOOKUP($E171,'Source Data'!$B$29:$J$60,MATCH($L171, 'Source Data'!$B$26:$J$26,1),TRUE))))</f>
        <v/>
      </c>
      <c r="Y171" s="170" t="str">
        <f>IF(OR(AND(OR($J171="Retired",$J171="Permanent Low-Use"),$K171&lt;=2030),(AND($J171="New",$K171&gt;2030))),"N/A",IF($N171=0,0,IF(ISERROR(VLOOKUP($E171,'Source Data'!$B$29:$J$60, MATCH($L171, 'Source Data'!$B$26:$J$26,1),TRUE))=TRUE,"",VLOOKUP($E171,'Source Data'!$B$29:$J$60,MATCH($L171, 'Source Data'!$B$26:$J$26,1),TRUE))))</f>
        <v/>
      </c>
      <c r="Z171" s="171" t="str">
        <f>IF(ISNUMBER($L171),IF(OR(AND(OR($J171="Retired",$J171="Permanent Low-Use"),$K171&lt;=2020),(AND($J171="New",$K171&gt;2020))),"N/A",VLOOKUP($F171,'Source Data'!$B$15:$I$22,5)),"")</f>
        <v/>
      </c>
      <c r="AA171" s="171" t="str">
        <f>IF(ISNUMBER($F171), IF(OR(AND(OR($J171="Retired", $J171="Permanent Low-Use"), $K171&lt;=2021), (AND($J171= "New", $K171&gt;2021))), "N/A", VLOOKUP($F171, 'Source Data'!$B$15:$I$22,6)), "")</f>
        <v/>
      </c>
      <c r="AB171" s="171" t="str">
        <f>IF(ISNUMBER($F171), IF(OR(AND(OR($J171="Retired", $J171="Permanent Low-Use"), $K171&lt;=2022), (AND($J171= "New", $K171&gt;2022))), "N/A", VLOOKUP($F171, 'Source Data'!$B$15:$I$22,7)), "")</f>
        <v/>
      </c>
      <c r="AC171" s="171" t="str">
        <f>IF(ISNUMBER($F171), IF(OR(AND(OR($J171="Retired", $J171="Permanent Low-Use"), $K171&lt;=2023), (AND($J171= "New", $K171&gt;2023))), "N/A", VLOOKUP($F171, 'Source Data'!$B$15:$I$22,8)), "")</f>
        <v/>
      </c>
      <c r="AD171" s="171" t="str">
        <f>IF(ISNUMBER($F171), IF(OR(AND(OR($J171="Retired", $J171="Permanent Low-Use"), $K171&lt;=2024), (AND($J171= "New", $K171&gt;2024))), "N/A", VLOOKUP($F171, 'Source Data'!$B$15:$I$22,8)), "")</f>
        <v/>
      </c>
      <c r="AE171" s="171" t="str">
        <f>IF(ISNUMBER($F171), IF(OR(AND(OR($J171="Retired", $J171="Permanent Low-Use"), $K171&lt;=2025), (AND($J171= "New", $K171&gt;2025))), "N/A", VLOOKUP($F171, 'Source Data'!$B$15:$I$22,8)), "")</f>
        <v/>
      </c>
      <c r="AF171" s="171" t="str">
        <f>IF(ISNUMBER($F171), IF(OR(AND(OR($J171="Retired", $J171="Permanent Low-Use"), $K171&lt;=2026), (AND($J171= "New", $K171&gt;2026))), "N/A", VLOOKUP($F171, 'Source Data'!$B$15:$I$22,8)), "")</f>
        <v/>
      </c>
      <c r="AG171" s="171" t="str">
        <f>IF(ISNUMBER($F171), IF(OR(AND(OR($J171="Retired", $J171="Permanent Low-Use"), $K171&lt;=2027), (AND($J171= "New", $K171&gt;2027))), "N/A", VLOOKUP($F171, 'Source Data'!$B$15:$I$22,8)), "")</f>
        <v/>
      </c>
      <c r="AH171" s="171" t="str">
        <f>IF(ISNUMBER($F171), IF(OR(AND(OR($J171="Retired", $J171="Permanent Low-Use"), $K171&lt;=2028), (AND($J171= "New", $K171&gt;2028))), "N/A", VLOOKUP($F171, 'Source Data'!$B$15:$I$22,8)), "")</f>
        <v/>
      </c>
      <c r="AI171" s="171" t="str">
        <f>IF(ISNUMBER($F171), IF(OR(AND(OR($J171="Retired", $J171="Permanent Low-Use"), $K171&lt;=2029), (AND($J171= "New", $K171&gt;2029))), "N/A", VLOOKUP($F171, 'Source Data'!$B$15:$I$22,8)), "")</f>
        <v/>
      </c>
      <c r="AJ171" s="171" t="str">
        <f>IF(ISNUMBER($F171), IF(OR(AND(OR($J171="Retired", $J171="Permanent Low-Use"), $K171&lt;=2030), (AND($J171= "New", $K171&gt;2030))), "N/A", VLOOKUP($F171, 'Source Data'!$B$15:$I$22,8)), "")</f>
        <v/>
      </c>
      <c r="AK171" s="171" t="str">
        <f>IF($N171= 0, "N/A", IF(ISERROR(VLOOKUP($F171, 'Source Data'!$B$4:$C$11,2)), "", VLOOKUP($F171, 'Source Data'!$B$4:$C$11,2)))</f>
        <v/>
      </c>
    </row>
    <row r="172" spans="1:37" x14ac:dyDescent="0.35">
      <c r="A172" s="99"/>
      <c r="B172" s="89"/>
      <c r="C172" s="90"/>
      <c r="D172" s="90"/>
      <c r="E172" s="91"/>
      <c r="F172" s="91"/>
      <c r="G172" s="86"/>
      <c r="H172" s="87"/>
      <c r="I172" s="86"/>
      <c r="J172" s="88"/>
      <c r="K172" s="92"/>
      <c r="L172" s="168" t="str">
        <f t="shared" si="9"/>
        <v/>
      </c>
      <c r="M172" s="170" t="str">
        <f>IF(ISERROR(VLOOKUP(E172,'Source Data'!$B$67:$J$97, MATCH(F172, 'Source Data'!$B$64:$J$64,1),TRUE))=TRUE,"",VLOOKUP(E172,'Source Data'!$B$67:$J$97,MATCH(F172, 'Source Data'!$B$64:$J$64,1),TRUE))</f>
        <v/>
      </c>
      <c r="N172" s="169" t="str">
        <f t="shared" si="10"/>
        <v/>
      </c>
      <c r="O172" s="170" t="str">
        <f>IF(OR(AND(OR($J172="Retired",$J172="Permanent Low-Use"),$K172&lt;=2020),(AND($J172="New",$K172&gt;2020))),"N/A",IF($N172=0,0,IF(ISERROR(VLOOKUP($E172,'Source Data'!$B$29:$J$60, MATCH($L172, 'Source Data'!$B$26:$J$26,1),TRUE))=TRUE,"",VLOOKUP($E172,'Source Data'!$B$29:$J$60,MATCH($L172, 'Source Data'!$B$26:$J$26,1),TRUE))))</f>
        <v/>
      </c>
      <c r="P172" s="170" t="str">
        <f>IF(OR(AND(OR($J172="Retired",$J172="Permanent Low-Use"),$K172&lt;=2021),(AND($J172="New",$K172&gt;2021))),"N/A",IF($N172=0,0,IF(ISERROR(VLOOKUP($E172,'Source Data'!$B$29:$J$60, MATCH($L172, 'Source Data'!$B$26:$J$26,1),TRUE))=TRUE,"",VLOOKUP($E172,'Source Data'!$B$29:$J$60,MATCH($L172, 'Source Data'!$B$26:$J$26,1),TRUE))))</f>
        <v/>
      </c>
      <c r="Q172" s="170" t="str">
        <f>IF(OR(AND(OR($J172="Retired",$J172="Permanent Low-Use"),$K172&lt;=2022),(AND($J172="New",$K172&gt;2022))),"N/A",IF($N172=0,0,IF(ISERROR(VLOOKUP($E172,'Source Data'!$B$29:$J$60, MATCH($L172, 'Source Data'!$B$26:$J$26,1),TRUE))=TRUE,"",VLOOKUP($E172,'Source Data'!$B$29:$J$60,MATCH($L172, 'Source Data'!$B$26:$J$26,1),TRUE))))</f>
        <v/>
      </c>
      <c r="R172" s="170" t="str">
        <f>IF(OR(AND(OR($J172="Retired",$J172="Permanent Low-Use"),$K172&lt;=2023),(AND($J172="New",$K172&gt;2023))),"N/A",IF($N172=0,0,IF(ISERROR(VLOOKUP($E172,'Source Data'!$B$29:$J$60, MATCH($L172, 'Source Data'!$B$26:$J$26,1),TRUE))=TRUE,"",VLOOKUP($E172,'Source Data'!$B$29:$J$60,MATCH($L172, 'Source Data'!$B$26:$J$26,1),TRUE))))</f>
        <v/>
      </c>
      <c r="S172" s="170" t="str">
        <f>IF(OR(AND(OR($J172="Retired",$J172="Permanent Low-Use"),$K172&lt;=2024),(AND($J172="New",$K172&gt;2024))),"N/A",IF($N172=0,0,IF(ISERROR(VLOOKUP($E172,'Source Data'!$B$29:$J$60, MATCH($L172, 'Source Data'!$B$26:$J$26,1),TRUE))=TRUE,"",VLOOKUP($E172,'Source Data'!$B$29:$J$60,MATCH($L172, 'Source Data'!$B$26:$J$26,1),TRUE))))</f>
        <v/>
      </c>
      <c r="T172" s="170" t="str">
        <f>IF(OR(AND(OR($J172="Retired",$J172="Permanent Low-Use"),$K172&lt;=2025),(AND($J172="New",$K172&gt;2025))),"N/A",IF($N172=0,0,IF(ISERROR(VLOOKUP($E172,'Source Data'!$B$29:$J$60, MATCH($L172, 'Source Data'!$B$26:$J$26,1),TRUE))=TRUE,"",VLOOKUP($E172,'Source Data'!$B$29:$J$60,MATCH($L172, 'Source Data'!$B$26:$J$26,1),TRUE))))</f>
        <v/>
      </c>
      <c r="U172" s="170" t="str">
        <f>IF(OR(AND(OR($J172="Retired",$J172="Permanent Low-Use"),$K172&lt;=2026),(AND($J172="New",$K172&gt;2026))),"N/A",IF($N172=0,0,IF(ISERROR(VLOOKUP($E172,'Source Data'!$B$29:$J$60, MATCH($L172, 'Source Data'!$B$26:$J$26,1),TRUE))=TRUE,"",VLOOKUP($E172,'Source Data'!$B$29:$J$60,MATCH($L172, 'Source Data'!$B$26:$J$26,1),TRUE))))</f>
        <v/>
      </c>
      <c r="V172" s="170" t="str">
        <f>IF(OR(AND(OR($J172="Retired",$J172="Permanent Low-Use"),$K172&lt;=2027),(AND($J172="New",$K172&gt;2027))),"N/A",IF($N172=0,0,IF(ISERROR(VLOOKUP($E172,'Source Data'!$B$29:$J$60, MATCH($L172, 'Source Data'!$B$26:$J$26,1),TRUE))=TRUE,"",VLOOKUP($E172,'Source Data'!$B$29:$J$60,MATCH($L172, 'Source Data'!$B$26:$J$26,1),TRUE))))</f>
        <v/>
      </c>
      <c r="W172" s="170" t="str">
        <f>IF(OR(AND(OR($J172="Retired",$J172="Permanent Low-Use"),$K172&lt;=2028),(AND($J172="New",$K172&gt;2028))),"N/A",IF($N172=0,0,IF(ISERROR(VLOOKUP($E172,'Source Data'!$B$29:$J$60, MATCH($L172, 'Source Data'!$B$26:$J$26,1),TRUE))=TRUE,"",VLOOKUP($E172,'Source Data'!$B$29:$J$60,MATCH($L172, 'Source Data'!$B$26:$J$26,1),TRUE))))</f>
        <v/>
      </c>
      <c r="X172" s="170" t="str">
        <f>IF(OR(AND(OR($J172="Retired",$J172="Permanent Low-Use"),$K172&lt;=2029),(AND($J172="New",$K172&gt;2029))),"N/A",IF($N172=0,0,IF(ISERROR(VLOOKUP($E172,'Source Data'!$B$29:$J$60, MATCH($L172, 'Source Data'!$B$26:$J$26,1),TRUE))=TRUE,"",VLOOKUP($E172,'Source Data'!$B$29:$J$60,MATCH($L172, 'Source Data'!$B$26:$J$26,1),TRUE))))</f>
        <v/>
      </c>
      <c r="Y172" s="170" t="str">
        <f>IF(OR(AND(OR($J172="Retired",$J172="Permanent Low-Use"),$K172&lt;=2030),(AND($J172="New",$K172&gt;2030))),"N/A",IF($N172=0,0,IF(ISERROR(VLOOKUP($E172,'Source Data'!$B$29:$J$60, MATCH($L172, 'Source Data'!$B$26:$J$26,1),TRUE))=TRUE,"",VLOOKUP($E172,'Source Data'!$B$29:$J$60,MATCH($L172, 'Source Data'!$B$26:$J$26,1),TRUE))))</f>
        <v/>
      </c>
      <c r="Z172" s="171" t="str">
        <f>IF(ISNUMBER($L172),IF(OR(AND(OR($J172="Retired",$J172="Permanent Low-Use"),$K172&lt;=2020),(AND($J172="New",$K172&gt;2020))),"N/A",VLOOKUP($F172,'Source Data'!$B$15:$I$22,5)),"")</f>
        <v/>
      </c>
      <c r="AA172" s="171" t="str">
        <f>IF(ISNUMBER($F172), IF(OR(AND(OR($J172="Retired", $J172="Permanent Low-Use"), $K172&lt;=2021), (AND($J172= "New", $K172&gt;2021))), "N/A", VLOOKUP($F172, 'Source Data'!$B$15:$I$22,6)), "")</f>
        <v/>
      </c>
      <c r="AB172" s="171" t="str">
        <f>IF(ISNUMBER($F172), IF(OR(AND(OR($J172="Retired", $J172="Permanent Low-Use"), $K172&lt;=2022), (AND($J172= "New", $K172&gt;2022))), "N/A", VLOOKUP($F172, 'Source Data'!$B$15:$I$22,7)), "")</f>
        <v/>
      </c>
      <c r="AC172" s="171" t="str">
        <f>IF(ISNUMBER($F172), IF(OR(AND(OR($J172="Retired", $J172="Permanent Low-Use"), $K172&lt;=2023), (AND($J172= "New", $K172&gt;2023))), "N/A", VLOOKUP($F172, 'Source Data'!$B$15:$I$22,8)), "")</f>
        <v/>
      </c>
      <c r="AD172" s="171" t="str">
        <f>IF(ISNUMBER($F172), IF(OR(AND(OR($J172="Retired", $J172="Permanent Low-Use"), $K172&lt;=2024), (AND($J172= "New", $K172&gt;2024))), "N/A", VLOOKUP($F172, 'Source Data'!$B$15:$I$22,8)), "")</f>
        <v/>
      </c>
      <c r="AE172" s="171" t="str">
        <f>IF(ISNUMBER($F172), IF(OR(AND(OR($J172="Retired", $J172="Permanent Low-Use"), $K172&lt;=2025), (AND($J172= "New", $K172&gt;2025))), "N/A", VLOOKUP($F172, 'Source Data'!$B$15:$I$22,8)), "")</f>
        <v/>
      </c>
      <c r="AF172" s="171" t="str">
        <f>IF(ISNUMBER($F172), IF(OR(AND(OR($J172="Retired", $J172="Permanent Low-Use"), $K172&lt;=2026), (AND($J172= "New", $K172&gt;2026))), "N/A", VLOOKUP($F172, 'Source Data'!$B$15:$I$22,8)), "")</f>
        <v/>
      </c>
      <c r="AG172" s="171" t="str">
        <f>IF(ISNUMBER($F172), IF(OR(AND(OR($J172="Retired", $J172="Permanent Low-Use"), $K172&lt;=2027), (AND($J172= "New", $K172&gt;2027))), "N/A", VLOOKUP($F172, 'Source Data'!$B$15:$I$22,8)), "")</f>
        <v/>
      </c>
      <c r="AH172" s="171" t="str">
        <f>IF(ISNUMBER($F172), IF(OR(AND(OR($J172="Retired", $J172="Permanent Low-Use"), $K172&lt;=2028), (AND($J172= "New", $K172&gt;2028))), "N/A", VLOOKUP($F172, 'Source Data'!$B$15:$I$22,8)), "")</f>
        <v/>
      </c>
      <c r="AI172" s="171" t="str">
        <f>IF(ISNUMBER($F172), IF(OR(AND(OR($J172="Retired", $J172="Permanent Low-Use"), $K172&lt;=2029), (AND($J172= "New", $K172&gt;2029))), "N/A", VLOOKUP($F172, 'Source Data'!$B$15:$I$22,8)), "")</f>
        <v/>
      </c>
      <c r="AJ172" s="171" t="str">
        <f>IF(ISNUMBER($F172), IF(OR(AND(OR($J172="Retired", $J172="Permanent Low-Use"), $K172&lt;=2030), (AND($J172= "New", $K172&gt;2030))), "N/A", VLOOKUP($F172, 'Source Data'!$B$15:$I$22,8)), "")</f>
        <v/>
      </c>
      <c r="AK172" s="171" t="str">
        <f>IF($N172= 0, "N/A", IF(ISERROR(VLOOKUP($F172, 'Source Data'!$B$4:$C$11,2)), "", VLOOKUP($F172, 'Source Data'!$B$4:$C$11,2)))</f>
        <v/>
      </c>
    </row>
    <row r="173" spans="1:37" x14ac:dyDescent="0.35">
      <c r="A173" s="99"/>
      <c r="B173" s="89"/>
      <c r="C173" s="90"/>
      <c r="D173" s="90"/>
      <c r="E173" s="91"/>
      <c r="F173" s="91"/>
      <c r="G173" s="86"/>
      <c r="H173" s="87"/>
      <c r="I173" s="86"/>
      <c r="J173" s="88"/>
      <c r="K173" s="92"/>
      <c r="L173" s="168" t="str">
        <f t="shared" si="9"/>
        <v/>
      </c>
      <c r="M173" s="170" t="str">
        <f>IF(ISERROR(VLOOKUP(E173,'Source Data'!$B$67:$J$97, MATCH(F173, 'Source Data'!$B$64:$J$64,1),TRUE))=TRUE,"",VLOOKUP(E173,'Source Data'!$B$67:$J$97,MATCH(F173, 'Source Data'!$B$64:$J$64,1),TRUE))</f>
        <v/>
      </c>
      <c r="N173" s="169" t="str">
        <f t="shared" si="10"/>
        <v/>
      </c>
      <c r="O173" s="170" t="str">
        <f>IF(OR(AND(OR($J173="Retired",$J173="Permanent Low-Use"),$K173&lt;=2020),(AND($J173="New",$K173&gt;2020))),"N/A",IF($N173=0,0,IF(ISERROR(VLOOKUP($E173,'Source Data'!$B$29:$J$60, MATCH($L173, 'Source Data'!$B$26:$J$26,1),TRUE))=TRUE,"",VLOOKUP($E173,'Source Data'!$B$29:$J$60,MATCH($L173, 'Source Data'!$B$26:$J$26,1),TRUE))))</f>
        <v/>
      </c>
      <c r="P173" s="170" t="str">
        <f>IF(OR(AND(OR($J173="Retired",$J173="Permanent Low-Use"),$K173&lt;=2021),(AND($J173="New",$K173&gt;2021))),"N/A",IF($N173=0,0,IF(ISERROR(VLOOKUP($E173,'Source Data'!$B$29:$J$60, MATCH($L173, 'Source Data'!$B$26:$J$26,1),TRUE))=TRUE,"",VLOOKUP($E173,'Source Data'!$B$29:$J$60,MATCH($L173, 'Source Data'!$B$26:$J$26,1),TRUE))))</f>
        <v/>
      </c>
      <c r="Q173" s="170" t="str">
        <f>IF(OR(AND(OR($J173="Retired",$J173="Permanent Low-Use"),$K173&lt;=2022),(AND($J173="New",$K173&gt;2022))),"N/A",IF($N173=0,0,IF(ISERROR(VLOOKUP($E173,'Source Data'!$B$29:$J$60, MATCH($L173, 'Source Data'!$B$26:$J$26,1),TRUE))=TRUE,"",VLOOKUP($E173,'Source Data'!$B$29:$J$60,MATCH($L173, 'Source Data'!$B$26:$J$26,1),TRUE))))</f>
        <v/>
      </c>
      <c r="R173" s="170" t="str">
        <f>IF(OR(AND(OR($J173="Retired",$J173="Permanent Low-Use"),$K173&lt;=2023),(AND($J173="New",$K173&gt;2023))),"N/A",IF($N173=0,0,IF(ISERROR(VLOOKUP($E173,'Source Data'!$B$29:$J$60, MATCH($L173, 'Source Data'!$B$26:$J$26,1),TRUE))=TRUE,"",VLOOKUP($E173,'Source Data'!$B$29:$J$60,MATCH($L173, 'Source Data'!$B$26:$J$26,1),TRUE))))</f>
        <v/>
      </c>
      <c r="S173" s="170" t="str">
        <f>IF(OR(AND(OR($J173="Retired",$J173="Permanent Low-Use"),$K173&lt;=2024),(AND($J173="New",$K173&gt;2024))),"N/A",IF($N173=0,0,IF(ISERROR(VLOOKUP($E173,'Source Data'!$B$29:$J$60, MATCH($L173, 'Source Data'!$B$26:$J$26,1),TRUE))=TRUE,"",VLOOKUP($E173,'Source Data'!$B$29:$J$60,MATCH($L173, 'Source Data'!$B$26:$J$26,1),TRUE))))</f>
        <v/>
      </c>
      <c r="T173" s="170" t="str">
        <f>IF(OR(AND(OR($J173="Retired",$J173="Permanent Low-Use"),$K173&lt;=2025),(AND($J173="New",$K173&gt;2025))),"N/A",IF($N173=0,0,IF(ISERROR(VLOOKUP($E173,'Source Data'!$B$29:$J$60, MATCH($L173, 'Source Data'!$B$26:$J$26,1),TRUE))=TRUE,"",VLOOKUP($E173,'Source Data'!$B$29:$J$60,MATCH($L173, 'Source Data'!$B$26:$J$26,1),TRUE))))</f>
        <v/>
      </c>
      <c r="U173" s="170" t="str">
        <f>IF(OR(AND(OR($J173="Retired",$J173="Permanent Low-Use"),$K173&lt;=2026),(AND($J173="New",$K173&gt;2026))),"N/A",IF($N173=0,0,IF(ISERROR(VLOOKUP($E173,'Source Data'!$B$29:$J$60, MATCH($L173, 'Source Data'!$B$26:$J$26,1),TRUE))=TRUE,"",VLOOKUP($E173,'Source Data'!$B$29:$J$60,MATCH($L173, 'Source Data'!$B$26:$J$26,1),TRUE))))</f>
        <v/>
      </c>
      <c r="V173" s="170" t="str">
        <f>IF(OR(AND(OR($J173="Retired",$J173="Permanent Low-Use"),$K173&lt;=2027),(AND($J173="New",$K173&gt;2027))),"N/A",IF($N173=0,0,IF(ISERROR(VLOOKUP($E173,'Source Data'!$B$29:$J$60, MATCH($L173, 'Source Data'!$B$26:$J$26,1),TRUE))=TRUE,"",VLOOKUP($E173,'Source Data'!$B$29:$J$60,MATCH($L173, 'Source Data'!$B$26:$J$26,1),TRUE))))</f>
        <v/>
      </c>
      <c r="W173" s="170" t="str">
        <f>IF(OR(AND(OR($J173="Retired",$J173="Permanent Low-Use"),$K173&lt;=2028),(AND($J173="New",$K173&gt;2028))),"N/A",IF($N173=0,0,IF(ISERROR(VLOOKUP($E173,'Source Data'!$B$29:$J$60, MATCH($L173, 'Source Data'!$B$26:$J$26,1),TRUE))=TRUE,"",VLOOKUP($E173,'Source Data'!$B$29:$J$60,MATCH($L173, 'Source Data'!$B$26:$J$26,1),TRUE))))</f>
        <v/>
      </c>
      <c r="X173" s="170" t="str">
        <f>IF(OR(AND(OR($J173="Retired",$J173="Permanent Low-Use"),$K173&lt;=2029),(AND($J173="New",$K173&gt;2029))),"N/A",IF($N173=0,0,IF(ISERROR(VLOOKUP($E173,'Source Data'!$B$29:$J$60, MATCH($L173, 'Source Data'!$B$26:$J$26,1),TRUE))=TRUE,"",VLOOKUP($E173,'Source Data'!$B$29:$J$60,MATCH($L173, 'Source Data'!$B$26:$J$26,1),TRUE))))</f>
        <v/>
      </c>
      <c r="Y173" s="170" t="str">
        <f>IF(OR(AND(OR($J173="Retired",$J173="Permanent Low-Use"),$K173&lt;=2030),(AND($J173="New",$K173&gt;2030))),"N/A",IF($N173=0,0,IF(ISERROR(VLOOKUP($E173,'Source Data'!$B$29:$J$60, MATCH($L173, 'Source Data'!$B$26:$J$26,1),TRUE))=TRUE,"",VLOOKUP($E173,'Source Data'!$B$29:$J$60,MATCH($L173, 'Source Data'!$B$26:$J$26,1),TRUE))))</f>
        <v/>
      </c>
      <c r="Z173" s="171" t="str">
        <f>IF(ISNUMBER($L173),IF(OR(AND(OR($J173="Retired",$J173="Permanent Low-Use"),$K173&lt;=2020),(AND($J173="New",$K173&gt;2020))),"N/A",VLOOKUP($F173,'Source Data'!$B$15:$I$22,5)),"")</f>
        <v/>
      </c>
      <c r="AA173" s="171" t="str">
        <f>IF(ISNUMBER($F173), IF(OR(AND(OR($J173="Retired", $J173="Permanent Low-Use"), $K173&lt;=2021), (AND($J173= "New", $K173&gt;2021))), "N/A", VLOOKUP($F173, 'Source Data'!$B$15:$I$22,6)), "")</f>
        <v/>
      </c>
      <c r="AB173" s="171" t="str">
        <f>IF(ISNUMBER($F173), IF(OR(AND(OR($J173="Retired", $J173="Permanent Low-Use"), $K173&lt;=2022), (AND($J173= "New", $K173&gt;2022))), "N/A", VLOOKUP($F173, 'Source Data'!$B$15:$I$22,7)), "")</f>
        <v/>
      </c>
      <c r="AC173" s="171" t="str">
        <f>IF(ISNUMBER($F173), IF(OR(AND(OR($J173="Retired", $J173="Permanent Low-Use"), $K173&lt;=2023), (AND($J173= "New", $K173&gt;2023))), "N/A", VLOOKUP($F173, 'Source Data'!$B$15:$I$22,8)), "")</f>
        <v/>
      </c>
      <c r="AD173" s="171" t="str">
        <f>IF(ISNUMBER($F173), IF(OR(AND(OR($J173="Retired", $J173="Permanent Low-Use"), $K173&lt;=2024), (AND($J173= "New", $K173&gt;2024))), "N/A", VLOOKUP($F173, 'Source Data'!$B$15:$I$22,8)), "")</f>
        <v/>
      </c>
      <c r="AE173" s="171" t="str">
        <f>IF(ISNUMBER($F173), IF(OR(AND(OR($J173="Retired", $J173="Permanent Low-Use"), $K173&lt;=2025), (AND($J173= "New", $K173&gt;2025))), "N/A", VLOOKUP($F173, 'Source Data'!$B$15:$I$22,8)), "")</f>
        <v/>
      </c>
      <c r="AF173" s="171" t="str">
        <f>IF(ISNUMBER($F173), IF(OR(AND(OR($J173="Retired", $J173="Permanent Low-Use"), $K173&lt;=2026), (AND($J173= "New", $K173&gt;2026))), "N/A", VLOOKUP($F173, 'Source Data'!$B$15:$I$22,8)), "")</f>
        <v/>
      </c>
      <c r="AG173" s="171" t="str">
        <f>IF(ISNUMBER($F173), IF(OR(AND(OR($J173="Retired", $J173="Permanent Low-Use"), $K173&lt;=2027), (AND($J173= "New", $K173&gt;2027))), "N/A", VLOOKUP($F173, 'Source Data'!$B$15:$I$22,8)), "")</f>
        <v/>
      </c>
      <c r="AH173" s="171" t="str">
        <f>IF(ISNUMBER($F173), IF(OR(AND(OR($J173="Retired", $J173="Permanent Low-Use"), $K173&lt;=2028), (AND($J173= "New", $K173&gt;2028))), "N/A", VLOOKUP($F173, 'Source Data'!$B$15:$I$22,8)), "")</f>
        <v/>
      </c>
      <c r="AI173" s="171" t="str">
        <f>IF(ISNUMBER($F173), IF(OR(AND(OR($J173="Retired", $J173="Permanent Low-Use"), $K173&lt;=2029), (AND($J173= "New", $K173&gt;2029))), "N/A", VLOOKUP($F173, 'Source Data'!$B$15:$I$22,8)), "")</f>
        <v/>
      </c>
      <c r="AJ173" s="171" t="str">
        <f>IF(ISNUMBER($F173), IF(OR(AND(OR($J173="Retired", $J173="Permanent Low-Use"), $K173&lt;=2030), (AND($J173= "New", $K173&gt;2030))), "N/A", VLOOKUP($F173, 'Source Data'!$B$15:$I$22,8)), "")</f>
        <v/>
      </c>
      <c r="AK173" s="171" t="str">
        <f>IF($N173= 0, "N/A", IF(ISERROR(VLOOKUP($F173, 'Source Data'!$B$4:$C$11,2)), "", VLOOKUP($F173, 'Source Data'!$B$4:$C$11,2)))</f>
        <v/>
      </c>
    </row>
    <row r="174" spans="1:37" x14ac:dyDescent="0.35">
      <c r="A174" s="99"/>
      <c r="B174" s="89"/>
      <c r="C174" s="90"/>
      <c r="D174" s="90"/>
      <c r="E174" s="91"/>
      <c r="F174" s="91"/>
      <c r="G174" s="86"/>
      <c r="H174" s="87"/>
      <c r="I174" s="86"/>
      <c r="J174" s="88"/>
      <c r="K174" s="92"/>
      <c r="L174" s="168" t="str">
        <f t="shared" si="9"/>
        <v/>
      </c>
      <c r="M174" s="170" t="str">
        <f>IF(ISERROR(VLOOKUP(E174,'Source Data'!$B$67:$J$97, MATCH(F174, 'Source Data'!$B$64:$J$64,1),TRUE))=TRUE,"",VLOOKUP(E174,'Source Data'!$B$67:$J$97,MATCH(F174, 'Source Data'!$B$64:$J$64,1),TRUE))</f>
        <v/>
      </c>
      <c r="N174" s="169" t="str">
        <f t="shared" si="10"/>
        <v/>
      </c>
      <c r="O174" s="170" t="str">
        <f>IF(OR(AND(OR($J174="Retired",$J174="Permanent Low-Use"),$K174&lt;=2020),(AND($J174="New",$K174&gt;2020))),"N/A",IF($N174=0,0,IF(ISERROR(VLOOKUP($E174,'Source Data'!$B$29:$J$60, MATCH($L174, 'Source Data'!$B$26:$J$26,1),TRUE))=TRUE,"",VLOOKUP($E174,'Source Data'!$B$29:$J$60,MATCH($L174, 'Source Data'!$B$26:$J$26,1),TRUE))))</f>
        <v/>
      </c>
      <c r="P174" s="170" t="str">
        <f>IF(OR(AND(OR($J174="Retired",$J174="Permanent Low-Use"),$K174&lt;=2021),(AND($J174="New",$K174&gt;2021))),"N/A",IF($N174=0,0,IF(ISERROR(VLOOKUP($E174,'Source Data'!$B$29:$J$60, MATCH($L174, 'Source Data'!$B$26:$J$26,1),TRUE))=TRUE,"",VLOOKUP($E174,'Source Data'!$B$29:$J$60,MATCH($L174, 'Source Data'!$B$26:$J$26,1),TRUE))))</f>
        <v/>
      </c>
      <c r="Q174" s="170" t="str">
        <f>IF(OR(AND(OR($J174="Retired",$J174="Permanent Low-Use"),$K174&lt;=2022),(AND($J174="New",$K174&gt;2022))),"N/A",IF($N174=0,0,IF(ISERROR(VLOOKUP($E174,'Source Data'!$B$29:$J$60, MATCH($L174, 'Source Data'!$B$26:$J$26,1),TRUE))=TRUE,"",VLOOKUP($E174,'Source Data'!$B$29:$J$60,MATCH($L174, 'Source Data'!$B$26:$J$26,1),TRUE))))</f>
        <v/>
      </c>
      <c r="R174" s="170" t="str">
        <f>IF(OR(AND(OR($J174="Retired",$J174="Permanent Low-Use"),$K174&lt;=2023),(AND($J174="New",$K174&gt;2023))),"N/A",IF($N174=0,0,IF(ISERROR(VLOOKUP($E174,'Source Data'!$B$29:$J$60, MATCH($L174, 'Source Data'!$B$26:$J$26,1),TRUE))=TRUE,"",VLOOKUP($E174,'Source Data'!$B$29:$J$60,MATCH($L174, 'Source Data'!$B$26:$J$26,1),TRUE))))</f>
        <v/>
      </c>
      <c r="S174" s="170" t="str">
        <f>IF(OR(AND(OR($J174="Retired",$J174="Permanent Low-Use"),$K174&lt;=2024),(AND($J174="New",$K174&gt;2024))),"N/A",IF($N174=0,0,IF(ISERROR(VLOOKUP($E174,'Source Data'!$B$29:$J$60, MATCH($L174, 'Source Data'!$B$26:$J$26,1),TRUE))=TRUE,"",VLOOKUP($E174,'Source Data'!$B$29:$J$60,MATCH($L174, 'Source Data'!$B$26:$J$26,1),TRUE))))</f>
        <v/>
      </c>
      <c r="T174" s="170" t="str">
        <f>IF(OR(AND(OR($J174="Retired",$J174="Permanent Low-Use"),$K174&lt;=2025),(AND($J174="New",$K174&gt;2025))),"N/A",IF($N174=0,0,IF(ISERROR(VLOOKUP($E174,'Source Data'!$B$29:$J$60, MATCH($L174, 'Source Data'!$B$26:$J$26,1),TRUE))=TRUE,"",VLOOKUP($E174,'Source Data'!$B$29:$J$60,MATCH($L174, 'Source Data'!$B$26:$J$26,1),TRUE))))</f>
        <v/>
      </c>
      <c r="U174" s="170" t="str">
        <f>IF(OR(AND(OR($J174="Retired",$J174="Permanent Low-Use"),$K174&lt;=2026),(AND($J174="New",$K174&gt;2026))),"N/A",IF($N174=0,0,IF(ISERROR(VLOOKUP($E174,'Source Data'!$B$29:$J$60, MATCH($L174, 'Source Data'!$B$26:$J$26,1),TRUE))=TRUE,"",VLOOKUP($E174,'Source Data'!$B$29:$J$60,MATCH($L174, 'Source Data'!$B$26:$J$26,1),TRUE))))</f>
        <v/>
      </c>
      <c r="V174" s="170" t="str">
        <f>IF(OR(AND(OR($J174="Retired",$J174="Permanent Low-Use"),$K174&lt;=2027),(AND($J174="New",$K174&gt;2027))),"N/A",IF($N174=0,0,IF(ISERROR(VLOOKUP($E174,'Source Data'!$B$29:$J$60, MATCH($L174, 'Source Data'!$B$26:$J$26,1),TRUE))=TRUE,"",VLOOKUP($E174,'Source Data'!$B$29:$J$60,MATCH($L174, 'Source Data'!$B$26:$J$26,1),TRUE))))</f>
        <v/>
      </c>
      <c r="W174" s="170" t="str">
        <f>IF(OR(AND(OR($J174="Retired",$J174="Permanent Low-Use"),$K174&lt;=2028),(AND($J174="New",$K174&gt;2028))),"N/A",IF($N174=0,0,IF(ISERROR(VLOOKUP($E174,'Source Data'!$B$29:$J$60, MATCH($L174, 'Source Data'!$B$26:$J$26,1),TRUE))=TRUE,"",VLOOKUP($E174,'Source Data'!$B$29:$J$60,MATCH($L174, 'Source Data'!$B$26:$J$26,1),TRUE))))</f>
        <v/>
      </c>
      <c r="X174" s="170" t="str">
        <f>IF(OR(AND(OR($J174="Retired",$J174="Permanent Low-Use"),$K174&lt;=2029),(AND($J174="New",$K174&gt;2029))),"N/A",IF($N174=0,0,IF(ISERROR(VLOOKUP($E174,'Source Data'!$B$29:$J$60, MATCH($L174, 'Source Data'!$B$26:$J$26,1),TRUE))=TRUE,"",VLOOKUP($E174,'Source Data'!$B$29:$J$60,MATCH($L174, 'Source Data'!$B$26:$J$26,1),TRUE))))</f>
        <v/>
      </c>
      <c r="Y174" s="170" t="str">
        <f>IF(OR(AND(OR($J174="Retired",$J174="Permanent Low-Use"),$K174&lt;=2030),(AND($J174="New",$K174&gt;2030))),"N/A",IF($N174=0,0,IF(ISERROR(VLOOKUP($E174,'Source Data'!$B$29:$J$60, MATCH($L174, 'Source Data'!$B$26:$J$26,1),TRUE))=TRUE,"",VLOOKUP($E174,'Source Data'!$B$29:$J$60,MATCH($L174, 'Source Data'!$B$26:$J$26,1),TRUE))))</f>
        <v/>
      </c>
      <c r="Z174" s="171" t="str">
        <f>IF(ISNUMBER($L174),IF(OR(AND(OR($J174="Retired",$J174="Permanent Low-Use"),$K174&lt;=2020),(AND($J174="New",$K174&gt;2020))),"N/A",VLOOKUP($F174,'Source Data'!$B$15:$I$22,5)),"")</f>
        <v/>
      </c>
      <c r="AA174" s="171" t="str">
        <f>IF(ISNUMBER($F174), IF(OR(AND(OR($J174="Retired", $J174="Permanent Low-Use"), $K174&lt;=2021), (AND($J174= "New", $K174&gt;2021))), "N/A", VLOOKUP($F174, 'Source Data'!$B$15:$I$22,6)), "")</f>
        <v/>
      </c>
      <c r="AB174" s="171" t="str">
        <f>IF(ISNUMBER($F174), IF(OR(AND(OR($J174="Retired", $J174="Permanent Low-Use"), $K174&lt;=2022), (AND($J174= "New", $K174&gt;2022))), "N/A", VLOOKUP($F174, 'Source Data'!$B$15:$I$22,7)), "")</f>
        <v/>
      </c>
      <c r="AC174" s="171" t="str">
        <f>IF(ISNUMBER($F174), IF(OR(AND(OR($J174="Retired", $J174="Permanent Low-Use"), $K174&lt;=2023), (AND($J174= "New", $K174&gt;2023))), "N/A", VLOOKUP($F174, 'Source Data'!$B$15:$I$22,8)), "")</f>
        <v/>
      </c>
      <c r="AD174" s="171" t="str">
        <f>IF(ISNUMBER($F174), IF(OR(AND(OR($J174="Retired", $J174="Permanent Low-Use"), $K174&lt;=2024), (AND($J174= "New", $K174&gt;2024))), "N/A", VLOOKUP($F174, 'Source Data'!$B$15:$I$22,8)), "")</f>
        <v/>
      </c>
      <c r="AE174" s="171" t="str">
        <f>IF(ISNUMBER($F174), IF(OR(AND(OR($J174="Retired", $J174="Permanent Low-Use"), $K174&lt;=2025), (AND($J174= "New", $K174&gt;2025))), "N/A", VLOOKUP($F174, 'Source Data'!$B$15:$I$22,8)), "")</f>
        <v/>
      </c>
      <c r="AF174" s="171" t="str">
        <f>IF(ISNUMBER($F174), IF(OR(AND(OR($J174="Retired", $J174="Permanent Low-Use"), $K174&lt;=2026), (AND($J174= "New", $K174&gt;2026))), "N/A", VLOOKUP($F174, 'Source Data'!$B$15:$I$22,8)), "")</f>
        <v/>
      </c>
      <c r="AG174" s="171" t="str">
        <f>IF(ISNUMBER($F174), IF(OR(AND(OR($J174="Retired", $J174="Permanent Low-Use"), $K174&lt;=2027), (AND($J174= "New", $K174&gt;2027))), "N/A", VLOOKUP($F174, 'Source Data'!$B$15:$I$22,8)), "")</f>
        <v/>
      </c>
      <c r="AH174" s="171" t="str">
        <f>IF(ISNUMBER($F174), IF(OR(AND(OR($J174="Retired", $J174="Permanent Low-Use"), $K174&lt;=2028), (AND($J174= "New", $K174&gt;2028))), "N/A", VLOOKUP($F174, 'Source Data'!$B$15:$I$22,8)), "")</f>
        <v/>
      </c>
      <c r="AI174" s="171" t="str">
        <f>IF(ISNUMBER($F174), IF(OR(AND(OR($J174="Retired", $J174="Permanent Low-Use"), $K174&lt;=2029), (AND($J174= "New", $K174&gt;2029))), "N/A", VLOOKUP($F174, 'Source Data'!$B$15:$I$22,8)), "")</f>
        <v/>
      </c>
      <c r="AJ174" s="171" t="str">
        <f>IF(ISNUMBER($F174), IF(OR(AND(OR($J174="Retired", $J174="Permanent Low-Use"), $K174&lt;=2030), (AND($J174= "New", $K174&gt;2030))), "N/A", VLOOKUP($F174, 'Source Data'!$B$15:$I$22,8)), "")</f>
        <v/>
      </c>
      <c r="AK174" s="171" t="str">
        <f>IF($N174= 0, "N/A", IF(ISERROR(VLOOKUP($F174, 'Source Data'!$B$4:$C$11,2)), "", VLOOKUP($F174, 'Source Data'!$B$4:$C$11,2)))</f>
        <v/>
      </c>
    </row>
    <row r="175" spans="1:37" x14ac:dyDescent="0.35">
      <c r="A175" s="99"/>
      <c r="B175" s="89"/>
      <c r="C175" s="90"/>
      <c r="D175" s="90"/>
      <c r="E175" s="91"/>
      <c r="F175" s="91"/>
      <c r="G175" s="86"/>
      <c r="H175" s="87"/>
      <c r="I175" s="86"/>
      <c r="J175" s="88"/>
      <c r="K175" s="92"/>
      <c r="L175" s="168" t="str">
        <f t="shared" si="9"/>
        <v/>
      </c>
      <c r="M175" s="170" t="str">
        <f>IF(ISERROR(VLOOKUP(E175,'Source Data'!$B$67:$J$97, MATCH(F175, 'Source Data'!$B$64:$J$64,1),TRUE))=TRUE,"",VLOOKUP(E175,'Source Data'!$B$67:$J$97,MATCH(F175, 'Source Data'!$B$64:$J$64,1),TRUE))</f>
        <v/>
      </c>
      <c r="N175" s="169" t="str">
        <f t="shared" si="10"/>
        <v/>
      </c>
      <c r="O175" s="170" t="str">
        <f>IF(OR(AND(OR($J175="Retired",$J175="Permanent Low-Use"),$K175&lt;=2020),(AND($J175="New",$K175&gt;2020))),"N/A",IF($N175=0,0,IF(ISERROR(VLOOKUP($E175,'Source Data'!$B$29:$J$60, MATCH($L175, 'Source Data'!$B$26:$J$26,1),TRUE))=TRUE,"",VLOOKUP($E175,'Source Data'!$B$29:$J$60,MATCH($L175, 'Source Data'!$B$26:$J$26,1),TRUE))))</f>
        <v/>
      </c>
      <c r="P175" s="170" t="str">
        <f>IF(OR(AND(OR($J175="Retired",$J175="Permanent Low-Use"),$K175&lt;=2021),(AND($J175="New",$K175&gt;2021))),"N/A",IF($N175=0,0,IF(ISERROR(VLOOKUP($E175,'Source Data'!$B$29:$J$60, MATCH($L175, 'Source Data'!$B$26:$J$26,1),TRUE))=TRUE,"",VLOOKUP($E175,'Source Data'!$B$29:$J$60,MATCH($L175, 'Source Data'!$B$26:$J$26,1),TRUE))))</f>
        <v/>
      </c>
      <c r="Q175" s="170" t="str">
        <f>IF(OR(AND(OR($J175="Retired",$J175="Permanent Low-Use"),$K175&lt;=2022),(AND($J175="New",$K175&gt;2022))),"N/A",IF($N175=0,0,IF(ISERROR(VLOOKUP($E175,'Source Data'!$B$29:$J$60, MATCH($L175, 'Source Data'!$B$26:$J$26,1),TRUE))=TRUE,"",VLOOKUP($E175,'Source Data'!$B$29:$J$60,MATCH($L175, 'Source Data'!$B$26:$J$26,1),TRUE))))</f>
        <v/>
      </c>
      <c r="R175" s="170" t="str">
        <f>IF(OR(AND(OR($J175="Retired",$J175="Permanent Low-Use"),$K175&lt;=2023),(AND($J175="New",$K175&gt;2023))),"N/A",IF($N175=0,0,IF(ISERROR(VLOOKUP($E175,'Source Data'!$B$29:$J$60, MATCH($L175, 'Source Data'!$B$26:$J$26,1),TRUE))=TRUE,"",VLOOKUP($E175,'Source Data'!$B$29:$J$60,MATCH($L175, 'Source Data'!$B$26:$J$26,1),TRUE))))</f>
        <v/>
      </c>
      <c r="S175" s="170" t="str">
        <f>IF(OR(AND(OR($J175="Retired",$J175="Permanent Low-Use"),$K175&lt;=2024),(AND($J175="New",$K175&gt;2024))),"N/A",IF($N175=0,0,IF(ISERROR(VLOOKUP($E175,'Source Data'!$B$29:$J$60, MATCH($L175, 'Source Data'!$B$26:$J$26,1),TRUE))=TRUE,"",VLOOKUP($E175,'Source Data'!$B$29:$J$60,MATCH($L175, 'Source Data'!$B$26:$J$26,1),TRUE))))</f>
        <v/>
      </c>
      <c r="T175" s="170" t="str">
        <f>IF(OR(AND(OR($J175="Retired",$J175="Permanent Low-Use"),$K175&lt;=2025),(AND($J175="New",$K175&gt;2025))),"N/A",IF($N175=0,0,IF(ISERROR(VLOOKUP($E175,'Source Data'!$B$29:$J$60, MATCH($L175, 'Source Data'!$B$26:$J$26,1),TRUE))=TRUE,"",VLOOKUP($E175,'Source Data'!$B$29:$J$60,MATCH($L175, 'Source Data'!$B$26:$J$26,1),TRUE))))</f>
        <v/>
      </c>
      <c r="U175" s="170" t="str">
        <f>IF(OR(AND(OR($J175="Retired",$J175="Permanent Low-Use"),$K175&lt;=2026),(AND($J175="New",$K175&gt;2026))),"N/A",IF($N175=0,0,IF(ISERROR(VLOOKUP($E175,'Source Data'!$B$29:$J$60, MATCH($L175, 'Source Data'!$B$26:$J$26,1),TRUE))=TRUE,"",VLOOKUP($E175,'Source Data'!$B$29:$J$60,MATCH($L175, 'Source Data'!$B$26:$J$26,1),TRUE))))</f>
        <v/>
      </c>
      <c r="V175" s="170" t="str">
        <f>IF(OR(AND(OR($J175="Retired",$J175="Permanent Low-Use"),$K175&lt;=2027),(AND($J175="New",$K175&gt;2027))),"N/A",IF($N175=0,0,IF(ISERROR(VLOOKUP($E175,'Source Data'!$B$29:$J$60, MATCH($L175, 'Source Data'!$B$26:$J$26,1),TRUE))=TRUE,"",VLOOKUP($E175,'Source Data'!$B$29:$J$60,MATCH($L175, 'Source Data'!$B$26:$J$26,1),TRUE))))</f>
        <v/>
      </c>
      <c r="W175" s="170" t="str">
        <f>IF(OR(AND(OR($J175="Retired",$J175="Permanent Low-Use"),$K175&lt;=2028),(AND($J175="New",$K175&gt;2028))),"N/A",IF($N175=0,0,IF(ISERROR(VLOOKUP($E175,'Source Data'!$B$29:$J$60, MATCH($L175, 'Source Data'!$B$26:$J$26,1),TRUE))=TRUE,"",VLOOKUP($E175,'Source Data'!$B$29:$J$60,MATCH($L175, 'Source Data'!$B$26:$J$26,1),TRUE))))</f>
        <v/>
      </c>
      <c r="X175" s="170" t="str">
        <f>IF(OR(AND(OR($J175="Retired",$J175="Permanent Low-Use"),$K175&lt;=2029),(AND($J175="New",$K175&gt;2029))),"N/A",IF($N175=0,0,IF(ISERROR(VLOOKUP($E175,'Source Data'!$B$29:$J$60, MATCH($L175, 'Source Data'!$B$26:$J$26,1),TRUE))=TRUE,"",VLOOKUP($E175,'Source Data'!$B$29:$J$60,MATCH($L175, 'Source Data'!$B$26:$J$26,1),TRUE))))</f>
        <v/>
      </c>
      <c r="Y175" s="170" t="str">
        <f>IF(OR(AND(OR($J175="Retired",$J175="Permanent Low-Use"),$K175&lt;=2030),(AND($J175="New",$K175&gt;2030))),"N/A",IF($N175=0,0,IF(ISERROR(VLOOKUP($E175,'Source Data'!$B$29:$J$60, MATCH($L175, 'Source Data'!$B$26:$J$26,1),TRUE))=TRUE,"",VLOOKUP($E175,'Source Data'!$B$29:$J$60,MATCH($L175, 'Source Data'!$B$26:$J$26,1),TRUE))))</f>
        <v/>
      </c>
      <c r="Z175" s="171" t="str">
        <f>IF(ISNUMBER($L175),IF(OR(AND(OR($J175="Retired",$J175="Permanent Low-Use"),$K175&lt;=2020),(AND($J175="New",$K175&gt;2020))),"N/A",VLOOKUP($F175,'Source Data'!$B$15:$I$22,5)),"")</f>
        <v/>
      </c>
      <c r="AA175" s="171" t="str">
        <f>IF(ISNUMBER($F175), IF(OR(AND(OR($J175="Retired", $J175="Permanent Low-Use"), $K175&lt;=2021), (AND($J175= "New", $K175&gt;2021))), "N/A", VLOOKUP($F175, 'Source Data'!$B$15:$I$22,6)), "")</f>
        <v/>
      </c>
      <c r="AB175" s="171" t="str">
        <f>IF(ISNUMBER($F175), IF(OR(AND(OR($J175="Retired", $J175="Permanent Low-Use"), $K175&lt;=2022), (AND($J175= "New", $K175&gt;2022))), "N/A", VLOOKUP($F175, 'Source Data'!$B$15:$I$22,7)), "")</f>
        <v/>
      </c>
      <c r="AC175" s="171" t="str">
        <f>IF(ISNUMBER($F175), IF(OR(AND(OR($J175="Retired", $J175="Permanent Low-Use"), $K175&lt;=2023), (AND($J175= "New", $K175&gt;2023))), "N/A", VLOOKUP($F175, 'Source Data'!$B$15:$I$22,8)), "")</f>
        <v/>
      </c>
      <c r="AD175" s="171" t="str">
        <f>IF(ISNUMBER($F175), IF(OR(AND(OR($J175="Retired", $J175="Permanent Low-Use"), $K175&lt;=2024), (AND($J175= "New", $K175&gt;2024))), "N/A", VLOOKUP($F175, 'Source Data'!$B$15:$I$22,8)), "")</f>
        <v/>
      </c>
      <c r="AE175" s="171" t="str">
        <f>IF(ISNUMBER($F175), IF(OR(AND(OR($J175="Retired", $J175="Permanent Low-Use"), $K175&lt;=2025), (AND($J175= "New", $K175&gt;2025))), "N/A", VLOOKUP($F175, 'Source Data'!$B$15:$I$22,8)), "")</f>
        <v/>
      </c>
      <c r="AF175" s="171" t="str">
        <f>IF(ISNUMBER($F175), IF(OR(AND(OR($J175="Retired", $J175="Permanent Low-Use"), $K175&lt;=2026), (AND($J175= "New", $K175&gt;2026))), "N/A", VLOOKUP($F175, 'Source Data'!$B$15:$I$22,8)), "")</f>
        <v/>
      </c>
      <c r="AG175" s="171" t="str">
        <f>IF(ISNUMBER($F175), IF(OR(AND(OR($J175="Retired", $J175="Permanent Low-Use"), $K175&lt;=2027), (AND($J175= "New", $K175&gt;2027))), "N/A", VLOOKUP($F175, 'Source Data'!$B$15:$I$22,8)), "")</f>
        <v/>
      </c>
      <c r="AH175" s="171" t="str">
        <f>IF(ISNUMBER($F175), IF(OR(AND(OR($J175="Retired", $J175="Permanent Low-Use"), $K175&lt;=2028), (AND($J175= "New", $K175&gt;2028))), "N/A", VLOOKUP($F175, 'Source Data'!$B$15:$I$22,8)), "")</f>
        <v/>
      </c>
      <c r="AI175" s="171" t="str">
        <f>IF(ISNUMBER($F175), IF(OR(AND(OR($J175="Retired", $J175="Permanent Low-Use"), $K175&lt;=2029), (AND($J175= "New", $K175&gt;2029))), "N/A", VLOOKUP($F175, 'Source Data'!$B$15:$I$22,8)), "")</f>
        <v/>
      </c>
      <c r="AJ175" s="171" t="str">
        <f>IF(ISNUMBER($F175), IF(OR(AND(OR($J175="Retired", $J175="Permanent Low-Use"), $K175&lt;=2030), (AND($J175= "New", $K175&gt;2030))), "N/A", VLOOKUP($F175, 'Source Data'!$B$15:$I$22,8)), "")</f>
        <v/>
      </c>
      <c r="AK175" s="171" t="str">
        <f>IF($N175= 0, "N/A", IF(ISERROR(VLOOKUP($F175, 'Source Data'!$B$4:$C$11,2)), "", VLOOKUP($F175, 'Source Data'!$B$4:$C$11,2)))</f>
        <v/>
      </c>
    </row>
    <row r="176" spans="1:37" x14ac:dyDescent="0.35">
      <c r="A176" s="99"/>
      <c r="B176" s="89"/>
      <c r="C176" s="90"/>
      <c r="D176" s="90"/>
      <c r="E176" s="91"/>
      <c r="F176" s="91"/>
      <c r="G176" s="86"/>
      <c r="H176" s="87"/>
      <c r="I176" s="86"/>
      <c r="J176" s="88"/>
      <c r="K176" s="92"/>
      <c r="L176" s="168" t="str">
        <f t="shared" si="9"/>
        <v/>
      </c>
      <c r="M176" s="170" t="str">
        <f>IF(ISERROR(VLOOKUP(E176,'Source Data'!$B$67:$J$97, MATCH(F176, 'Source Data'!$B$64:$J$64,1),TRUE))=TRUE,"",VLOOKUP(E176,'Source Data'!$B$67:$J$97,MATCH(F176, 'Source Data'!$B$64:$J$64,1),TRUE))</f>
        <v/>
      </c>
      <c r="N176" s="169" t="str">
        <f t="shared" si="10"/>
        <v/>
      </c>
      <c r="O176" s="170" t="str">
        <f>IF(OR(AND(OR($J176="Retired",$J176="Permanent Low-Use"),$K176&lt;=2020),(AND($J176="New",$K176&gt;2020))),"N/A",IF($N176=0,0,IF(ISERROR(VLOOKUP($E176,'Source Data'!$B$29:$J$60, MATCH($L176, 'Source Data'!$B$26:$J$26,1),TRUE))=TRUE,"",VLOOKUP($E176,'Source Data'!$B$29:$J$60,MATCH($L176, 'Source Data'!$B$26:$J$26,1),TRUE))))</f>
        <v/>
      </c>
      <c r="P176" s="170" t="str">
        <f>IF(OR(AND(OR($J176="Retired",$J176="Permanent Low-Use"),$K176&lt;=2021),(AND($J176="New",$K176&gt;2021))),"N/A",IF($N176=0,0,IF(ISERROR(VLOOKUP($E176,'Source Data'!$B$29:$J$60, MATCH($L176, 'Source Data'!$B$26:$J$26,1),TRUE))=TRUE,"",VLOOKUP($E176,'Source Data'!$B$29:$J$60,MATCH($L176, 'Source Data'!$B$26:$J$26,1),TRUE))))</f>
        <v/>
      </c>
      <c r="Q176" s="170" t="str">
        <f>IF(OR(AND(OR($J176="Retired",$J176="Permanent Low-Use"),$K176&lt;=2022),(AND($J176="New",$K176&gt;2022))),"N/A",IF($N176=0,0,IF(ISERROR(VLOOKUP($E176,'Source Data'!$B$29:$J$60, MATCH($L176, 'Source Data'!$B$26:$J$26,1),TRUE))=TRUE,"",VLOOKUP($E176,'Source Data'!$B$29:$J$60,MATCH($L176, 'Source Data'!$B$26:$J$26,1),TRUE))))</f>
        <v/>
      </c>
      <c r="R176" s="170" t="str">
        <f>IF(OR(AND(OR($J176="Retired",$J176="Permanent Low-Use"),$K176&lt;=2023),(AND($J176="New",$K176&gt;2023))),"N/A",IF($N176=0,0,IF(ISERROR(VLOOKUP($E176,'Source Data'!$B$29:$J$60, MATCH($L176, 'Source Data'!$B$26:$J$26,1),TRUE))=TRUE,"",VLOOKUP($E176,'Source Data'!$B$29:$J$60,MATCH($L176, 'Source Data'!$B$26:$J$26,1),TRUE))))</f>
        <v/>
      </c>
      <c r="S176" s="170" t="str">
        <f>IF(OR(AND(OR($J176="Retired",$J176="Permanent Low-Use"),$K176&lt;=2024),(AND($J176="New",$K176&gt;2024))),"N/A",IF($N176=0,0,IF(ISERROR(VLOOKUP($E176,'Source Data'!$B$29:$J$60, MATCH($L176, 'Source Data'!$B$26:$J$26,1),TRUE))=TRUE,"",VLOOKUP($E176,'Source Data'!$B$29:$J$60,MATCH($L176, 'Source Data'!$B$26:$J$26,1),TRUE))))</f>
        <v/>
      </c>
      <c r="T176" s="170" t="str">
        <f>IF(OR(AND(OR($J176="Retired",$J176="Permanent Low-Use"),$K176&lt;=2025),(AND($J176="New",$K176&gt;2025))),"N/A",IF($N176=0,0,IF(ISERROR(VLOOKUP($E176,'Source Data'!$B$29:$J$60, MATCH($L176, 'Source Data'!$B$26:$J$26,1),TRUE))=TRUE,"",VLOOKUP($E176,'Source Data'!$B$29:$J$60,MATCH($L176, 'Source Data'!$B$26:$J$26,1),TRUE))))</f>
        <v/>
      </c>
      <c r="U176" s="170" t="str">
        <f>IF(OR(AND(OR($J176="Retired",$J176="Permanent Low-Use"),$K176&lt;=2026),(AND($J176="New",$K176&gt;2026))),"N/A",IF($N176=0,0,IF(ISERROR(VLOOKUP($E176,'Source Data'!$B$29:$J$60, MATCH($L176, 'Source Data'!$B$26:$J$26,1),TRUE))=TRUE,"",VLOOKUP($E176,'Source Data'!$B$29:$J$60,MATCH($L176, 'Source Data'!$B$26:$J$26,1),TRUE))))</f>
        <v/>
      </c>
      <c r="V176" s="170" t="str">
        <f>IF(OR(AND(OR($J176="Retired",$J176="Permanent Low-Use"),$K176&lt;=2027),(AND($J176="New",$K176&gt;2027))),"N/A",IF($N176=0,0,IF(ISERROR(VLOOKUP($E176,'Source Data'!$B$29:$J$60, MATCH($L176, 'Source Data'!$B$26:$J$26,1),TRUE))=TRUE,"",VLOOKUP($E176,'Source Data'!$B$29:$J$60,MATCH($L176, 'Source Data'!$B$26:$J$26,1),TRUE))))</f>
        <v/>
      </c>
      <c r="W176" s="170" t="str">
        <f>IF(OR(AND(OR($J176="Retired",$J176="Permanent Low-Use"),$K176&lt;=2028),(AND($J176="New",$K176&gt;2028))),"N/A",IF($N176=0,0,IF(ISERROR(VLOOKUP($E176,'Source Data'!$B$29:$J$60, MATCH($L176, 'Source Data'!$B$26:$J$26,1),TRUE))=TRUE,"",VLOOKUP($E176,'Source Data'!$B$29:$J$60,MATCH($L176, 'Source Data'!$B$26:$J$26,1),TRUE))))</f>
        <v/>
      </c>
      <c r="X176" s="170" t="str">
        <f>IF(OR(AND(OR($J176="Retired",$J176="Permanent Low-Use"),$K176&lt;=2029),(AND($J176="New",$K176&gt;2029))),"N/A",IF($N176=0,0,IF(ISERROR(VLOOKUP($E176,'Source Data'!$B$29:$J$60, MATCH($L176, 'Source Data'!$B$26:$J$26,1),TRUE))=TRUE,"",VLOOKUP($E176,'Source Data'!$B$29:$J$60,MATCH($L176, 'Source Data'!$B$26:$J$26,1),TRUE))))</f>
        <v/>
      </c>
      <c r="Y176" s="170" t="str">
        <f>IF(OR(AND(OR($J176="Retired",$J176="Permanent Low-Use"),$K176&lt;=2030),(AND($J176="New",$K176&gt;2030))),"N/A",IF($N176=0,0,IF(ISERROR(VLOOKUP($E176,'Source Data'!$B$29:$J$60, MATCH($L176, 'Source Data'!$B$26:$J$26,1),TRUE))=TRUE,"",VLOOKUP($E176,'Source Data'!$B$29:$J$60,MATCH($L176, 'Source Data'!$B$26:$J$26,1),TRUE))))</f>
        <v/>
      </c>
      <c r="Z176" s="171" t="str">
        <f>IF(ISNUMBER($L176),IF(OR(AND(OR($J176="Retired",$J176="Permanent Low-Use"),$K176&lt;=2020),(AND($J176="New",$K176&gt;2020))),"N/A",VLOOKUP($F176,'Source Data'!$B$15:$I$22,5)),"")</f>
        <v/>
      </c>
      <c r="AA176" s="171" t="str">
        <f>IF(ISNUMBER($F176), IF(OR(AND(OR($J176="Retired", $J176="Permanent Low-Use"), $K176&lt;=2021), (AND($J176= "New", $K176&gt;2021))), "N/A", VLOOKUP($F176, 'Source Data'!$B$15:$I$22,6)), "")</f>
        <v/>
      </c>
      <c r="AB176" s="171" t="str">
        <f>IF(ISNUMBER($F176), IF(OR(AND(OR($J176="Retired", $J176="Permanent Low-Use"), $K176&lt;=2022), (AND($J176= "New", $K176&gt;2022))), "N/A", VLOOKUP($F176, 'Source Data'!$B$15:$I$22,7)), "")</f>
        <v/>
      </c>
      <c r="AC176" s="171" t="str">
        <f>IF(ISNUMBER($F176), IF(OR(AND(OR($J176="Retired", $J176="Permanent Low-Use"), $K176&lt;=2023), (AND($J176= "New", $K176&gt;2023))), "N/A", VLOOKUP($F176, 'Source Data'!$B$15:$I$22,8)), "")</f>
        <v/>
      </c>
      <c r="AD176" s="171" t="str">
        <f>IF(ISNUMBER($F176), IF(OR(AND(OR($J176="Retired", $J176="Permanent Low-Use"), $K176&lt;=2024), (AND($J176= "New", $K176&gt;2024))), "N/A", VLOOKUP($F176, 'Source Data'!$B$15:$I$22,8)), "")</f>
        <v/>
      </c>
      <c r="AE176" s="171" t="str">
        <f>IF(ISNUMBER($F176), IF(OR(AND(OR($J176="Retired", $J176="Permanent Low-Use"), $K176&lt;=2025), (AND($J176= "New", $K176&gt;2025))), "N/A", VLOOKUP($F176, 'Source Data'!$B$15:$I$22,8)), "")</f>
        <v/>
      </c>
      <c r="AF176" s="171" t="str">
        <f>IF(ISNUMBER($F176), IF(OR(AND(OR($J176="Retired", $J176="Permanent Low-Use"), $K176&lt;=2026), (AND($J176= "New", $K176&gt;2026))), "N/A", VLOOKUP($F176, 'Source Data'!$B$15:$I$22,8)), "")</f>
        <v/>
      </c>
      <c r="AG176" s="171" t="str">
        <f>IF(ISNUMBER($F176), IF(OR(AND(OR($J176="Retired", $J176="Permanent Low-Use"), $K176&lt;=2027), (AND($J176= "New", $K176&gt;2027))), "N/A", VLOOKUP($F176, 'Source Data'!$B$15:$I$22,8)), "")</f>
        <v/>
      </c>
      <c r="AH176" s="171" t="str">
        <f>IF(ISNUMBER($F176), IF(OR(AND(OR($J176="Retired", $J176="Permanent Low-Use"), $K176&lt;=2028), (AND($J176= "New", $K176&gt;2028))), "N/A", VLOOKUP($F176, 'Source Data'!$B$15:$I$22,8)), "")</f>
        <v/>
      </c>
      <c r="AI176" s="171" t="str">
        <f>IF(ISNUMBER($F176), IF(OR(AND(OR($J176="Retired", $J176="Permanent Low-Use"), $K176&lt;=2029), (AND($J176= "New", $K176&gt;2029))), "N/A", VLOOKUP($F176, 'Source Data'!$B$15:$I$22,8)), "")</f>
        <v/>
      </c>
      <c r="AJ176" s="171" t="str">
        <f>IF(ISNUMBER($F176), IF(OR(AND(OR($J176="Retired", $J176="Permanent Low-Use"), $K176&lt;=2030), (AND($J176= "New", $K176&gt;2030))), "N/A", VLOOKUP($F176, 'Source Data'!$B$15:$I$22,8)), "")</f>
        <v/>
      </c>
      <c r="AK176" s="171" t="str">
        <f>IF($N176= 0, "N/A", IF(ISERROR(VLOOKUP($F176, 'Source Data'!$B$4:$C$11,2)), "", VLOOKUP($F176, 'Source Data'!$B$4:$C$11,2)))</f>
        <v/>
      </c>
    </row>
    <row r="177" spans="1:37" x14ac:dyDescent="0.35">
      <c r="A177" s="99"/>
      <c r="B177" s="89"/>
      <c r="C177" s="90"/>
      <c r="D177" s="90"/>
      <c r="E177" s="91"/>
      <c r="F177" s="91"/>
      <c r="G177" s="86"/>
      <c r="H177" s="87"/>
      <c r="I177" s="86"/>
      <c r="J177" s="88"/>
      <c r="K177" s="92"/>
      <c r="L177" s="168" t="str">
        <f t="shared" si="9"/>
        <v/>
      </c>
      <c r="M177" s="170" t="str">
        <f>IF(ISERROR(VLOOKUP(E177,'Source Data'!$B$67:$J$97, MATCH(F177, 'Source Data'!$B$64:$J$64,1),TRUE))=TRUE,"",VLOOKUP(E177,'Source Data'!$B$67:$J$97,MATCH(F177, 'Source Data'!$B$64:$J$64,1),TRUE))</f>
        <v/>
      </c>
      <c r="N177" s="169" t="str">
        <f t="shared" si="10"/>
        <v/>
      </c>
      <c r="O177" s="170" t="str">
        <f>IF(OR(AND(OR($J177="Retired",$J177="Permanent Low-Use"),$K177&lt;=2020),(AND($J177="New",$K177&gt;2020))),"N/A",IF($N177=0,0,IF(ISERROR(VLOOKUP($E177,'Source Data'!$B$29:$J$60, MATCH($L177, 'Source Data'!$B$26:$J$26,1),TRUE))=TRUE,"",VLOOKUP($E177,'Source Data'!$B$29:$J$60,MATCH($L177, 'Source Data'!$B$26:$J$26,1),TRUE))))</f>
        <v/>
      </c>
      <c r="P177" s="170" t="str">
        <f>IF(OR(AND(OR($J177="Retired",$J177="Permanent Low-Use"),$K177&lt;=2021),(AND($J177="New",$K177&gt;2021))),"N/A",IF($N177=0,0,IF(ISERROR(VLOOKUP($E177,'Source Data'!$B$29:$J$60, MATCH($L177, 'Source Data'!$B$26:$J$26,1),TRUE))=TRUE,"",VLOOKUP($E177,'Source Data'!$B$29:$J$60,MATCH($L177, 'Source Data'!$B$26:$J$26,1),TRUE))))</f>
        <v/>
      </c>
      <c r="Q177" s="170" t="str">
        <f>IF(OR(AND(OR($J177="Retired",$J177="Permanent Low-Use"),$K177&lt;=2022),(AND($J177="New",$K177&gt;2022))),"N/A",IF($N177=0,0,IF(ISERROR(VLOOKUP($E177,'Source Data'!$B$29:$J$60, MATCH($L177, 'Source Data'!$B$26:$J$26,1),TRUE))=TRUE,"",VLOOKUP($E177,'Source Data'!$B$29:$J$60,MATCH($L177, 'Source Data'!$B$26:$J$26,1),TRUE))))</f>
        <v/>
      </c>
      <c r="R177" s="170" t="str">
        <f>IF(OR(AND(OR($J177="Retired",$J177="Permanent Low-Use"),$K177&lt;=2023),(AND($J177="New",$K177&gt;2023))),"N/A",IF($N177=0,0,IF(ISERROR(VLOOKUP($E177,'Source Data'!$B$29:$J$60, MATCH($L177, 'Source Data'!$B$26:$J$26,1),TRUE))=TRUE,"",VLOOKUP($E177,'Source Data'!$B$29:$J$60,MATCH($L177, 'Source Data'!$B$26:$J$26,1),TRUE))))</f>
        <v/>
      </c>
      <c r="S177" s="170" t="str">
        <f>IF(OR(AND(OR($J177="Retired",$J177="Permanent Low-Use"),$K177&lt;=2024),(AND($J177="New",$K177&gt;2024))),"N/A",IF($N177=0,0,IF(ISERROR(VLOOKUP($E177,'Source Data'!$B$29:$J$60, MATCH($L177, 'Source Data'!$B$26:$J$26,1),TRUE))=TRUE,"",VLOOKUP($E177,'Source Data'!$B$29:$J$60,MATCH($L177, 'Source Data'!$B$26:$J$26,1),TRUE))))</f>
        <v/>
      </c>
      <c r="T177" s="170" t="str">
        <f>IF(OR(AND(OR($J177="Retired",$J177="Permanent Low-Use"),$K177&lt;=2025),(AND($J177="New",$K177&gt;2025))),"N/A",IF($N177=0,0,IF(ISERROR(VLOOKUP($E177,'Source Data'!$B$29:$J$60, MATCH($L177, 'Source Data'!$B$26:$J$26,1),TRUE))=TRUE,"",VLOOKUP($E177,'Source Data'!$B$29:$J$60,MATCH($L177, 'Source Data'!$B$26:$J$26,1),TRUE))))</f>
        <v/>
      </c>
      <c r="U177" s="170" t="str">
        <f>IF(OR(AND(OR($J177="Retired",$J177="Permanent Low-Use"),$K177&lt;=2026),(AND($J177="New",$K177&gt;2026))),"N/A",IF($N177=0,0,IF(ISERROR(VLOOKUP($E177,'Source Data'!$B$29:$J$60, MATCH($L177, 'Source Data'!$B$26:$J$26,1),TRUE))=TRUE,"",VLOOKUP($E177,'Source Data'!$B$29:$J$60,MATCH($L177, 'Source Data'!$B$26:$J$26,1),TRUE))))</f>
        <v/>
      </c>
      <c r="V177" s="170" t="str">
        <f>IF(OR(AND(OR($J177="Retired",$J177="Permanent Low-Use"),$K177&lt;=2027),(AND($J177="New",$K177&gt;2027))),"N/A",IF($N177=0,0,IF(ISERROR(VLOOKUP($E177,'Source Data'!$B$29:$J$60, MATCH($L177, 'Source Data'!$B$26:$J$26,1),TRUE))=TRUE,"",VLOOKUP($E177,'Source Data'!$B$29:$J$60,MATCH($L177, 'Source Data'!$B$26:$J$26,1),TRUE))))</f>
        <v/>
      </c>
      <c r="W177" s="170" t="str">
        <f>IF(OR(AND(OR($J177="Retired",$J177="Permanent Low-Use"),$K177&lt;=2028),(AND($J177="New",$K177&gt;2028))),"N/A",IF($N177=0,0,IF(ISERROR(VLOOKUP($E177,'Source Data'!$B$29:$J$60, MATCH($L177, 'Source Data'!$B$26:$J$26,1),TRUE))=TRUE,"",VLOOKUP($E177,'Source Data'!$B$29:$J$60,MATCH($L177, 'Source Data'!$B$26:$J$26,1),TRUE))))</f>
        <v/>
      </c>
      <c r="X177" s="170" t="str">
        <f>IF(OR(AND(OR($J177="Retired",$J177="Permanent Low-Use"),$K177&lt;=2029),(AND($J177="New",$K177&gt;2029))),"N/A",IF($N177=0,0,IF(ISERROR(VLOOKUP($E177,'Source Data'!$B$29:$J$60, MATCH($L177, 'Source Data'!$B$26:$J$26,1),TRUE))=TRUE,"",VLOOKUP($E177,'Source Data'!$B$29:$J$60,MATCH($L177, 'Source Data'!$B$26:$J$26,1),TRUE))))</f>
        <v/>
      </c>
      <c r="Y177" s="170" t="str">
        <f>IF(OR(AND(OR($J177="Retired",$J177="Permanent Low-Use"),$K177&lt;=2030),(AND($J177="New",$K177&gt;2030))),"N/A",IF($N177=0,0,IF(ISERROR(VLOOKUP($E177,'Source Data'!$B$29:$J$60, MATCH($L177, 'Source Data'!$B$26:$J$26,1),TRUE))=TRUE,"",VLOOKUP($E177,'Source Data'!$B$29:$J$60,MATCH($L177, 'Source Data'!$B$26:$J$26,1),TRUE))))</f>
        <v/>
      </c>
      <c r="Z177" s="171" t="str">
        <f>IF(ISNUMBER($L177),IF(OR(AND(OR($J177="Retired",$J177="Permanent Low-Use"),$K177&lt;=2020),(AND($J177="New",$K177&gt;2020))),"N/A",VLOOKUP($F177,'Source Data'!$B$15:$I$22,5)),"")</f>
        <v/>
      </c>
      <c r="AA177" s="171" t="str">
        <f>IF(ISNUMBER($F177), IF(OR(AND(OR($J177="Retired", $J177="Permanent Low-Use"), $K177&lt;=2021), (AND($J177= "New", $K177&gt;2021))), "N/A", VLOOKUP($F177, 'Source Data'!$B$15:$I$22,6)), "")</f>
        <v/>
      </c>
      <c r="AB177" s="171" t="str">
        <f>IF(ISNUMBER($F177), IF(OR(AND(OR($J177="Retired", $J177="Permanent Low-Use"), $K177&lt;=2022), (AND($J177= "New", $K177&gt;2022))), "N/A", VLOOKUP($F177, 'Source Data'!$B$15:$I$22,7)), "")</f>
        <v/>
      </c>
      <c r="AC177" s="171" t="str">
        <f>IF(ISNUMBER($F177), IF(OR(AND(OR($J177="Retired", $J177="Permanent Low-Use"), $K177&lt;=2023), (AND($J177= "New", $K177&gt;2023))), "N/A", VLOOKUP($F177, 'Source Data'!$B$15:$I$22,8)), "")</f>
        <v/>
      </c>
      <c r="AD177" s="171" t="str">
        <f>IF(ISNUMBER($F177), IF(OR(AND(OR($J177="Retired", $J177="Permanent Low-Use"), $K177&lt;=2024), (AND($J177= "New", $K177&gt;2024))), "N/A", VLOOKUP($F177, 'Source Data'!$B$15:$I$22,8)), "")</f>
        <v/>
      </c>
      <c r="AE177" s="171" t="str">
        <f>IF(ISNUMBER($F177), IF(OR(AND(OR($J177="Retired", $J177="Permanent Low-Use"), $K177&lt;=2025), (AND($J177= "New", $K177&gt;2025))), "N/A", VLOOKUP($F177, 'Source Data'!$B$15:$I$22,8)), "")</f>
        <v/>
      </c>
      <c r="AF177" s="171" t="str">
        <f>IF(ISNUMBER($F177), IF(OR(AND(OR($J177="Retired", $J177="Permanent Low-Use"), $K177&lt;=2026), (AND($J177= "New", $K177&gt;2026))), "N/A", VLOOKUP($F177, 'Source Data'!$B$15:$I$22,8)), "")</f>
        <v/>
      </c>
      <c r="AG177" s="171" t="str">
        <f>IF(ISNUMBER($F177), IF(OR(AND(OR($J177="Retired", $J177="Permanent Low-Use"), $K177&lt;=2027), (AND($J177= "New", $K177&gt;2027))), "N/A", VLOOKUP($F177, 'Source Data'!$B$15:$I$22,8)), "")</f>
        <v/>
      </c>
      <c r="AH177" s="171" t="str">
        <f>IF(ISNUMBER($F177), IF(OR(AND(OR($J177="Retired", $J177="Permanent Low-Use"), $K177&lt;=2028), (AND($J177= "New", $K177&gt;2028))), "N/A", VLOOKUP($F177, 'Source Data'!$B$15:$I$22,8)), "")</f>
        <v/>
      </c>
      <c r="AI177" s="171" t="str">
        <f>IF(ISNUMBER($F177), IF(OR(AND(OR($J177="Retired", $J177="Permanent Low-Use"), $K177&lt;=2029), (AND($J177= "New", $K177&gt;2029))), "N/A", VLOOKUP($F177, 'Source Data'!$B$15:$I$22,8)), "")</f>
        <v/>
      </c>
      <c r="AJ177" s="171" t="str">
        <f>IF(ISNUMBER($F177), IF(OR(AND(OR($J177="Retired", $J177="Permanent Low-Use"), $K177&lt;=2030), (AND($J177= "New", $K177&gt;2030))), "N/A", VLOOKUP($F177, 'Source Data'!$B$15:$I$22,8)), "")</f>
        <v/>
      </c>
      <c r="AK177" s="171" t="str">
        <f>IF($N177= 0, "N/A", IF(ISERROR(VLOOKUP($F177, 'Source Data'!$B$4:$C$11,2)), "", VLOOKUP($F177, 'Source Data'!$B$4:$C$11,2)))</f>
        <v/>
      </c>
    </row>
    <row r="178" spans="1:37" x14ac:dyDescent="0.35">
      <c r="A178" s="99"/>
      <c r="B178" s="89"/>
      <c r="C178" s="90"/>
      <c r="D178" s="90"/>
      <c r="E178" s="91"/>
      <c r="F178" s="91"/>
      <c r="G178" s="86"/>
      <c r="H178" s="87"/>
      <c r="I178" s="86"/>
      <c r="J178" s="88"/>
      <c r="K178" s="92"/>
      <c r="L178" s="168" t="str">
        <f t="shared" si="9"/>
        <v/>
      </c>
      <c r="M178" s="170" t="str">
        <f>IF(ISERROR(VLOOKUP(E178,'Source Data'!$B$67:$J$97, MATCH(F178, 'Source Data'!$B$64:$J$64,1),TRUE))=TRUE,"",VLOOKUP(E178,'Source Data'!$B$67:$J$97,MATCH(F178, 'Source Data'!$B$64:$J$64,1),TRUE))</f>
        <v/>
      </c>
      <c r="N178" s="169" t="str">
        <f t="shared" si="10"/>
        <v/>
      </c>
      <c r="O178" s="170" t="str">
        <f>IF(OR(AND(OR($J178="Retired",$J178="Permanent Low-Use"),$K178&lt;=2020),(AND($J178="New",$K178&gt;2020))),"N/A",IF($N178=0,0,IF(ISERROR(VLOOKUP($E178,'Source Data'!$B$29:$J$60, MATCH($L178, 'Source Data'!$B$26:$J$26,1),TRUE))=TRUE,"",VLOOKUP($E178,'Source Data'!$B$29:$J$60,MATCH($L178, 'Source Data'!$B$26:$J$26,1),TRUE))))</f>
        <v/>
      </c>
      <c r="P178" s="170" t="str">
        <f>IF(OR(AND(OR($J178="Retired",$J178="Permanent Low-Use"),$K178&lt;=2021),(AND($J178="New",$K178&gt;2021))),"N/A",IF($N178=0,0,IF(ISERROR(VLOOKUP($E178,'Source Data'!$B$29:$J$60, MATCH($L178, 'Source Data'!$B$26:$J$26,1),TRUE))=TRUE,"",VLOOKUP($E178,'Source Data'!$B$29:$J$60,MATCH($L178, 'Source Data'!$B$26:$J$26,1),TRUE))))</f>
        <v/>
      </c>
      <c r="Q178" s="170" t="str">
        <f>IF(OR(AND(OR($J178="Retired",$J178="Permanent Low-Use"),$K178&lt;=2022),(AND($J178="New",$K178&gt;2022))),"N/A",IF($N178=0,0,IF(ISERROR(VLOOKUP($E178,'Source Data'!$B$29:$J$60, MATCH($L178, 'Source Data'!$B$26:$J$26,1),TRUE))=TRUE,"",VLOOKUP($E178,'Source Data'!$B$29:$J$60,MATCH($L178, 'Source Data'!$B$26:$J$26,1),TRUE))))</f>
        <v/>
      </c>
      <c r="R178" s="170" t="str">
        <f>IF(OR(AND(OR($J178="Retired",$J178="Permanent Low-Use"),$K178&lt;=2023),(AND($J178="New",$K178&gt;2023))),"N/A",IF($N178=0,0,IF(ISERROR(VLOOKUP($E178,'Source Data'!$B$29:$J$60, MATCH($L178, 'Source Data'!$B$26:$J$26,1),TRUE))=TRUE,"",VLOOKUP($E178,'Source Data'!$B$29:$J$60,MATCH($L178, 'Source Data'!$B$26:$J$26,1),TRUE))))</f>
        <v/>
      </c>
      <c r="S178" s="170" t="str">
        <f>IF(OR(AND(OR($J178="Retired",$J178="Permanent Low-Use"),$K178&lt;=2024),(AND($J178="New",$K178&gt;2024))),"N/A",IF($N178=0,0,IF(ISERROR(VLOOKUP($E178,'Source Data'!$B$29:$J$60, MATCH($L178, 'Source Data'!$B$26:$J$26,1),TRUE))=TRUE,"",VLOOKUP($E178,'Source Data'!$B$29:$J$60,MATCH($L178, 'Source Data'!$B$26:$J$26,1),TRUE))))</f>
        <v/>
      </c>
      <c r="T178" s="170" t="str">
        <f>IF(OR(AND(OR($J178="Retired",$J178="Permanent Low-Use"),$K178&lt;=2025),(AND($J178="New",$K178&gt;2025))),"N/A",IF($N178=0,0,IF(ISERROR(VLOOKUP($E178,'Source Data'!$B$29:$J$60, MATCH($L178, 'Source Data'!$B$26:$J$26,1),TRUE))=TRUE,"",VLOOKUP($E178,'Source Data'!$B$29:$J$60,MATCH($L178, 'Source Data'!$B$26:$J$26,1),TRUE))))</f>
        <v/>
      </c>
      <c r="U178" s="170" t="str">
        <f>IF(OR(AND(OR($J178="Retired",$J178="Permanent Low-Use"),$K178&lt;=2026),(AND($J178="New",$K178&gt;2026))),"N/A",IF($N178=0,0,IF(ISERROR(VLOOKUP($E178,'Source Data'!$B$29:$J$60, MATCH($L178, 'Source Data'!$B$26:$J$26,1),TRUE))=TRUE,"",VLOOKUP($E178,'Source Data'!$B$29:$J$60,MATCH($L178, 'Source Data'!$B$26:$J$26,1),TRUE))))</f>
        <v/>
      </c>
      <c r="V178" s="170" t="str">
        <f>IF(OR(AND(OR($J178="Retired",$J178="Permanent Low-Use"),$K178&lt;=2027),(AND($J178="New",$K178&gt;2027))),"N/A",IF($N178=0,0,IF(ISERROR(VLOOKUP($E178,'Source Data'!$B$29:$J$60, MATCH($L178, 'Source Data'!$B$26:$J$26,1),TRUE))=TRUE,"",VLOOKUP($E178,'Source Data'!$B$29:$J$60,MATCH($L178, 'Source Data'!$B$26:$J$26,1),TRUE))))</f>
        <v/>
      </c>
      <c r="W178" s="170" t="str">
        <f>IF(OR(AND(OR($J178="Retired",$J178="Permanent Low-Use"),$K178&lt;=2028),(AND($J178="New",$K178&gt;2028))),"N/A",IF($N178=0,0,IF(ISERROR(VLOOKUP($E178,'Source Data'!$B$29:$J$60, MATCH($L178, 'Source Data'!$B$26:$J$26,1),TRUE))=TRUE,"",VLOOKUP($E178,'Source Data'!$B$29:$J$60,MATCH($L178, 'Source Data'!$B$26:$J$26,1),TRUE))))</f>
        <v/>
      </c>
      <c r="X178" s="170" t="str">
        <f>IF(OR(AND(OR($J178="Retired",$J178="Permanent Low-Use"),$K178&lt;=2029),(AND($J178="New",$K178&gt;2029))),"N/A",IF($N178=0,0,IF(ISERROR(VLOOKUP($E178,'Source Data'!$B$29:$J$60, MATCH($L178, 'Source Data'!$B$26:$J$26,1),TRUE))=TRUE,"",VLOOKUP($E178,'Source Data'!$B$29:$J$60,MATCH($L178, 'Source Data'!$B$26:$J$26,1),TRUE))))</f>
        <v/>
      </c>
      <c r="Y178" s="170" t="str">
        <f>IF(OR(AND(OR($J178="Retired",$J178="Permanent Low-Use"),$K178&lt;=2030),(AND($J178="New",$K178&gt;2030))),"N/A",IF($N178=0,0,IF(ISERROR(VLOOKUP($E178,'Source Data'!$B$29:$J$60, MATCH($L178, 'Source Data'!$B$26:$J$26,1),TRUE))=TRUE,"",VLOOKUP($E178,'Source Data'!$B$29:$J$60,MATCH($L178, 'Source Data'!$B$26:$J$26,1),TRUE))))</f>
        <v/>
      </c>
      <c r="Z178" s="171" t="str">
        <f>IF(ISNUMBER($L178),IF(OR(AND(OR($J178="Retired",$J178="Permanent Low-Use"),$K178&lt;=2020),(AND($J178="New",$K178&gt;2020))),"N/A",VLOOKUP($F178,'Source Data'!$B$15:$I$22,5)),"")</f>
        <v/>
      </c>
      <c r="AA178" s="171" t="str">
        <f>IF(ISNUMBER($F178), IF(OR(AND(OR($J178="Retired", $J178="Permanent Low-Use"), $K178&lt;=2021), (AND($J178= "New", $K178&gt;2021))), "N/A", VLOOKUP($F178, 'Source Data'!$B$15:$I$22,6)), "")</f>
        <v/>
      </c>
      <c r="AB178" s="171" t="str">
        <f>IF(ISNUMBER($F178), IF(OR(AND(OR($J178="Retired", $J178="Permanent Low-Use"), $K178&lt;=2022), (AND($J178= "New", $K178&gt;2022))), "N/A", VLOOKUP($F178, 'Source Data'!$B$15:$I$22,7)), "")</f>
        <v/>
      </c>
      <c r="AC178" s="171" t="str">
        <f>IF(ISNUMBER($F178), IF(OR(AND(OR($J178="Retired", $J178="Permanent Low-Use"), $K178&lt;=2023), (AND($J178= "New", $K178&gt;2023))), "N/A", VLOOKUP($F178, 'Source Data'!$B$15:$I$22,8)), "")</f>
        <v/>
      </c>
      <c r="AD178" s="171" t="str">
        <f>IF(ISNUMBER($F178), IF(OR(AND(OR($J178="Retired", $J178="Permanent Low-Use"), $K178&lt;=2024), (AND($J178= "New", $K178&gt;2024))), "N/A", VLOOKUP($F178, 'Source Data'!$B$15:$I$22,8)), "")</f>
        <v/>
      </c>
      <c r="AE178" s="171" t="str">
        <f>IF(ISNUMBER($F178), IF(OR(AND(OR($J178="Retired", $J178="Permanent Low-Use"), $K178&lt;=2025), (AND($J178= "New", $K178&gt;2025))), "N/A", VLOOKUP($F178, 'Source Data'!$B$15:$I$22,8)), "")</f>
        <v/>
      </c>
      <c r="AF178" s="171" t="str">
        <f>IF(ISNUMBER($F178), IF(OR(AND(OR($J178="Retired", $J178="Permanent Low-Use"), $K178&lt;=2026), (AND($J178= "New", $K178&gt;2026))), "N/A", VLOOKUP($F178, 'Source Data'!$B$15:$I$22,8)), "")</f>
        <v/>
      </c>
      <c r="AG178" s="171" t="str">
        <f>IF(ISNUMBER($F178), IF(OR(AND(OR($J178="Retired", $J178="Permanent Low-Use"), $K178&lt;=2027), (AND($J178= "New", $K178&gt;2027))), "N/A", VLOOKUP($F178, 'Source Data'!$B$15:$I$22,8)), "")</f>
        <v/>
      </c>
      <c r="AH178" s="171" t="str">
        <f>IF(ISNUMBER($F178), IF(OR(AND(OR($J178="Retired", $J178="Permanent Low-Use"), $K178&lt;=2028), (AND($J178= "New", $K178&gt;2028))), "N/A", VLOOKUP($F178, 'Source Data'!$B$15:$I$22,8)), "")</f>
        <v/>
      </c>
      <c r="AI178" s="171" t="str">
        <f>IF(ISNUMBER($F178), IF(OR(AND(OR($J178="Retired", $J178="Permanent Low-Use"), $K178&lt;=2029), (AND($J178= "New", $K178&gt;2029))), "N/A", VLOOKUP($F178, 'Source Data'!$B$15:$I$22,8)), "")</f>
        <v/>
      </c>
      <c r="AJ178" s="171" t="str">
        <f>IF(ISNUMBER($F178), IF(OR(AND(OR($J178="Retired", $J178="Permanent Low-Use"), $K178&lt;=2030), (AND($J178= "New", $K178&gt;2030))), "N/A", VLOOKUP($F178, 'Source Data'!$B$15:$I$22,8)), "")</f>
        <v/>
      </c>
      <c r="AK178" s="171" t="str">
        <f>IF($N178= 0, "N/A", IF(ISERROR(VLOOKUP($F178, 'Source Data'!$B$4:$C$11,2)), "", VLOOKUP($F178, 'Source Data'!$B$4:$C$11,2)))</f>
        <v/>
      </c>
    </row>
    <row r="179" spans="1:37" x14ac:dyDescent="0.35">
      <c r="A179" s="99"/>
      <c r="B179" s="89"/>
      <c r="C179" s="90"/>
      <c r="D179" s="90"/>
      <c r="E179" s="91"/>
      <c r="F179" s="91"/>
      <c r="G179" s="86"/>
      <c r="H179" s="87"/>
      <c r="I179" s="86"/>
      <c r="J179" s="88"/>
      <c r="K179" s="92"/>
      <c r="L179" s="168" t="str">
        <f t="shared" si="9"/>
        <v/>
      </c>
      <c r="M179" s="170" t="str">
        <f>IF(ISERROR(VLOOKUP(E179,'Source Data'!$B$67:$J$97, MATCH(F179, 'Source Data'!$B$64:$J$64,1),TRUE))=TRUE,"",VLOOKUP(E179,'Source Data'!$B$67:$J$97,MATCH(F179, 'Source Data'!$B$64:$J$64,1),TRUE))</f>
        <v/>
      </c>
      <c r="N179" s="169" t="str">
        <f t="shared" si="10"/>
        <v/>
      </c>
      <c r="O179" s="170" t="str">
        <f>IF(OR(AND(OR($J179="Retired",$J179="Permanent Low-Use"),$K179&lt;=2020),(AND($J179="New",$K179&gt;2020))),"N/A",IF($N179=0,0,IF(ISERROR(VLOOKUP($E179,'Source Data'!$B$29:$J$60, MATCH($L179, 'Source Data'!$B$26:$J$26,1),TRUE))=TRUE,"",VLOOKUP($E179,'Source Data'!$B$29:$J$60,MATCH($L179, 'Source Data'!$B$26:$J$26,1),TRUE))))</f>
        <v/>
      </c>
      <c r="P179" s="170" t="str">
        <f>IF(OR(AND(OR($J179="Retired",$J179="Permanent Low-Use"),$K179&lt;=2021),(AND($J179="New",$K179&gt;2021))),"N/A",IF($N179=0,0,IF(ISERROR(VLOOKUP($E179,'Source Data'!$B$29:$J$60, MATCH($L179, 'Source Data'!$B$26:$J$26,1),TRUE))=TRUE,"",VLOOKUP($E179,'Source Data'!$B$29:$J$60,MATCH($L179, 'Source Data'!$B$26:$J$26,1),TRUE))))</f>
        <v/>
      </c>
      <c r="Q179" s="170" t="str">
        <f>IF(OR(AND(OR($J179="Retired",$J179="Permanent Low-Use"),$K179&lt;=2022),(AND($J179="New",$K179&gt;2022))),"N/A",IF($N179=0,0,IF(ISERROR(VLOOKUP($E179,'Source Data'!$B$29:$J$60, MATCH($L179, 'Source Data'!$B$26:$J$26,1),TRUE))=TRUE,"",VLOOKUP($E179,'Source Data'!$B$29:$J$60,MATCH($L179, 'Source Data'!$B$26:$J$26,1),TRUE))))</f>
        <v/>
      </c>
      <c r="R179" s="170" t="str">
        <f>IF(OR(AND(OR($J179="Retired",$J179="Permanent Low-Use"),$K179&lt;=2023),(AND($J179="New",$K179&gt;2023))),"N/A",IF($N179=0,0,IF(ISERROR(VLOOKUP($E179,'Source Data'!$B$29:$J$60, MATCH($L179, 'Source Data'!$B$26:$J$26,1),TRUE))=TRUE,"",VLOOKUP($E179,'Source Data'!$B$29:$J$60,MATCH($L179, 'Source Data'!$B$26:$J$26,1),TRUE))))</f>
        <v/>
      </c>
      <c r="S179" s="170" t="str">
        <f>IF(OR(AND(OR($J179="Retired",$J179="Permanent Low-Use"),$K179&lt;=2024),(AND($J179="New",$K179&gt;2024))),"N/A",IF($N179=0,0,IF(ISERROR(VLOOKUP($E179,'Source Data'!$B$29:$J$60, MATCH($L179, 'Source Data'!$B$26:$J$26,1),TRUE))=TRUE,"",VLOOKUP($E179,'Source Data'!$B$29:$J$60,MATCH($L179, 'Source Data'!$B$26:$J$26,1),TRUE))))</f>
        <v/>
      </c>
      <c r="T179" s="170" t="str">
        <f>IF(OR(AND(OR($J179="Retired",$J179="Permanent Low-Use"),$K179&lt;=2025),(AND($J179="New",$K179&gt;2025))),"N/A",IF($N179=0,0,IF(ISERROR(VLOOKUP($E179,'Source Data'!$B$29:$J$60, MATCH($L179, 'Source Data'!$B$26:$J$26,1),TRUE))=TRUE,"",VLOOKUP($E179,'Source Data'!$B$29:$J$60,MATCH($L179, 'Source Data'!$B$26:$J$26,1),TRUE))))</f>
        <v/>
      </c>
      <c r="U179" s="170" t="str">
        <f>IF(OR(AND(OR($J179="Retired",$J179="Permanent Low-Use"),$K179&lt;=2026),(AND($J179="New",$K179&gt;2026))),"N/A",IF($N179=0,0,IF(ISERROR(VLOOKUP($E179,'Source Data'!$B$29:$J$60, MATCH($L179, 'Source Data'!$B$26:$J$26,1),TRUE))=TRUE,"",VLOOKUP($E179,'Source Data'!$B$29:$J$60,MATCH($L179, 'Source Data'!$B$26:$J$26,1),TRUE))))</f>
        <v/>
      </c>
      <c r="V179" s="170" t="str">
        <f>IF(OR(AND(OR($J179="Retired",$J179="Permanent Low-Use"),$K179&lt;=2027),(AND($J179="New",$K179&gt;2027))),"N/A",IF($N179=0,0,IF(ISERROR(VLOOKUP($E179,'Source Data'!$B$29:$J$60, MATCH($L179, 'Source Data'!$B$26:$J$26,1),TRUE))=TRUE,"",VLOOKUP($E179,'Source Data'!$B$29:$J$60,MATCH($L179, 'Source Data'!$B$26:$J$26,1),TRUE))))</f>
        <v/>
      </c>
      <c r="W179" s="170" t="str">
        <f>IF(OR(AND(OR($J179="Retired",$J179="Permanent Low-Use"),$K179&lt;=2028),(AND($J179="New",$K179&gt;2028))),"N/A",IF($N179=0,0,IF(ISERROR(VLOOKUP($E179,'Source Data'!$B$29:$J$60, MATCH($L179, 'Source Data'!$B$26:$J$26,1),TRUE))=TRUE,"",VLOOKUP($E179,'Source Data'!$B$29:$J$60,MATCH($L179, 'Source Data'!$B$26:$J$26,1),TRUE))))</f>
        <v/>
      </c>
      <c r="X179" s="170" t="str">
        <f>IF(OR(AND(OR($J179="Retired",$J179="Permanent Low-Use"),$K179&lt;=2029),(AND($J179="New",$K179&gt;2029))),"N/A",IF($N179=0,0,IF(ISERROR(VLOOKUP($E179,'Source Data'!$B$29:$J$60, MATCH($L179, 'Source Data'!$B$26:$J$26,1),TRUE))=TRUE,"",VLOOKUP($E179,'Source Data'!$B$29:$J$60,MATCH($L179, 'Source Data'!$B$26:$J$26,1),TRUE))))</f>
        <v/>
      </c>
      <c r="Y179" s="170" t="str">
        <f>IF(OR(AND(OR($J179="Retired",$J179="Permanent Low-Use"),$K179&lt;=2030),(AND($J179="New",$K179&gt;2030))),"N/A",IF($N179=0,0,IF(ISERROR(VLOOKUP($E179,'Source Data'!$B$29:$J$60, MATCH($L179, 'Source Data'!$B$26:$J$26,1),TRUE))=TRUE,"",VLOOKUP($E179,'Source Data'!$B$29:$J$60,MATCH($L179, 'Source Data'!$B$26:$J$26,1),TRUE))))</f>
        <v/>
      </c>
      <c r="Z179" s="171" t="str">
        <f>IF(ISNUMBER($L179),IF(OR(AND(OR($J179="Retired",$J179="Permanent Low-Use"),$K179&lt;=2020),(AND($J179="New",$K179&gt;2020))),"N/A",VLOOKUP($F179,'Source Data'!$B$15:$I$22,5)),"")</f>
        <v/>
      </c>
      <c r="AA179" s="171" t="str">
        <f>IF(ISNUMBER($F179), IF(OR(AND(OR($J179="Retired", $J179="Permanent Low-Use"), $K179&lt;=2021), (AND($J179= "New", $K179&gt;2021))), "N/A", VLOOKUP($F179, 'Source Data'!$B$15:$I$22,6)), "")</f>
        <v/>
      </c>
      <c r="AB179" s="171" t="str">
        <f>IF(ISNUMBER($F179), IF(OR(AND(OR($J179="Retired", $J179="Permanent Low-Use"), $K179&lt;=2022), (AND($J179= "New", $K179&gt;2022))), "N/A", VLOOKUP($F179, 'Source Data'!$B$15:$I$22,7)), "")</f>
        <v/>
      </c>
      <c r="AC179" s="171" t="str">
        <f>IF(ISNUMBER($F179), IF(OR(AND(OR($J179="Retired", $J179="Permanent Low-Use"), $K179&lt;=2023), (AND($J179= "New", $K179&gt;2023))), "N/A", VLOOKUP($F179, 'Source Data'!$B$15:$I$22,8)), "")</f>
        <v/>
      </c>
      <c r="AD179" s="171" t="str">
        <f>IF(ISNUMBER($F179), IF(OR(AND(OR($J179="Retired", $J179="Permanent Low-Use"), $K179&lt;=2024), (AND($J179= "New", $K179&gt;2024))), "N/A", VLOOKUP($F179, 'Source Data'!$B$15:$I$22,8)), "")</f>
        <v/>
      </c>
      <c r="AE179" s="171" t="str">
        <f>IF(ISNUMBER($F179), IF(OR(AND(OR($J179="Retired", $J179="Permanent Low-Use"), $K179&lt;=2025), (AND($J179= "New", $K179&gt;2025))), "N/A", VLOOKUP($F179, 'Source Data'!$B$15:$I$22,8)), "")</f>
        <v/>
      </c>
      <c r="AF179" s="171" t="str">
        <f>IF(ISNUMBER($F179), IF(OR(AND(OR($J179="Retired", $J179="Permanent Low-Use"), $K179&lt;=2026), (AND($J179= "New", $K179&gt;2026))), "N/A", VLOOKUP($F179, 'Source Data'!$B$15:$I$22,8)), "")</f>
        <v/>
      </c>
      <c r="AG179" s="171" t="str">
        <f>IF(ISNUMBER($F179), IF(OR(AND(OR($J179="Retired", $J179="Permanent Low-Use"), $K179&lt;=2027), (AND($J179= "New", $K179&gt;2027))), "N/A", VLOOKUP($F179, 'Source Data'!$B$15:$I$22,8)), "")</f>
        <v/>
      </c>
      <c r="AH179" s="171" t="str">
        <f>IF(ISNUMBER($F179), IF(OR(AND(OR($J179="Retired", $J179="Permanent Low-Use"), $K179&lt;=2028), (AND($J179= "New", $K179&gt;2028))), "N/A", VLOOKUP($F179, 'Source Data'!$B$15:$I$22,8)), "")</f>
        <v/>
      </c>
      <c r="AI179" s="171" t="str">
        <f>IF(ISNUMBER($F179), IF(OR(AND(OR($J179="Retired", $J179="Permanent Low-Use"), $K179&lt;=2029), (AND($J179= "New", $K179&gt;2029))), "N/A", VLOOKUP($F179, 'Source Data'!$B$15:$I$22,8)), "")</f>
        <v/>
      </c>
      <c r="AJ179" s="171" t="str">
        <f>IF(ISNUMBER($F179), IF(OR(AND(OR($J179="Retired", $J179="Permanent Low-Use"), $K179&lt;=2030), (AND($J179= "New", $K179&gt;2030))), "N/A", VLOOKUP($F179, 'Source Data'!$B$15:$I$22,8)), "")</f>
        <v/>
      </c>
      <c r="AK179" s="171" t="str">
        <f>IF($N179= 0, "N/A", IF(ISERROR(VLOOKUP($F179, 'Source Data'!$B$4:$C$11,2)), "", VLOOKUP($F179, 'Source Data'!$B$4:$C$11,2)))</f>
        <v/>
      </c>
    </row>
    <row r="180" spans="1:37" x14ac:dyDescent="0.35">
      <c r="A180" s="99"/>
      <c r="B180" s="89"/>
      <c r="C180" s="90"/>
      <c r="D180" s="90"/>
      <c r="E180" s="91"/>
      <c r="F180" s="91"/>
      <c r="G180" s="86"/>
      <c r="H180" s="87"/>
      <c r="I180" s="86"/>
      <c r="J180" s="88"/>
      <c r="K180" s="92"/>
      <c r="L180" s="168" t="str">
        <f t="shared" si="9"/>
        <v/>
      </c>
      <c r="M180" s="170" t="str">
        <f>IF(ISERROR(VLOOKUP(E180,'Source Data'!$B$67:$J$97, MATCH(F180, 'Source Data'!$B$64:$J$64,1),TRUE))=TRUE,"",VLOOKUP(E180,'Source Data'!$B$67:$J$97,MATCH(F180, 'Source Data'!$B$64:$J$64,1),TRUE))</f>
        <v/>
      </c>
      <c r="N180" s="169" t="str">
        <f t="shared" si="10"/>
        <v/>
      </c>
      <c r="O180" s="170" t="str">
        <f>IF(OR(AND(OR($J180="Retired",$J180="Permanent Low-Use"),$K180&lt;=2020),(AND($J180="New",$K180&gt;2020))),"N/A",IF($N180=0,0,IF(ISERROR(VLOOKUP($E180,'Source Data'!$B$29:$J$60, MATCH($L180, 'Source Data'!$B$26:$J$26,1),TRUE))=TRUE,"",VLOOKUP($E180,'Source Data'!$B$29:$J$60,MATCH($L180, 'Source Data'!$B$26:$J$26,1),TRUE))))</f>
        <v/>
      </c>
      <c r="P180" s="170" t="str">
        <f>IF(OR(AND(OR($J180="Retired",$J180="Permanent Low-Use"),$K180&lt;=2021),(AND($J180="New",$K180&gt;2021))),"N/A",IF($N180=0,0,IF(ISERROR(VLOOKUP($E180,'Source Data'!$B$29:$J$60, MATCH($L180, 'Source Data'!$B$26:$J$26,1),TRUE))=TRUE,"",VLOOKUP($E180,'Source Data'!$B$29:$J$60,MATCH($L180, 'Source Data'!$B$26:$J$26,1),TRUE))))</f>
        <v/>
      </c>
      <c r="Q180" s="170" t="str">
        <f>IF(OR(AND(OR($J180="Retired",$J180="Permanent Low-Use"),$K180&lt;=2022),(AND($J180="New",$K180&gt;2022))),"N/A",IF($N180=0,0,IF(ISERROR(VLOOKUP($E180,'Source Data'!$B$29:$J$60, MATCH($L180, 'Source Data'!$B$26:$J$26,1),TRUE))=TRUE,"",VLOOKUP($E180,'Source Data'!$B$29:$J$60,MATCH($L180, 'Source Data'!$B$26:$J$26,1),TRUE))))</f>
        <v/>
      </c>
      <c r="R180" s="170" t="str">
        <f>IF(OR(AND(OR($J180="Retired",$J180="Permanent Low-Use"),$K180&lt;=2023),(AND($J180="New",$K180&gt;2023))),"N/A",IF($N180=0,0,IF(ISERROR(VLOOKUP($E180,'Source Data'!$B$29:$J$60, MATCH($L180, 'Source Data'!$B$26:$J$26,1),TRUE))=TRUE,"",VLOOKUP($E180,'Source Data'!$B$29:$J$60,MATCH($L180, 'Source Data'!$B$26:$J$26,1),TRUE))))</f>
        <v/>
      </c>
      <c r="S180" s="170" t="str">
        <f>IF(OR(AND(OR($J180="Retired",$J180="Permanent Low-Use"),$K180&lt;=2024),(AND($J180="New",$K180&gt;2024))),"N/A",IF($N180=0,0,IF(ISERROR(VLOOKUP($E180,'Source Data'!$B$29:$J$60, MATCH($L180, 'Source Data'!$B$26:$J$26,1),TRUE))=TRUE,"",VLOOKUP($E180,'Source Data'!$B$29:$J$60,MATCH($L180, 'Source Data'!$B$26:$J$26,1),TRUE))))</f>
        <v/>
      </c>
      <c r="T180" s="170" t="str">
        <f>IF(OR(AND(OR($J180="Retired",$J180="Permanent Low-Use"),$K180&lt;=2025),(AND($J180="New",$K180&gt;2025))),"N/A",IF($N180=0,0,IF(ISERROR(VLOOKUP($E180,'Source Data'!$B$29:$J$60, MATCH($L180, 'Source Data'!$B$26:$J$26,1),TRUE))=TRUE,"",VLOOKUP($E180,'Source Data'!$B$29:$J$60,MATCH($L180, 'Source Data'!$B$26:$J$26,1),TRUE))))</f>
        <v/>
      </c>
      <c r="U180" s="170" t="str">
        <f>IF(OR(AND(OR($J180="Retired",$J180="Permanent Low-Use"),$K180&lt;=2026),(AND($J180="New",$K180&gt;2026))),"N/A",IF($N180=0,0,IF(ISERROR(VLOOKUP($E180,'Source Data'!$B$29:$J$60, MATCH($L180, 'Source Data'!$B$26:$J$26,1),TRUE))=TRUE,"",VLOOKUP($E180,'Source Data'!$B$29:$J$60,MATCH($L180, 'Source Data'!$B$26:$J$26,1),TRUE))))</f>
        <v/>
      </c>
      <c r="V180" s="170" t="str">
        <f>IF(OR(AND(OR($J180="Retired",$J180="Permanent Low-Use"),$K180&lt;=2027),(AND($J180="New",$K180&gt;2027))),"N/A",IF($N180=0,0,IF(ISERROR(VLOOKUP($E180,'Source Data'!$B$29:$J$60, MATCH($L180, 'Source Data'!$B$26:$J$26,1),TRUE))=TRUE,"",VLOOKUP($E180,'Source Data'!$B$29:$J$60,MATCH($L180, 'Source Data'!$B$26:$J$26,1),TRUE))))</f>
        <v/>
      </c>
      <c r="W180" s="170" t="str">
        <f>IF(OR(AND(OR($J180="Retired",$J180="Permanent Low-Use"),$K180&lt;=2028),(AND($J180="New",$K180&gt;2028))),"N/A",IF($N180=0,0,IF(ISERROR(VLOOKUP($E180,'Source Data'!$B$29:$J$60, MATCH($L180, 'Source Data'!$B$26:$J$26,1),TRUE))=TRUE,"",VLOOKUP($E180,'Source Data'!$B$29:$J$60,MATCH($L180, 'Source Data'!$B$26:$J$26,1),TRUE))))</f>
        <v/>
      </c>
      <c r="X180" s="170" t="str">
        <f>IF(OR(AND(OR($J180="Retired",$J180="Permanent Low-Use"),$K180&lt;=2029),(AND($J180="New",$K180&gt;2029))),"N/A",IF($N180=0,0,IF(ISERROR(VLOOKUP($E180,'Source Data'!$B$29:$J$60, MATCH($L180, 'Source Data'!$B$26:$J$26,1),TRUE))=TRUE,"",VLOOKUP($E180,'Source Data'!$B$29:$J$60,MATCH($L180, 'Source Data'!$B$26:$J$26,1),TRUE))))</f>
        <v/>
      </c>
      <c r="Y180" s="170" t="str">
        <f>IF(OR(AND(OR($J180="Retired",$J180="Permanent Low-Use"),$K180&lt;=2030),(AND($J180="New",$K180&gt;2030))),"N/A",IF($N180=0,0,IF(ISERROR(VLOOKUP($E180,'Source Data'!$B$29:$J$60, MATCH($L180, 'Source Data'!$B$26:$J$26,1),TRUE))=TRUE,"",VLOOKUP($E180,'Source Data'!$B$29:$J$60,MATCH($L180, 'Source Data'!$B$26:$J$26,1),TRUE))))</f>
        <v/>
      </c>
      <c r="Z180" s="171" t="str">
        <f>IF(ISNUMBER($L180),IF(OR(AND(OR($J180="Retired",$J180="Permanent Low-Use"),$K180&lt;=2020),(AND($J180="New",$K180&gt;2020))),"N/A",VLOOKUP($F180,'Source Data'!$B$15:$I$22,5)),"")</f>
        <v/>
      </c>
      <c r="AA180" s="171" t="str">
        <f>IF(ISNUMBER($F180), IF(OR(AND(OR($J180="Retired", $J180="Permanent Low-Use"), $K180&lt;=2021), (AND($J180= "New", $K180&gt;2021))), "N/A", VLOOKUP($F180, 'Source Data'!$B$15:$I$22,6)), "")</f>
        <v/>
      </c>
      <c r="AB180" s="171" t="str">
        <f>IF(ISNUMBER($F180), IF(OR(AND(OR($J180="Retired", $J180="Permanent Low-Use"), $K180&lt;=2022), (AND($J180= "New", $K180&gt;2022))), "N/A", VLOOKUP($F180, 'Source Data'!$B$15:$I$22,7)), "")</f>
        <v/>
      </c>
      <c r="AC180" s="171" t="str">
        <f>IF(ISNUMBER($F180), IF(OR(AND(OR($J180="Retired", $J180="Permanent Low-Use"), $K180&lt;=2023), (AND($J180= "New", $K180&gt;2023))), "N/A", VLOOKUP($F180, 'Source Data'!$B$15:$I$22,8)), "")</f>
        <v/>
      </c>
      <c r="AD180" s="171" t="str">
        <f>IF(ISNUMBER($F180), IF(OR(AND(OR($J180="Retired", $J180="Permanent Low-Use"), $K180&lt;=2024), (AND($J180= "New", $K180&gt;2024))), "N/A", VLOOKUP($F180, 'Source Data'!$B$15:$I$22,8)), "")</f>
        <v/>
      </c>
      <c r="AE180" s="171" t="str">
        <f>IF(ISNUMBER($F180), IF(OR(AND(OR($J180="Retired", $J180="Permanent Low-Use"), $K180&lt;=2025), (AND($J180= "New", $K180&gt;2025))), "N/A", VLOOKUP($F180, 'Source Data'!$B$15:$I$22,8)), "")</f>
        <v/>
      </c>
      <c r="AF180" s="171" t="str">
        <f>IF(ISNUMBER($F180), IF(OR(AND(OR($J180="Retired", $J180="Permanent Low-Use"), $K180&lt;=2026), (AND($J180= "New", $K180&gt;2026))), "N/A", VLOOKUP($F180, 'Source Data'!$B$15:$I$22,8)), "")</f>
        <v/>
      </c>
      <c r="AG180" s="171" t="str">
        <f>IF(ISNUMBER($F180), IF(OR(AND(OR($J180="Retired", $J180="Permanent Low-Use"), $K180&lt;=2027), (AND($J180= "New", $K180&gt;2027))), "N/A", VLOOKUP($F180, 'Source Data'!$B$15:$I$22,8)), "")</f>
        <v/>
      </c>
      <c r="AH180" s="171" t="str">
        <f>IF(ISNUMBER($F180), IF(OR(AND(OR($J180="Retired", $J180="Permanent Low-Use"), $K180&lt;=2028), (AND($J180= "New", $K180&gt;2028))), "N/A", VLOOKUP($F180, 'Source Data'!$B$15:$I$22,8)), "")</f>
        <v/>
      </c>
      <c r="AI180" s="171" t="str">
        <f>IF(ISNUMBER($F180), IF(OR(AND(OR($J180="Retired", $J180="Permanent Low-Use"), $K180&lt;=2029), (AND($J180= "New", $K180&gt;2029))), "N/A", VLOOKUP($F180, 'Source Data'!$B$15:$I$22,8)), "")</f>
        <v/>
      </c>
      <c r="AJ180" s="171" t="str">
        <f>IF(ISNUMBER($F180), IF(OR(AND(OR($J180="Retired", $J180="Permanent Low-Use"), $K180&lt;=2030), (AND($J180= "New", $K180&gt;2030))), "N/A", VLOOKUP($F180, 'Source Data'!$B$15:$I$22,8)), "")</f>
        <v/>
      </c>
      <c r="AK180" s="171" t="str">
        <f>IF($N180= 0, "N/A", IF(ISERROR(VLOOKUP($F180, 'Source Data'!$B$4:$C$11,2)), "", VLOOKUP($F180, 'Source Data'!$B$4:$C$11,2)))</f>
        <v/>
      </c>
    </row>
    <row r="181" spans="1:37" x14ac:dyDescent="0.35">
      <c r="A181" s="99"/>
      <c r="B181" s="89"/>
      <c r="C181" s="90"/>
      <c r="D181" s="90"/>
      <c r="E181" s="91"/>
      <c r="F181" s="91"/>
      <c r="G181" s="86"/>
      <c r="H181" s="87"/>
      <c r="I181" s="86"/>
      <c r="J181" s="88"/>
      <c r="K181" s="92"/>
      <c r="L181" s="168" t="str">
        <f t="shared" si="9"/>
        <v/>
      </c>
      <c r="M181" s="170" t="str">
        <f>IF(ISERROR(VLOOKUP(E181,'Source Data'!$B$67:$J$97, MATCH(F181, 'Source Data'!$B$64:$J$64,1),TRUE))=TRUE,"",VLOOKUP(E181,'Source Data'!$B$67:$J$97,MATCH(F181, 'Source Data'!$B$64:$J$64,1),TRUE))</f>
        <v/>
      </c>
      <c r="N181" s="169" t="str">
        <f t="shared" si="10"/>
        <v/>
      </c>
      <c r="O181" s="170" t="str">
        <f>IF(OR(AND(OR($J181="Retired",$J181="Permanent Low-Use"),$K181&lt;=2020),(AND($J181="New",$K181&gt;2020))),"N/A",IF($N181=0,0,IF(ISERROR(VLOOKUP($E181,'Source Data'!$B$29:$J$60, MATCH($L181, 'Source Data'!$B$26:$J$26,1),TRUE))=TRUE,"",VLOOKUP($E181,'Source Data'!$B$29:$J$60,MATCH($L181, 'Source Data'!$B$26:$J$26,1),TRUE))))</f>
        <v/>
      </c>
      <c r="P181" s="170" t="str">
        <f>IF(OR(AND(OR($J181="Retired",$J181="Permanent Low-Use"),$K181&lt;=2021),(AND($J181="New",$K181&gt;2021))),"N/A",IF($N181=0,0,IF(ISERROR(VLOOKUP($E181,'Source Data'!$B$29:$J$60, MATCH($L181, 'Source Data'!$B$26:$J$26,1),TRUE))=TRUE,"",VLOOKUP($E181,'Source Data'!$B$29:$J$60,MATCH($L181, 'Source Data'!$B$26:$J$26,1),TRUE))))</f>
        <v/>
      </c>
      <c r="Q181" s="170" t="str">
        <f>IF(OR(AND(OR($J181="Retired",$J181="Permanent Low-Use"),$K181&lt;=2022),(AND($J181="New",$K181&gt;2022))),"N/A",IF($N181=0,0,IF(ISERROR(VLOOKUP($E181,'Source Data'!$B$29:$J$60, MATCH($L181, 'Source Data'!$B$26:$J$26,1),TRUE))=TRUE,"",VLOOKUP($E181,'Source Data'!$B$29:$J$60,MATCH($L181, 'Source Data'!$B$26:$J$26,1),TRUE))))</f>
        <v/>
      </c>
      <c r="R181" s="170" t="str">
        <f>IF(OR(AND(OR($J181="Retired",$J181="Permanent Low-Use"),$K181&lt;=2023),(AND($J181="New",$K181&gt;2023))),"N/A",IF($N181=0,0,IF(ISERROR(VLOOKUP($E181,'Source Data'!$B$29:$J$60, MATCH($L181, 'Source Data'!$B$26:$J$26,1),TRUE))=TRUE,"",VLOOKUP($E181,'Source Data'!$B$29:$J$60,MATCH($L181, 'Source Data'!$B$26:$J$26,1),TRUE))))</f>
        <v/>
      </c>
      <c r="S181" s="170" t="str">
        <f>IF(OR(AND(OR($J181="Retired",$J181="Permanent Low-Use"),$K181&lt;=2024),(AND($J181="New",$K181&gt;2024))),"N/A",IF($N181=0,0,IF(ISERROR(VLOOKUP($E181,'Source Data'!$B$29:$J$60, MATCH($L181, 'Source Data'!$B$26:$J$26,1),TRUE))=TRUE,"",VLOOKUP($E181,'Source Data'!$B$29:$J$60,MATCH($L181, 'Source Data'!$B$26:$J$26,1),TRUE))))</f>
        <v/>
      </c>
      <c r="T181" s="170" t="str">
        <f>IF(OR(AND(OR($J181="Retired",$J181="Permanent Low-Use"),$K181&lt;=2025),(AND($J181="New",$K181&gt;2025))),"N/A",IF($N181=0,0,IF(ISERROR(VLOOKUP($E181,'Source Data'!$B$29:$J$60, MATCH($L181, 'Source Data'!$B$26:$J$26,1),TRUE))=TRUE,"",VLOOKUP($E181,'Source Data'!$B$29:$J$60,MATCH($L181, 'Source Data'!$B$26:$J$26,1),TRUE))))</f>
        <v/>
      </c>
      <c r="U181" s="170" t="str">
        <f>IF(OR(AND(OR($J181="Retired",$J181="Permanent Low-Use"),$K181&lt;=2026),(AND($J181="New",$K181&gt;2026))),"N/A",IF($N181=0,0,IF(ISERROR(VLOOKUP($E181,'Source Data'!$B$29:$J$60, MATCH($L181, 'Source Data'!$B$26:$J$26,1),TRUE))=TRUE,"",VLOOKUP($E181,'Source Data'!$B$29:$J$60,MATCH($L181, 'Source Data'!$B$26:$J$26,1),TRUE))))</f>
        <v/>
      </c>
      <c r="V181" s="170" t="str">
        <f>IF(OR(AND(OR($J181="Retired",$J181="Permanent Low-Use"),$K181&lt;=2027),(AND($J181="New",$K181&gt;2027))),"N/A",IF($N181=0,0,IF(ISERROR(VLOOKUP($E181,'Source Data'!$B$29:$J$60, MATCH($L181, 'Source Data'!$B$26:$J$26,1),TRUE))=TRUE,"",VLOOKUP($E181,'Source Data'!$B$29:$J$60,MATCH($L181, 'Source Data'!$B$26:$J$26,1),TRUE))))</f>
        <v/>
      </c>
      <c r="W181" s="170" t="str">
        <f>IF(OR(AND(OR($J181="Retired",$J181="Permanent Low-Use"),$K181&lt;=2028),(AND($J181="New",$K181&gt;2028))),"N/A",IF($N181=0,0,IF(ISERROR(VLOOKUP($E181,'Source Data'!$B$29:$J$60, MATCH($L181, 'Source Data'!$B$26:$J$26,1),TRUE))=TRUE,"",VLOOKUP($E181,'Source Data'!$B$29:$J$60,MATCH($L181, 'Source Data'!$B$26:$J$26,1),TRUE))))</f>
        <v/>
      </c>
      <c r="X181" s="170" t="str">
        <f>IF(OR(AND(OR($J181="Retired",$J181="Permanent Low-Use"),$K181&lt;=2029),(AND($J181="New",$K181&gt;2029))),"N/A",IF($N181=0,0,IF(ISERROR(VLOOKUP($E181,'Source Data'!$B$29:$J$60, MATCH($L181, 'Source Data'!$B$26:$J$26,1),TRUE))=TRUE,"",VLOOKUP($E181,'Source Data'!$B$29:$J$60,MATCH($L181, 'Source Data'!$B$26:$J$26,1),TRUE))))</f>
        <v/>
      </c>
      <c r="Y181" s="170" t="str">
        <f>IF(OR(AND(OR($J181="Retired",$J181="Permanent Low-Use"),$K181&lt;=2030),(AND($J181="New",$K181&gt;2030))),"N/A",IF($N181=0,0,IF(ISERROR(VLOOKUP($E181,'Source Data'!$B$29:$J$60, MATCH($L181, 'Source Data'!$B$26:$J$26,1),TRUE))=TRUE,"",VLOOKUP($E181,'Source Data'!$B$29:$J$60,MATCH($L181, 'Source Data'!$B$26:$J$26,1),TRUE))))</f>
        <v/>
      </c>
      <c r="Z181" s="171" t="str">
        <f>IF(ISNUMBER($L181),IF(OR(AND(OR($J181="Retired",$J181="Permanent Low-Use"),$K181&lt;=2020),(AND($J181="New",$K181&gt;2020))),"N/A",VLOOKUP($F181,'Source Data'!$B$15:$I$22,5)),"")</f>
        <v/>
      </c>
      <c r="AA181" s="171" t="str">
        <f>IF(ISNUMBER($F181), IF(OR(AND(OR($J181="Retired", $J181="Permanent Low-Use"), $K181&lt;=2021), (AND($J181= "New", $K181&gt;2021))), "N/A", VLOOKUP($F181, 'Source Data'!$B$15:$I$22,6)), "")</f>
        <v/>
      </c>
      <c r="AB181" s="171" t="str">
        <f>IF(ISNUMBER($F181), IF(OR(AND(OR($J181="Retired", $J181="Permanent Low-Use"), $K181&lt;=2022), (AND($J181= "New", $K181&gt;2022))), "N/A", VLOOKUP($F181, 'Source Data'!$B$15:$I$22,7)), "")</f>
        <v/>
      </c>
      <c r="AC181" s="171" t="str">
        <f>IF(ISNUMBER($F181), IF(OR(AND(OR($J181="Retired", $J181="Permanent Low-Use"), $K181&lt;=2023), (AND($J181= "New", $K181&gt;2023))), "N/A", VLOOKUP($F181, 'Source Data'!$B$15:$I$22,8)), "")</f>
        <v/>
      </c>
      <c r="AD181" s="171" t="str">
        <f>IF(ISNUMBER($F181), IF(OR(AND(OR($J181="Retired", $J181="Permanent Low-Use"), $K181&lt;=2024), (AND($J181= "New", $K181&gt;2024))), "N/A", VLOOKUP($F181, 'Source Data'!$B$15:$I$22,8)), "")</f>
        <v/>
      </c>
      <c r="AE181" s="171" t="str">
        <f>IF(ISNUMBER($F181), IF(OR(AND(OR($J181="Retired", $J181="Permanent Low-Use"), $K181&lt;=2025), (AND($J181= "New", $K181&gt;2025))), "N/A", VLOOKUP($F181, 'Source Data'!$B$15:$I$22,8)), "")</f>
        <v/>
      </c>
      <c r="AF181" s="171" t="str">
        <f>IF(ISNUMBER($F181), IF(OR(AND(OR($J181="Retired", $J181="Permanent Low-Use"), $K181&lt;=2026), (AND($J181= "New", $K181&gt;2026))), "N/A", VLOOKUP($F181, 'Source Data'!$B$15:$I$22,8)), "")</f>
        <v/>
      </c>
      <c r="AG181" s="171" t="str">
        <f>IF(ISNUMBER($F181), IF(OR(AND(OR($J181="Retired", $J181="Permanent Low-Use"), $K181&lt;=2027), (AND($J181= "New", $K181&gt;2027))), "N/A", VLOOKUP($F181, 'Source Data'!$B$15:$I$22,8)), "")</f>
        <v/>
      </c>
      <c r="AH181" s="171" t="str">
        <f>IF(ISNUMBER($F181), IF(OR(AND(OR($J181="Retired", $J181="Permanent Low-Use"), $K181&lt;=2028), (AND($J181= "New", $K181&gt;2028))), "N/A", VLOOKUP($F181, 'Source Data'!$B$15:$I$22,8)), "")</f>
        <v/>
      </c>
      <c r="AI181" s="171" t="str">
        <f>IF(ISNUMBER($F181), IF(OR(AND(OR($J181="Retired", $J181="Permanent Low-Use"), $K181&lt;=2029), (AND($J181= "New", $K181&gt;2029))), "N/A", VLOOKUP($F181, 'Source Data'!$B$15:$I$22,8)), "")</f>
        <v/>
      </c>
      <c r="AJ181" s="171" t="str">
        <f>IF(ISNUMBER($F181), IF(OR(AND(OR($J181="Retired", $J181="Permanent Low-Use"), $K181&lt;=2030), (AND($J181= "New", $K181&gt;2030))), "N/A", VLOOKUP($F181, 'Source Data'!$B$15:$I$22,8)), "")</f>
        <v/>
      </c>
      <c r="AK181" s="171" t="str">
        <f>IF($N181= 0, "N/A", IF(ISERROR(VLOOKUP($F181, 'Source Data'!$B$4:$C$11,2)), "", VLOOKUP($F181, 'Source Data'!$B$4:$C$11,2)))</f>
        <v/>
      </c>
    </row>
    <row r="182" spans="1:37" x14ac:dyDescent="0.35">
      <c r="A182" s="99"/>
      <c r="B182" s="89"/>
      <c r="C182" s="90"/>
      <c r="D182" s="90"/>
      <c r="E182" s="91"/>
      <c r="F182" s="91"/>
      <c r="G182" s="86"/>
      <c r="H182" s="87"/>
      <c r="I182" s="86"/>
      <c r="J182" s="88"/>
      <c r="K182" s="92"/>
      <c r="L182" s="168" t="str">
        <f t="shared" si="9"/>
        <v/>
      </c>
      <c r="M182" s="170" t="str">
        <f>IF(ISERROR(VLOOKUP(E182,'Source Data'!$B$67:$J$97, MATCH(F182, 'Source Data'!$B$64:$J$64,1),TRUE))=TRUE,"",VLOOKUP(E182,'Source Data'!$B$67:$J$97,MATCH(F182, 'Source Data'!$B$64:$J$64,1),TRUE))</f>
        <v/>
      </c>
      <c r="N182" s="169" t="str">
        <f t="shared" si="10"/>
        <v/>
      </c>
      <c r="O182" s="170" t="str">
        <f>IF(OR(AND(OR($J182="Retired",$J182="Permanent Low-Use"),$K182&lt;=2020),(AND($J182="New",$K182&gt;2020))),"N/A",IF($N182=0,0,IF(ISERROR(VLOOKUP($E182,'Source Data'!$B$29:$J$60, MATCH($L182, 'Source Data'!$B$26:$J$26,1),TRUE))=TRUE,"",VLOOKUP($E182,'Source Data'!$B$29:$J$60,MATCH($L182, 'Source Data'!$B$26:$J$26,1),TRUE))))</f>
        <v/>
      </c>
      <c r="P182" s="170" t="str">
        <f>IF(OR(AND(OR($J182="Retired",$J182="Permanent Low-Use"),$K182&lt;=2021),(AND($J182="New",$K182&gt;2021))),"N/A",IF($N182=0,0,IF(ISERROR(VLOOKUP($E182,'Source Data'!$B$29:$J$60, MATCH($L182, 'Source Data'!$B$26:$J$26,1),TRUE))=TRUE,"",VLOOKUP($E182,'Source Data'!$B$29:$J$60,MATCH($L182, 'Source Data'!$B$26:$J$26,1),TRUE))))</f>
        <v/>
      </c>
      <c r="Q182" s="170" t="str">
        <f>IF(OR(AND(OR($J182="Retired",$J182="Permanent Low-Use"),$K182&lt;=2022),(AND($J182="New",$K182&gt;2022))),"N/A",IF($N182=0,0,IF(ISERROR(VLOOKUP($E182,'Source Data'!$B$29:$J$60, MATCH($L182, 'Source Data'!$B$26:$J$26,1),TRUE))=TRUE,"",VLOOKUP($E182,'Source Data'!$B$29:$J$60,MATCH($L182, 'Source Data'!$B$26:$J$26,1),TRUE))))</f>
        <v/>
      </c>
      <c r="R182" s="170" t="str">
        <f>IF(OR(AND(OR($J182="Retired",$J182="Permanent Low-Use"),$K182&lt;=2023),(AND($J182="New",$K182&gt;2023))),"N/A",IF($N182=0,0,IF(ISERROR(VLOOKUP($E182,'Source Data'!$B$29:$J$60, MATCH($L182, 'Source Data'!$B$26:$J$26,1),TRUE))=TRUE,"",VLOOKUP($E182,'Source Data'!$B$29:$J$60,MATCH($L182, 'Source Data'!$B$26:$J$26,1),TRUE))))</f>
        <v/>
      </c>
      <c r="S182" s="170" t="str">
        <f>IF(OR(AND(OR($J182="Retired",$J182="Permanent Low-Use"),$K182&lt;=2024),(AND($J182="New",$K182&gt;2024))),"N/A",IF($N182=0,0,IF(ISERROR(VLOOKUP($E182,'Source Data'!$B$29:$J$60, MATCH($L182, 'Source Data'!$B$26:$J$26,1),TRUE))=TRUE,"",VLOOKUP($E182,'Source Data'!$B$29:$J$60,MATCH($L182, 'Source Data'!$B$26:$J$26,1),TRUE))))</f>
        <v/>
      </c>
      <c r="T182" s="170" t="str">
        <f>IF(OR(AND(OR($J182="Retired",$J182="Permanent Low-Use"),$K182&lt;=2025),(AND($J182="New",$K182&gt;2025))),"N/A",IF($N182=0,0,IF(ISERROR(VLOOKUP($E182,'Source Data'!$B$29:$J$60, MATCH($L182, 'Source Data'!$B$26:$J$26,1),TRUE))=TRUE,"",VLOOKUP($E182,'Source Data'!$B$29:$J$60,MATCH($L182, 'Source Data'!$B$26:$J$26,1),TRUE))))</f>
        <v/>
      </c>
      <c r="U182" s="170" t="str">
        <f>IF(OR(AND(OR($J182="Retired",$J182="Permanent Low-Use"),$K182&lt;=2026),(AND($J182="New",$K182&gt;2026))),"N/A",IF($N182=0,0,IF(ISERROR(VLOOKUP($E182,'Source Data'!$B$29:$J$60, MATCH($L182, 'Source Data'!$B$26:$J$26,1),TRUE))=TRUE,"",VLOOKUP($E182,'Source Data'!$B$29:$J$60,MATCH($L182, 'Source Data'!$B$26:$J$26,1),TRUE))))</f>
        <v/>
      </c>
      <c r="V182" s="170" t="str">
        <f>IF(OR(AND(OR($J182="Retired",$J182="Permanent Low-Use"),$K182&lt;=2027),(AND($J182="New",$K182&gt;2027))),"N/A",IF($N182=0,0,IF(ISERROR(VLOOKUP($E182,'Source Data'!$B$29:$J$60, MATCH($L182, 'Source Data'!$B$26:$J$26,1),TRUE))=TRUE,"",VLOOKUP($E182,'Source Data'!$B$29:$J$60,MATCH($L182, 'Source Data'!$B$26:$J$26,1),TRUE))))</f>
        <v/>
      </c>
      <c r="W182" s="170" t="str">
        <f>IF(OR(AND(OR($J182="Retired",$J182="Permanent Low-Use"),$K182&lt;=2028),(AND($J182="New",$K182&gt;2028))),"N/A",IF($N182=0,0,IF(ISERROR(VLOOKUP($E182,'Source Data'!$B$29:$J$60, MATCH($L182, 'Source Data'!$B$26:$J$26,1),TRUE))=TRUE,"",VLOOKUP($E182,'Source Data'!$B$29:$J$60,MATCH($L182, 'Source Data'!$B$26:$J$26,1),TRUE))))</f>
        <v/>
      </c>
      <c r="X182" s="170" t="str">
        <f>IF(OR(AND(OR($J182="Retired",$J182="Permanent Low-Use"),$K182&lt;=2029),(AND($J182="New",$K182&gt;2029))),"N/A",IF($N182=0,0,IF(ISERROR(VLOOKUP($E182,'Source Data'!$B$29:$J$60, MATCH($L182, 'Source Data'!$B$26:$J$26,1),TRUE))=TRUE,"",VLOOKUP($E182,'Source Data'!$B$29:$J$60,MATCH($L182, 'Source Data'!$B$26:$J$26,1),TRUE))))</f>
        <v/>
      </c>
      <c r="Y182" s="170" t="str">
        <f>IF(OR(AND(OR($J182="Retired",$J182="Permanent Low-Use"),$K182&lt;=2030),(AND($J182="New",$K182&gt;2030))),"N/A",IF($N182=0,0,IF(ISERROR(VLOOKUP($E182,'Source Data'!$B$29:$J$60, MATCH($L182, 'Source Data'!$B$26:$J$26,1),TRUE))=TRUE,"",VLOOKUP($E182,'Source Data'!$B$29:$J$60,MATCH($L182, 'Source Data'!$B$26:$J$26,1),TRUE))))</f>
        <v/>
      </c>
      <c r="Z182" s="171" t="str">
        <f>IF(ISNUMBER($L182),IF(OR(AND(OR($J182="Retired",$J182="Permanent Low-Use"),$K182&lt;=2020),(AND($J182="New",$K182&gt;2020))),"N/A",VLOOKUP($F182,'Source Data'!$B$15:$I$22,5)),"")</f>
        <v/>
      </c>
      <c r="AA182" s="171" t="str">
        <f>IF(ISNUMBER($F182), IF(OR(AND(OR($J182="Retired", $J182="Permanent Low-Use"), $K182&lt;=2021), (AND($J182= "New", $K182&gt;2021))), "N/A", VLOOKUP($F182, 'Source Data'!$B$15:$I$22,6)), "")</f>
        <v/>
      </c>
      <c r="AB182" s="171" t="str">
        <f>IF(ISNUMBER($F182), IF(OR(AND(OR($J182="Retired", $J182="Permanent Low-Use"), $K182&lt;=2022), (AND($J182= "New", $K182&gt;2022))), "N/A", VLOOKUP($F182, 'Source Data'!$B$15:$I$22,7)), "")</f>
        <v/>
      </c>
      <c r="AC182" s="171" t="str">
        <f>IF(ISNUMBER($F182), IF(OR(AND(OR($J182="Retired", $J182="Permanent Low-Use"), $K182&lt;=2023), (AND($J182= "New", $K182&gt;2023))), "N/A", VLOOKUP($F182, 'Source Data'!$B$15:$I$22,8)), "")</f>
        <v/>
      </c>
      <c r="AD182" s="171" t="str">
        <f>IF(ISNUMBER($F182), IF(OR(AND(OR($J182="Retired", $J182="Permanent Low-Use"), $K182&lt;=2024), (AND($J182= "New", $K182&gt;2024))), "N/A", VLOOKUP($F182, 'Source Data'!$B$15:$I$22,8)), "")</f>
        <v/>
      </c>
      <c r="AE182" s="171" t="str">
        <f>IF(ISNUMBER($F182), IF(OR(AND(OR($J182="Retired", $J182="Permanent Low-Use"), $K182&lt;=2025), (AND($J182= "New", $K182&gt;2025))), "N/A", VLOOKUP($F182, 'Source Data'!$B$15:$I$22,8)), "")</f>
        <v/>
      </c>
      <c r="AF182" s="171" t="str">
        <f>IF(ISNUMBER($F182), IF(OR(AND(OR($J182="Retired", $J182="Permanent Low-Use"), $K182&lt;=2026), (AND($J182= "New", $K182&gt;2026))), "N/A", VLOOKUP($F182, 'Source Data'!$B$15:$I$22,8)), "")</f>
        <v/>
      </c>
      <c r="AG182" s="171" t="str">
        <f>IF(ISNUMBER($F182), IF(OR(AND(OR($J182="Retired", $J182="Permanent Low-Use"), $K182&lt;=2027), (AND($J182= "New", $K182&gt;2027))), "N/A", VLOOKUP($F182, 'Source Data'!$B$15:$I$22,8)), "")</f>
        <v/>
      </c>
      <c r="AH182" s="171" t="str">
        <f>IF(ISNUMBER($F182), IF(OR(AND(OR($J182="Retired", $J182="Permanent Low-Use"), $K182&lt;=2028), (AND($J182= "New", $K182&gt;2028))), "N/A", VLOOKUP($F182, 'Source Data'!$B$15:$I$22,8)), "")</f>
        <v/>
      </c>
      <c r="AI182" s="171" t="str">
        <f>IF(ISNUMBER($F182), IF(OR(AND(OR($J182="Retired", $J182="Permanent Low-Use"), $K182&lt;=2029), (AND($J182= "New", $K182&gt;2029))), "N/A", VLOOKUP($F182, 'Source Data'!$B$15:$I$22,8)), "")</f>
        <v/>
      </c>
      <c r="AJ182" s="171" t="str">
        <f>IF(ISNUMBER($F182), IF(OR(AND(OR($J182="Retired", $J182="Permanent Low-Use"), $K182&lt;=2030), (AND($J182= "New", $K182&gt;2030))), "N/A", VLOOKUP($F182, 'Source Data'!$B$15:$I$22,8)), "")</f>
        <v/>
      </c>
      <c r="AK182" s="171" t="str">
        <f>IF($N182= 0, "N/A", IF(ISERROR(VLOOKUP($F182, 'Source Data'!$B$4:$C$11,2)), "", VLOOKUP($F182, 'Source Data'!$B$4:$C$11,2)))</f>
        <v/>
      </c>
    </row>
    <row r="183" spans="1:37" x14ac:dyDescent="0.35">
      <c r="A183" s="99"/>
      <c r="B183" s="89"/>
      <c r="C183" s="90"/>
      <c r="D183" s="90"/>
      <c r="E183" s="91"/>
      <c r="F183" s="91"/>
      <c r="G183" s="86"/>
      <c r="H183" s="87"/>
      <c r="I183" s="86"/>
      <c r="J183" s="88"/>
      <c r="K183" s="92"/>
      <c r="L183" s="168" t="str">
        <f t="shared" si="9"/>
        <v/>
      </c>
      <c r="M183" s="170" t="str">
        <f>IF(ISERROR(VLOOKUP(E183,'Source Data'!$B$67:$J$97, MATCH(F183, 'Source Data'!$B$64:$J$64,1),TRUE))=TRUE,"",VLOOKUP(E183,'Source Data'!$B$67:$J$97,MATCH(F183, 'Source Data'!$B$64:$J$64,1),TRUE))</f>
        <v/>
      </c>
      <c r="N183" s="169" t="str">
        <f t="shared" si="10"/>
        <v/>
      </c>
      <c r="O183" s="170" t="str">
        <f>IF(OR(AND(OR($J183="Retired",$J183="Permanent Low-Use"),$K183&lt;=2020),(AND($J183="New",$K183&gt;2020))),"N/A",IF($N183=0,0,IF(ISERROR(VLOOKUP($E183,'Source Data'!$B$29:$J$60, MATCH($L183, 'Source Data'!$B$26:$J$26,1),TRUE))=TRUE,"",VLOOKUP($E183,'Source Data'!$B$29:$J$60,MATCH($L183, 'Source Data'!$B$26:$J$26,1),TRUE))))</f>
        <v/>
      </c>
      <c r="P183" s="170" t="str">
        <f>IF(OR(AND(OR($J183="Retired",$J183="Permanent Low-Use"),$K183&lt;=2021),(AND($J183="New",$K183&gt;2021))),"N/A",IF($N183=0,0,IF(ISERROR(VLOOKUP($E183,'Source Data'!$B$29:$J$60, MATCH($L183, 'Source Data'!$B$26:$J$26,1),TRUE))=TRUE,"",VLOOKUP($E183,'Source Data'!$B$29:$J$60,MATCH($L183, 'Source Data'!$B$26:$J$26,1),TRUE))))</f>
        <v/>
      </c>
      <c r="Q183" s="170" t="str">
        <f>IF(OR(AND(OR($J183="Retired",$J183="Permanent Low-Use"),$K183&lt;=2022),(AND($J183="New",$K183&gt;2022))),"N/A",IF($N183=0,0,IF(ISERROR(VLOOKUP($E183,'Source Data'!$B$29:$J$60, MATCH($L183, 'Source Data'!$B$26:$J$26,1),TRUE))=TRUE,"",VLOOKUP($E183,'Source Data'!$B$29:$J$60,MATCH($L183, 'Source Data'!$B$26:$J$26,1),TRUE))))</f>
        <v/>
      </c>
      <c r="R183" s="170" t="str">
        <f>IF(OR(AND(OR($J183="Retired",$J183="Permanent Low-Use"),$K183&lt;=2023),(AND($J183="New",$K183&gt;2023))),"N/A",IF($N183=0,0,IF(ISERROR(VLOOKUP($E183,'Source Data'!$B$29:$J$60, MATCH($L183, 'Source Data'!$B$26:$J$26,1),TRUE))=TRUE,"",VLOOKUP($E183,'Source Data'!$B$29:$J$60,MATCH($L183, 'Source Data'!$B$26:$J$26,1),TRUE))))</f>
        <v/>
      </c>
      <c r="S183" s="170" t="str">
        <f>IF(OR(AND(OR($J183="Retired",$J183="Permanent Low-Use"),$K183&lt;=2024),(AND($J183="New",$K183&gt;2024))),"N/A",IF($N183=0,0,IF(ISERROR(VLOOKUP($E183,'Source Data'!$B$29:$J$60, MATCH($L183, 'Source Data'!$B$26:$J$26,1),TRUE))=TRUE,"",VLOOKUP($E183,'Source Data'!$B$29:$J$60,MATCH($L183, 'Source Data'!$B$26:$J$26,1),TRUE))))</f>
        <v/>
      </c>
      <c r="T183" s="170" t="str">
        <f>IF(OR(AND(OR($J183="Retired",$J183="Permanent Low-Use"),$K183&lt;=2025),(AND($J183="New",$K183&gt;2025))),"N/A",IF($N183=0,0,IF(ISERROR(VLOOKUP($E183,'Source Data'!$B$29:$J$60, MATCH($L183, 'Source Data'!$B$26:$J$26,1),TRUE))=TRUE,"",VLOOKUP($E183,'Source Data'!$B$29:$J$60,MATCH($L183, 'Source Data'!$B$26:$J$26,1),TRUE))))</f>
        <v/>
      </c>
      <c r="U183" s="170" t="str">
        <f>IF(OR(AND(OR($J183="Retired",$J183="Permanent Low-Use"),$K183&lt;=2026),(AND($J183="New",$K183&gt;2026))),"N/A",IF($N183=0,0,IF(ISERROR(VLOOKUP($E183,'Source Data'!$B$29:$J$60, MATCH($L183, 'Source Data'!$B$26:$J$26,1),TRUE))=TRUE,"",VLOOKUP($E183,'Source Data'!$B$29:$J$60,MATCH($L183, 'Source Data'!$B$26:$J$26,1),TRUE))))</f>
        <v/>
      </c>
      <c r="V183" s="170" t="str">
        <f>IF(OR(AND(OR($J183="Retired",$J183="Permanent Low-Use"),$K183&lt;=2027),(AND($J183="New",$K183&gt;2027))),"N/A",IF($N183=0,0,IF(ISERROR(VLOOKUP($E183,'Source Data'!$B$29:$J$60, MATCH($L183, 'Source Data'!$B$26:$J$26,1),TRUE))=TRUE,"",VLOOKUP($E183,'Source Data'!$B$29:$J$60,MATCH($L183, 'Source Data'!$B$26:$J$26,1),TRUE))))</f>
        <v/>
      </c>
      <c r="W183" s="170" t="str">
        <f>IF(OR(AND(OR($J183="Retired",$J183="Permanent Low-Use"),$K183&lt;=2028),(AND($J183="New",$K183&gt;2028))),"N/A",IF($N183=0,0,IF(ISERROR(VLOOKUP($E183,'Source Data'!$B$29:$J$60, MATCH($L183, 'Source Data'!$B$26:$J$26,1),TRUE))=TRUE,"",VLOOKUP($E183,'Source Data'!$B$29:$J$60,MATCH($L183, 'Source Data'!$B$26:$J$26,1),TRUE))))</f>
        <v/>
      </c>
      <c r="X183" s="170" t="str">
        <f>IF(OR(AND(OR($J183="Retired",$J183="Permanent Low-Use"),$K183&lt;=2029),(AND($J183="New",$K183&gt;2029))),"N/A",IF($N183=0,0,IF(ISERROR(VLOOKUP($E183,'Source Data'!$B$29:$J$60, MATCH($L183, 'Source Data'!$B$26:$J$26,1),TRUE))=TRUE,"",VLOOKUP($E183,'Source Data'!$B$29:$J$60,MATCH($L183, 'Source Data'!$B$26:$J$26,1),TRUE))))</f>
        <v/>
      </c>
      <c r="Y183" s="170" t="str">
        <f>IF(OR(AND(OR($J183="Retired",$J183="Permanent Low-Use"),$K183&lt;=2030),(AND($J183="New",$K183&gt;2030))),"N/A",IF($N183=0,0,IF(ISERROR(VLOOKUP($E183,'Source Data'!$B$29:$J$60, MATCH($L183, 'Source Data'!$B$26:$J$26,1),TRUE))=TRUE,"",VLOOKUP($E183,'Source Data'!$B$29:$J$60,MATCH($L183, 'Source Data'!$B$26:$J$26,1),TRUE))))</f>
        <v/>
      </c>
      <c r="Z183" s="171" t="str">
        <f>IF(ISNUMBER($L183),IF(OR(AND(OR($J183="Retired",$J183="Permanent Low-Use"),$K183&lt;=2020),(AND($J183="New",$K183&gt;2020))),"N/A",VLOOKUP($F183,'Source Data'!$B$15:$I$22,5)),"")</f>
        <v/>
      </c>
      <c r="AA183" s="171" t="str">
        <f>IF(ISNUMBER($F183), IF(OR(AND(OR($J183="Retired", $J183="Permanent Low-Use"), $K183&lt;=2021), (AND($J183= "New", $K183&gt;2021))), "N/A", VLOOKUP($F183, 'Source Data'!$B$15:$I$22,6)), "")</f>
        <v/>
      </c>
      <c r="AB183" s="171" t="str">
        <f>IF(ISNUMBER($F183), IF(OR(AND(OR($J183="Retired", $J183="Permanent Low-Use"), $K183&lt;=2022), (AND($J183= "New", $K183&gt;2022))), "N/A", VLOOKUP($F183, 'Source Data'!$B$15:$I$22,7)), "")</f>
        <v/>
      </c>
      <c r="AC183" s="171" t="str">
        <f>IF(ISNUMBER($F183), IF(OR(AND(OR($J183="Retired", $J183="Permanent Low-Use"), $K183&lt;=2023), (AND($J183= "New", $K183&gt;2023))), "N/A", VLOOKUP($F183, 'Source Data'!$B$15:$I$22,8)), "")</f>
        <v/>
      </c>
      <c r="AD183" s="171" t="str">
        <f>IF(ISNUMBER($F183), IF(OR(AND(OR($J183="Retired", $J183="Permanent Low-Use"), $K183&lt;=2024), (AND($J183= "New", $K183&gt;2024))), "N/A", VLOOKUP($F183, 'Source Data'!$B$15:$I$22,8)), "")</f>
        <v/>
      </c>
      <c r="AE183" s="171" t="str">
        <f>IF(ISNUMBER($F183), IF(OR(AND(OR($J183="Retired", $J183="Permanent Low-Use"), $K183&lt;=2025), (AND($J183= "New", $K183&gt;2025))), "N/A", VLOOKUP($F183, 'Source Data'!$B$15:$I$22,8)), "")</f>
        <v/>
      </c>
      <c r="AF183" s="171" t="str">
        <f>IF(ISNUMBER($F183), IF(OR(AND(OR($J183="Retired", $J183="Permanent Low-Use"), $K183&lt;=2026), (AND($J183= "New", $K183&gt;2026))), "N/A", VLOOKUP($F183, 'Source Data'!$B$15:$I$22,8)), "")</f>
        <v/>
      </c>
      <c r="AG183" s="171" t="str">
        <f>IF(ISNUMBER($F183), IF(OR(AND(OR($J183="Retired", $J183="Permanent Low-Use"), $K183&lt;=2027), (AND($J183= "New", $K183&gt;2027))), "N/A", VLOOKUP($F183, 'Source Data'!$B$15:$I$22,8)), "")</f>
        <v/>
      </c>
      <c r="AH183" s="171" t="str">
        <f>IF(ISNUMBER($F183), IF(OR(AND(OR($J183="Retired", $J183="Permanent Low-Use"), $K183&lt;=2028), (AND($J183= "New", $K183&gt;2028))), "N/A", VLOOKUP($F183, 'Source Data'!$B$15:$I$22,8)), "")</f>
        <v/>
      </c>
      <c r="AI183" s="171" t="str">
        <f>IF(ISNUMBER($F183), IF(OR(AND(OR($J183="Retired", $J183="Permanent Low-Use"), $K183&lt;=2029), (AND($J183= "New", $K183&gt;2029))), "N/A", VLOOKUP($F183, 'Source Data'!$B$15:$I$22,8)), "")</f>
        <v/>
      </c>
      <c r="AJ183" s="171" t="str">
        <f>IF(ISNUMBER($F183), IF(OR(AND(OR($J183="Retired", $J183="Permanent Low-Use"), $K183&lt;=2030), (AND($J183= "New", $K183&gt;2030))), "N/A", VLOOKUP($F183, 'Source Data'!$B$15:$I$22,8)), "")</f>
        <v/>
      </c>
      <c r="AK183" s="171" t="str">
        <f>IF($N183= 0, "N/A", IF(ISERROR(VLOOKUP($F183, 'Source Data'!$B$4:$C$11,2)), "", VLOOKUP($F183, 'Source Data'!$B$4:$C$11,2)))</f>
        <v/>
      </c>
    </row>
    <row r="184" spans="1:37" x14ac:dyDescent="0.35">
      <c r="A184" s="99"/>
      <c r="B184" s="89"/>
      <c r="C184" s="90"/>
      <c r="D184" s="90"/>
      <c r="E184" s="91"/>
      <c r="F184" s="91"/>
      <c r="G184" s="86"/>
      <c r="H184" s="87"/>
      <c r="I184" s="86"/>
      <c r="J184" s="88"/>
      <c r="K184" s="92"/>
      <c r="L184" s="168" t="str">
        <f t="shared" si="9"/>
        <v/>
      </c>
      <c r="M184" s="170" t="str">
        <f>IF(ISERROR(VLOOKUP(E184,'Source Data'!$B$67:$J$97, MATCH(F184, 'Source Data'!$B$64:$J$64,1),TRUE))=TRUE,"",VLOOKUP(E184,'Source Data'!$B$67:$J$97,MATCH(F184, 'Source Data'!$B$64:$J$64,1),TRUE))</f>
        <v/>
      </c>
      <c r="N184" s="169" t="str">
        <f t="shared" si="10"/>
        <v/>
      </c>
      <c r="O184" s="170" t="str">
        <f>IF(OR(AND(OR($J184="Retired",$J184="Permanent Low-Use"),$K184&lt;=2020),(AND($J184="New",$K184&gt;2020))),"N/A",IF($N184=0,0,IF(ISERROR(VLOOKUP($E184,'Source Data'!$B$29:$J$60, MATCH($L184, 'Source Data'!$B$26:$J$26,1),TRUE))=TRUE,"",VLOOKUP($E184,'Source Data'!$B$29:$J$60,MATCH($L184, 'Source Data'!$B$26:$J$26,1),TRUE))))</f>
        <v/>
      </c>
      <c r="P184" s="170" t="str">
        <f>IF(OR(AND(OR($J184="Retired",$J184="Permanent Low-Use"),$K184&lt;=2021),(AND($J184="New",$K184&gt;2021))),"N/A",IF($N184=0,0,IF(ISERROR(VLOOKUP($E184,'Source Data'!$B$29:$J$60, MATCH($L184, 'Source Data'!$B$26:$J$26,1),TRUE))=TRUE,"",VLOOKUP($E184,'Source Data'!$B$29:$J$60,MATCH($L184, 'Source Data'!$B$26:$J$26,1),TRUE))))</f>
        <v/>
      </c>
      <c r="Q184" s="170" t="str">
        <f>IF(OR(AND(OR($J184="Retired",$J184="Permanent Low-Use"),$K184&lt;=2022),(AND($J184="New",$K184&gt;2022))),"N/A",IF($N184=0,0,IF(ISERROR(VLOOKUP($E184,'Source Data'!$B$29:$J$60, MATCH($L184, 'Source Data'!$B$26:$J$26,1),TRUE))=TRUE,"",VLOOKUP($E184,'Source Data'!$B$29:$J$60,MATCH($L184, 'Source Data'!$B$26:$J$26,1),TRUE))))</f>
        <v/>
      </c>
      <c r="R184" s="170" t="str">
        <f>IF(OR(AND(OR($J184="Retired",$J184="Permanent Low-Use"),$K184&lt;=2023),(AND($J184="New",$K184&gt;2023))),"N/A",IF($N184=0,0,IF(ISERROR(VLOOKUP($E184,'Source Data'!$B$29:$J$60, MATCH($L184, 'Source Data'!$B$26:$J$26,1),TRUE))=TRUE,"",VLOOKUP($E184,'Source Data'!$B$29:$J$60,MATCH($L184, 'Source Data'!$B$26:$J$26,1),TRUE))))</f>
        <v/>
      </c>
      <c r="S184" s="170" t="str">
        <f>IF(OR(AND(OR($J184="Retired",$J184="Permanent Low-Use"),$K184&lt;=2024),(AND($J184="New",$K184&gt;2024))),"N/A",IF($N184=0,0,IF(ISERROR(VLOOKUP($E184,'Source Data'!$B$29:$J$60, MATCH($L184, 'Source Data'!$B$26:$J$26,1),TRUE))=TRUE,"",VLOOKUP($E184,'Source Data'!$B$29:$J$60,MATCH($L184, 'Source Data'!$B$26:$J$26,1),TRUE))))</f>
        <v/>
      </c>
      <c r="T184" s="170" t="str">
        <f>IF(OR(AND(OR($J184="Retired",$J184="Permanent Low-Use"),$K184&lt;=2025),(AND($J184="New",$K184&gt;2025))),"N/A",IF($N184=0,0,IF(ISERROR(VLOOKUP($E184,'Source Data'!$B$29:$J$60, MATCH($L184, 'Source Data'!$B$26:$J$26,1),TRUE))=TRUE,"",VLOOKUP($E184,'Source Data'!$B$29:$J$60,MATCH($L184, 'Source Data'!$B$26:$J$26,1),TRUE))))</f>
        <v/>
      </c>
      <c r="U184" s="170" t="str">
        <f>IF(OR(AND(OR($J184="Retired",$J184="Permanent Low-Use"),$K184&lt;=2026),(AND($J184="New",$K184&gt;2026))),"N/A",IF($N184=0,0,IF(ISERROR(VLOOKUP($E184,'Source Data'!$B$29:$J$60, MATCH($L184, 'Source Data'!$B$26:$J$26,1),TRUE))=TRUE,"",VLOOKUP($E184,'Source Data'!$B$29:$J$60,MATCH($L184, 'Source Data'!$B$26:$J$26,1),TRUE))))</f>
        <v/>
      </c>
      <c r="V184" s="170" t="str">
        <f>IF(OR(AND(OR($J184="Retired",$J184="Permanent Low-Use"),$K184&lt;=2027),(AND($J184="New",$K184&gt;2027))),"N/A",IF($N184=0,0,IF(ISERROR(VLOOKUP($E184,'Source Data'!$B$29:$J$60, MATCH($L184, 'Source Data'!$B$26:$J$26,1),TRUE))=TRUE,"",VLOOKUP($E184,'Source Data'!$B$29:$J$60,MATCH($L184, 'Source Data'!$B$26:$J$26,1),TRUE))))</f>
        <v/>
      </c>
      <c r="W184" s="170" t="str">
        <f>IF(OR(AND(OR($J184="Retired",$J184="Permanent Low-Use"),$K184&lt;=2028),(AND($J184="New",$K184&gt;2028))),"N/A",IF($N184=0,0,IF(ISERROR(VLOOKUP($E184,'Source Data'!$B$29:$J$60, MATCH($L184, 'Source Data'!$B$26:$J$26,1),TRUE))=TRUE,"",VLOOKUP($E184,'Source Data'!$B$29:$J$60,MATCH($L184, 'Source Data'!$B$26:$J$26,1),TRUE))))</f>
        <v/>
      </c>
      <c r="X184" s="170" t="str">
        <f>IF(OR(AND(OR($J184="Retired",$J184="Permanent Low-Use"),$K184&lt;=2029),(AND($J184="New",$K184&gt;2029))),"N/A",IF($N184=0,0,IF(ISERROR(VLOOKUP($E184,'Source Data'!$B$29:$J$60, MATCH($L184, 'Source Data'!$B$26:$J$26,1),TRUE))=TRUE,"",VLOOKUP($E184,'Source Data'!$B$29:$J$60,MATCH($L184, 'Source Data'!$B$26:$J$26,1),TRUE))))</f>
        <v/>
      </c>
      <c r="Y184" s="170" t="str">
        <f>IF(OR(AND(OR($J184="Retired",$J184="Permanent Low-Use"),$K184&lt;=2030),(AND($J184="New",$K184&gt;2030))),"N/A",IF($N184=0,0,IF(ISERROR(VLOOKUP($E184,'Source Data'!$B$29:$J$60, MATCH($L184, 'Source Data'!$B$26:$J$26,1),TRUE))=TRUE,"",VLOOKUP($E184,'Source Data'!$B$29:$J$60,MATCH($L184, 'Source Data'!$B$26:$J$26,1),TRUE))))</f>
        <v/>
      </c>
      <c r="Z184" s="171" t="str">
        <f>IF(ISNUMBER($L184),IF(OR(AND(OR($J184="Retired",$J184="Permanent Low-Use"),$K184&lt;=2020),(AND($J184="New",$K184&gt;2020))),"N/A",VLOOKUP($F184,'Source Data'!$B$15:$I$22,5)),"")</f>
        <v/>
      </c>
      <c r="AA184" s="171" t="str">
        <f>IF(ISNUMBER($F184), IF(OR(AND(OR($J184="Retired", $J184="Permanent Low-Use"), $K184&lt;=2021), (AND($J184= "New", $K184&gt;2021))), "N/A", VLOOKUP($F184, 'Source Data'!$B$15:$I$22,6)), "")</f>
        <v/>
      </c>
      <c r="AB184" s="171" t="str">
        <f>IF(ISNUMBER($F184), IF(OR(AND(OR($J184="Retired", $J184="Permanent Low-Use"), $K184&lt;=2022), (AND($J184= "New", $K184&gt;2022))), "N/A", VLOOKUP($F184, 'Source Data'!$B$15:$I$22,7)), "")</f>
        <v/>
      </c>
      <c r="AC184" s="171" t="str">
        <f>IF(ISNUMBER($F184), IF(OR(AND(OR($J184="Retired", $J184="Permanent Low-Use"), $K184&lt;=2023), (AND($J184= "New", $K184&gt;2023))), "N/A", VLOOKUP($F184, 'Source Data'!$B$15:$I$22,8)), "")</f>
        <v/>
      </c>
      <c r="AD184" s="171" t="str">
        <f>IF(ISNUMBER($F184), IF(OR(AND(OR($J184="Retired", $J184="Permanent Low-Use"), $K184&lt;=2024), (AND($J184= "New", $K184&gt;2024))), "N/A", VLOOKUP($F184, 'Source Data'!$B$15:$I$22,8)), "")</f>
        <v/>
      </c>
      <c r="AE184" s="171" t="str">
        <f>IF(ISNUMBER($F184), IF(OR(AND(OR($J184="Retired", $J184="Permanent Low-Use"), $K184&lt;=2025), (AND($J184= "New", $K184&gt;2025))), "N/A", VLOOKUP($F184, 'Source Data'!$B$15:$I$22,8)), "")</f>
        <v/>
      </c>
      <c r="AF184" s="171" t="str">
        <f>IF(ISNUMBER($F184), IF(OR(AND(OR($J184="Retired", $J184="Permanent Low-Use"), $K184&lt;=2026), (AND($J184= "New", $K184&gt;2026))), "N/A", VLOOKUP($F184, 'Source Data'!$B$15:$I$22,8)), "")</f>
        <v/>
      </c>
      <c r="AG184" s="171" t="str">
        <f>IF(ISNUMBER($F184), IF(OR(AND(OR($J184="Retired", $J184="Permanent Low-Use"), $K184&lt;=2027), (AND($J184= "New", $K184&gt;2027))), "N/A", VLOOKUP($F184, 'Source Data'!$B$15:$I$22,8)), "")</f>
        <v/>
      </c>
      <c r="AH184" s="171" t="str">
        <f>IF(ISNUMBER($F184), IF(OR(AND(OR($J184="Retired", $J184="Permanent Low-Use"), $K184&lt;=2028), (AND($J184= "New", $K184&gt;2028))), "N/A", VLOOKUP($F184, 'Source Data'!$B$15:$I$22,8)), "")</f>
        <v/>
      </c>
      <c r="AI184" s="171" t="str">
        <f>IF(ISNUMBER($F184), IF(OR(AND(OR($J184="Retired", $J184="Permanent Low-Use"), $K184&lt;=2029), (AND($J184= "New", $K184&gt;2029))), "N/A", VLOOKUP($F184, 'Source Data'!$B$15:$I$22,8)), "")</f>
        <v/>
      </c>
      <c r="AJ184" s="171" t="str">
        <f>IF(ISNUMBER($F184), IF(OR(AND(OR($J184="Retired", $J184="Permanent Low-Use"), $K184&lt;=2030), (AND($J184= "New", $K184&gt;2030))), "N/A", VLOOKUP($F184, 'Source Data'!$B$15:$I$22,8)), "")</f>
        <v/>
      </c>
      <c r="AK184" s="171" t="str">
        <f>IF($N184= 0, "N/A", IF(ISERROR(VLOOKUP($F184, 'Source Data'!$B$4:$C$11,2)), "", VLOOKUP($F184, 'Source Data'!$B$4:$C$11,2)))</f>
        <v/>
      </c>
    </row>
    <row r="185" spans="1:37" x14ac:dyDescent="0.35">
      <c r="A185" s="99"/>
      <c r="B185" s="89"/>
      <c r="C185" s="90"/>
      <c r="D185" s="90"/>
      <c r="E185" s="91"/>
      <c r="F185" s="91"/>
      <c r="G185" s="86"/>
      <c r="H185" s="87"/>
      <c r="I185" s="86"/>
      <c r="J185" s="88"/>
      <c r="K185" s="92"/>
      <c r="L185" s="168" t="str">
        <f t="shared" si="9"/>
        <v/>
      </c>
      <c r="M185" s="170" t="str">
        <f>IF(ISERROR(VLOOKUP(E185,'Source Data'!$B$67:$J$97, MATCH(F185, 'Source Data'!$B$64:$J$64,1),TRUE))=TRUE,"",VLOOKUP(E185,'Source Data'!$B$67:$J$97,MATCH(F185, 'Source Data'!$B$64:$J$64,1),TRUE))</f>
        <v/>
      </c>
      <c r="N185" s="169" t="str">
        <f t="shared" si="10"/>
        <v/>
      </c>
      <c r="O185" s="170" t="str">
        <f>IF(OR(AND(OR($J185="Retired",$J185="Permanent Low-Use"),$K185&lt;=2020),(AND($J185="New",$K185&gt;2020))),"N/A",IF($N185=0,0,IF(ISERROR(VLOOKUP($E185,'Source Data'!$B$29:$J$60, MATCH($L185, 'Source Data'!$B$26:$J$26,1),TRUE))=TRUE,"",VLOOKUP($E185,'Source Data'!$B$29:$J$60,MATCH($L185, 'Source Data'!$B$26:$J$26,1),TRUE))))</f>
        <v/>
      </c>
      <c r="P185" s="170" t="str">
        <f>IF(OR(AND(OR($J185="Retired",$J185="Permanent Low-Use"),$K185&lt;=2021),(AND($J185="New",$K185&gt;2021))),"N/A",IF($N185=0,0,IF(ISERROR(VLOOKUP($E185,'Source Data'!$B$29:$J$60, MATCH($L185, 'Source Data'!$B$26:$J$26,1),TRUE))=TRUE,"",VLOOKUP($E185,'Source Data'!$B$29:$J$60,MATCH($L185, 'Source Data'!$B$26:$J$26,1),TRUE))))</f>
        <v/>
      </c>
      <c r="Q185" s="170" t="str">
        <f>IF(OR(AND(OR($J185="Retired",$J185="Permanent Low-Use"),$K185&lt;=2022),(AND($J185="New",$K185&gt;2022))),"N/A",IF($N185=0,0,IF(ISERROR(VLOOKUP($E185,'Source Data'!$B$29:$J$60, MATCH($L185, 'Source Data'!$B$26:$J$26,1),TRUE))=TRUE,"",VLOOKUP($E185,'Source Data'!$B$29:$J$60,MATCH($L185, 'Source Data'!$B$26:$J$26,1),TRUE))))</f>
        <v/>
      </c>
      <c r="R185" s="170" t="str">
        <f>IF(OR(AND(OR($J185="Retired",$J185="Permanent Low-Use"),$K185&lt;=2023),(AND($J185="New",$K185&gt;2023))),"N/A",IF($N185=0,0,IF(ISERROR(VLOOKUP($E185,'Source Data'!$B$29:$J$60, MATCH($L185, 'Source Data'!$B$26:$J$26,1),TRUE))=TRUE,"",VLOOKUP($E185,'Source Data'!$B$29:$J$60,MATCH($L185, 'Source Data'!$B$26:$J$26,1),TRUE))))</f>
        <v/>
      </c>
      <c r="S185" s="170" t="str">
        <f>IF(OR(AND(OR($J185="Retired",$J185="Permanent Low-Use"),$K185&lt;=2024),(AND($J185="New",$K185&gt;2024))),"N/A",IF($N185=0,0,IF(ISERROR(VLOOKUP($E185,'Source Data'!$B$29:$J$60, MATCH($L185, 'Source Data'!$B$26:$J$26,1),TRUE))=TRUE,"",VLOOKUP($E185,'Source Data'!$B$29:$J$60,MATCH($L185, 'Source Data'!$B$26:$J$26,1),TRUE))))</f>
        <v/>
      </c>
      <c r="T185" s="170" t="str">
        <f>IF(OR(AND(OR($J185="Retired",$J185="Permanent Low-Use"),$K185&lt;=2025),(AND($J185="New",$K185&gt;2025))),"N/A",IF($N185=0,0,IF(ISERROR(VLOOKUP($E185,'Source Data'!$B$29:$J$60, MATCH($L185, 'Source Data'!$B$26:$J$26,1),TRUE))=TRUE,"",VLOOKUP($E185,'Source Data'!$B$29:$J$60,MATCH($L185, 'Source Data'!$B$26:$J$26,1),TRUE))))</f>
        <v/>
      </c>
      <c r="U185" s="170" t="str">
        <f>IF(OR(AND(OR($J185="Retired",$J185="Permanent Low-Use"),$K185&lt;=2026),(AND($J185="New",$K185&gt;2026))),"N/A",IF($N185=0,0,IF(ISERROR(VLOOKUP($E185,'Source Data'!$B$29:$J$60, MATCH($L185, 'Source Data'!$B$26:$J$26,1),TRUE))=TRUE,"",VLOOKUP($E185,'Source Data'!$B$29:$J$60,MATCH($L185, 'Source Data'!$B$26:$J$26,1),TRUE))))</f>
        <v/>
      </c>
      <c r="V185" s="170" t="str">
        <f>IF(OR(AND(OR($J185="Retired",$J185="Permanent Low-Use"),$K185&lt;=2027),(AND($J185="New",$K185&gt;2027))),"N/A",IF($N185=0,0,IF(ISERROR(VLOOKUP($E185,'Source Data'!$B$29:$J$60, MATCH($L185, 'Source Data'!$B$26:$J$26,1),TRUE))=TRUE,"",VLOOKUP($E185,'Source Data'!$B$29:$J$60,MATCH($L185, 'Source Data'!$B$26:$J$26,1),TRUE))))</f>
        <v/>
      </c>
      <c r="W185" s="170" t="str">
        <f>IF(OR(AND(OR($J185="Retired",$J185="Permanent Low-Use"),$K185&lt;=2028),(AND($J185="New",$K185&gt;2028))),"N/A",IF($N185=0,0,IF(ISERROR(VLOOKUP($E185,'Source Data'!$B$29:$J$60, MATCH($L185, 'Source Data'!$B$26:$J$26,1),TRUE))=TRUE,"",VLOOKUP($E185,'Source Data'!$B$29:$J$60,MATCH($L185, 'Source Data'!$B$26:$J$26,1),TRUE))))</f>
        <v/>
      </c>
      <c r="X185" s="170" t="str">
        <f>IF(OR(AND(OR($J185="Retired",$J185="Permanent Low-Use"),$K185&lt;=2029),(AND($J185="New",$K185&gt;2029))),"N/A",IF($N185=0,0,IF(ISERROR(VLOOKUP($E185,'Source Data'!$B$29:$J$60, MATCH($L185, 'Source Data'!$B$26:$J$26,1),TRUE))=TRUE,"",VLOOKUP($E185,'Source Data'!$B$29:$J$60,MATCH($L185, 'Source Data'!$B$26:$J$26,1),TRUE))))</f>
        <v/>
      </c>
      <c r="Y185" s="170" t="str">
        <f>IF(OR(AND(OR($J185="Retired",$J185="Permanent Low-Use"),$K185&lt;=2030),(AND($J185="New",$K185&gt;2030))),"N/A",IF($N185=0,0,IF(ISERROR(VLOOKUP($E185,'Source Data'!$B$29:$J$60, MATCH($L185, 'Source Data'!$B$26:$J$26,1),TRUE))=TRUE,"",VLOOKUP($E185,'Source Data'!$B$29:$J$60,MATCH($L185, 'Source Data'!$B$26:$J$26,1),TRUE))))</f>
        <v/>
      </c>
      <c r="Z185" s="171" t="str">
        <f>IF(ISNUMBER($L185),IF(OR(AND(OR($J185="Retired",$J185="Permanent Low-Use"),$K185&lt;=2020),(AND($J185="New",$K185&gt;2020))),"N/A",VLOOKUP($F185,'Source Data'!$B$15:$I$22,5)),"")</f>
        <v/>
      </c>
      <c r="AA185" s="171" t="str">
        <f>IF(ISNUMBER($F185), IF(OR(AND(OR($J185="Retired", $J185="Permanent Low-Use"), $K185&lt;=2021), (AND($J185= "New", $K185&gt;2021))), "N/A", VLOOKUP($F185, 'Source Data'!$B$15:$I$22,6)), "")</f>
        <v/>
      </c>
      <c r="AB185" s="171" t="str">
        <f>IF(ISNUMBER($F185), IF(OR(AND(OR($J185="Retired", $J185="Permanent Low-Use"), $K185&lt;=2022), (AND($J185= "New", $K185&gt;2022))), "N/A", VLOOKUP($F185, 'Source Data'!$B$15:$I$22,7)), "")</f>
        <v/>
      </c>
      <c r="AC185" s="171" t="str">
        <f>IF(ISNUMBER($F185), IF(OR(AND(OR($J185="Retired", $J185="Permanent Low-Use"), $K185&lt;=2023), (AND($J185= "New", $K185&gt;2023))), "N/A", VLOOKUP($F185, 'Source Data'!$B$15:$I$22,8)), "")</f>
        <v/>
      </c>
      <c r="AD185" s="171" t="str">
        <f>IF(ISNUMBER($F185), IF(OR(AND(OR($J185="Retired", $J185="Permanent Low-Use"), $K185&lt;=2024), (AND($J185= "New", $K185&gt;2024))), "N/A", VLOOKUP($F185, 'Source Data'!$B$15:$I$22,8)), "")</f>
        <v/>
      </c>
      <c r="AE185" s="171" t="str">
        <f>IF(ISNUMBER($F185), IF(OR(AND(OR($J185="Retired", $J185="Permanent Low-Use"), $K185&lt;=2025), (AND($J185= "New", $K185&gt;2025))), "N/A", VLOOKUP($F185, 'Source Data'!$B$15:$I$22,8)), "")</f>
        <v/>
      </c>
      <c r="AF185" s="171" t="str">
        <f>IF(ISNUMBER($F185), IF(OR(AND(OR($J185="Retired", $J185="Permanent Low-Use"), $K185&lt;=2026), (AND($J185= "New", $K185&gt;2026))), "N/A", VLOOKUP($F185, 'Source Data'!$B$15:$I$22,8)), "")</f>
        <v/>
      </c>
      <c r="AG185" s="171" t="str">
        <f>IF(ISNUMBER($F185), IF(OR(AND(OR($J185="Retired", $J185="Permanent Low-Use"), $K185&lt;=2027), (AND($J185= "New", $K185&gt;2027))), "N/A", VLOOKUP($F185, 'Source Data'!$B$15:$I$22,8)), "")</f>
        <v/>
      </c>
      <c r="AH185" s="171" t="str">
        <f>IF(ISNUMBER($F185), IF(OR(AND(OR($J185="Retired", $J185="Permanent Low-Use"), $K185&lt;=2028), (AND($J185= "New", $K185&gt;2028))), "N/A", VLOOKUP($F185, 'Source Data'!$B$15:$I$22,8)), "")</f>
        <v/>
      </c>
      <c r="AI185" s="171" t="str">
        <f>IF(ISNUMBER($F185), IF(OR(AND(OR($J185="Retired", $J185="Permanent Low-Use"), $K185&lt;=2029), (AND($J185= "New", $K185&gt;2029))), "N/A", VLOOKUP($F185, 'Source Data'!$B$15:$I$22,8)), "")</f>
        <v/>
      </c>
      <c r="AJ185" s="171" t="str">
        <f>IF(ISNUMBER($F185), IF(OR(AND(OR($J185="Retired", $J185="Permanent Low-Use"), $K185&lt;=2030), (AND($J185= "New", $K185&gt;2030))), "N/A", VLOOKUP($F185, 'Source Data'!$B$15:$I$22,8)), "")</f>
        <v/>
      </c>
      <c r="AK185" s="171" t="str">
        <f>IF($N185= 0, "N/A", IF(ISERROR(VLOOKUP($F185, 'Source Data'!$B$4:$C$11,2)), "", VLOOKUP($F185, 'Source Data'!$B$4:$C$11,2)))</f>
        <v/>
      </c>
    </row>
    <row r="186" spans="1:37" x14ac:dyDescent="0.35">
      <c r="A186" s="99"/>
      <c r="B186" s="89"/>
      <c r="C186" s="90"/>
      <c r="D186" s="90"/>
      <c r="E186" s="91"/>
      <c r="F186" s="91"/>
      <c r="G186" s="86"/>
      <c r="H186" s="87"/>
      <c r="I186" s="86"/>
      <c r="J186" s="88"/>
      <c r="K186" s="92"/>
      <c r="L186" s="168" t="str">
        <f t="shared" si="9"/>
        <v/>
      </c>
      <c r="M186" s="170" t="str">
        <f>IF(ISERROR(VLOOKUP(E186,'Source Data'!$B$67:$J$97, MATCH(F186, 'Source Data'!$B$64:$J$64,1),TRUE))=TRUE,"",VLOOKUP(E186,'Source Data'!$B$67:$J$97,MATCH(F186, 'Source Data'!$B$64:$J$64,1),TRUE))</f>
        <v/>
      </c>
      <c r="N186" s="169" t="str">
        <f t="shared" si="10"/>
        <v/>
      </c>
      <c r="O186" s="170" t="str">
        <f>IF(OR(AND(OR($J186="Retired",$J186="Permanent Low-Use"),$K186&lt;=2020),(AND($J186="New",$K186&gt;2020))),"N/A",IF($N186=0,0,IF(ISERROR(VLOOKUP($E186,'Source Data'!$B$29:$J$60, MATCH($L186, 'Source Data'!$B$26:$J$26,1),TRUE))=TRUE,"",VLOOKUP($E186,'Source Data'!$B$29:$J$60,MATCH($L186, 'Source Data'!$B$26:$J$26,1),TRUE))))</f>
        <v/>
      </c>
      <c r="P186" s="170" t="str">
        <f>IF(OR(AND(OR($J186="Retired",$J186="Permanent Low-Use"),$K186&lt;=2021),(AND($J186="New",$K186&gt;2021))),"N/A",IF($N186=0,0,IF(ISERROR(VLOOKUP($E186,'Source Data'!$B$29:$J$60, MATCH($L186, 'Source Data'!$B$26:$J$26,1),TRUE))=TRUE,"",VLOOKUP($E186,'Source Data'!$B$29:$J$60,MATCH($L186, 'Source Data'!$B$26:$J$26,1),TRUE))))</f>
        <v/>
      </c>
      <c r="Q186" s="170" t="str">
        <f>IF(OR(AND(OR($J186="Retired",$J186="Permanent Low-Use"),$K186&lt;=2022),(AND($J186="New",$K186&gt;2022))),"N/A",IF($N186=0,0,IF(ISERROR(VLOOKUP($E186,'Source Data'!$B$29:$J$60, MATCH($L186, 'Source Data'!$B$26:$J$26,1),TRUE))=TRUE,"",VLOOKUP($E186,'Source Data'!$B$29:$J$60,MATCH($L186, 'Source Data'!$B$26:$J$26,1),TRUE))))</f>
        <v/>
      </c>
      <c r="R186" s="170" t="str">
        <f>IF(OR(AND(OR($J186="Retired",$J186="Permanent Low-Use"),$K186&lt;=2023),(AND($J186="New",$K186&gt;2023))),"N/A",IF($N186=0,0,IF(ISERROR(VLOOKUP($E186,'Source Data'!$B$29:$J$60, MATCH($L186, 'Source Data'!$B$26:$J$26,1),TRUE))=TRUE,"",VLOOKUP($E186,'Source Data'!$B$29:$J$60,MATCH($L186, 'Source Data'!$B$26:$J$26,1),TRUE))))</f>
        <v/>
      </c>
      <c r="S186" s="170" t="str">
        <f>IF(OR(AND(OR($J186="Retired",$J186="Permanent Low-Use"),$K186&lt;=2024),(AND($J186="New",$K186&gt;2024))),"N/A",IF($N186=0,0,IF(ISERROR(VLOOKUP($E186,'Source Data'!$B$29:$J$60, MATCH($L186, 'Source Data'!$B$26:$J$26,1),TRUE))=TRUE,"",VLOOKUP($E186,'Source Data'!$B$29:$J$60,MATCH($L186, 'Source Data'!$B$26:$J$26,1),TRUE))))</f>
        <v/>
      </c>
      <c r="T186" s="170" t="str">
        <f>IF(OR(AND(OR($J186="Retired",$J186="Permanent Low-Use"),$K186&lt;=2025),(AND($J186="New",$K186&gt;2025))),"N/A",IF($N186=0,0,IF(ISERROR(VLOOKUP($E186,'Source Data'!$B$29:$J$60, MATCH($L186, 'Source Data'!$B$26:$J$26,1),TRUE))=TRUE,"",VLOOKUP($E186,'Source Data'!$B$29:$J$60,MATCH($L186, 'Source Data'!$B$26:$J$26,1),TRUE))))</f>
        <v/>
      </c>
      <c r="U186" s="170" t="str">
        <f>IF(OR(AND(OR($J186="Retired",$J186="Permanent Low-Use"),$K186&lt;=2026),(AND($J186="New",$K186&gt;2026))),"N/A",IF($N186=0,0,IF(ISERROR(VLOOKUP($E186,'Source Data'!$B$29:$J$60, MATCH($L186, 'Source Data'!$B$26:$J$26,1),TRUE))=TRUE,"",VLOOKUP($E186,'Source Data'!$B$29:$J$60,MATCH($L186, 'Source Data'!$B$26:$J$26,1),TRUE))))</f>
        <v/>
      </c>
      <c r="V186" s="170" t="str">
        <f>IF(OR(AND(OR($J186="Retired",$J186="Permanent Low-Use"),$K186&lt;=2027),(AND($J186="New",$K186&gt;2027))),"N/A",IF($N186=0,0,IF(ISERROR(VLOOKUP($E186,'Source Data'!$B$29:$J$60, MATCH($L186, 'Source Data'!$B$26:$J$26,1),TRUE))=TRUE,"",VLOOKUP($E186,'Source Data'!$B$29:$J$60,MATCH($L186, 'Source Data'!$B$26:$J$26,1),TRUE))))</f>
        <v/>
      </c>
      <c r="W186" s="170" t="str">
        <f>IF(OR(AND(OR($J186="Retired",$J186="Permanent Low-Use"),$K186&lt;=2028),(AND($J186="New",$K186&gt;2028))),"N/A",IF($N186=0,0,IF(ISERROR(VLOOKUP($E186,'Source Data'!$B$29:$J$60, MATCH($L186, 'Source Data'!$B$26:$J$26,1),TRUE))=TRUE,"",VLOOKUP($E186,'Source Data'!$B$29:$J$60,MATCH($L186, 'Source Data'!$B$26:$J$26,1),TRUE))))</f>
        <v/>
      </c>
      <c r="X186" s="170" t="str">
        <f>IF(OR(AND(OR($J186="Retired",$J186="Permanent Low-Use"),$K186&lt;=2029),(AND($J186="New",$K186&gt;2029))),"N/A",IF($N186=0,0,IF(ISERROR(VLOOKUP($E186,'Source Data'!$B$29:$J$60, MATCH($L186, 'Source Data'!$B$26:$J$26,1),TRUE))=TRUE,"",VLOOKUP($E186,'Source Data'!$B$29:$J$60,MATCH($L186, 'Source Data'!$B$26:$J$26,1),TRUE))))</f>
        <v/>
      </c>
      <c r="Y186" s="170" t="str">
        <f>IF(OR(AND(OR($J186="Retired",$J186="Permanent Low-Use"),$K186&lt;=2030),(AND($J186="New",$K186&gt;2030))),"N/A",IF($N186=0,0,IF(ISERROR(VLOOKUP($E186,'Source Data'!$B$29:$J$60, MATCH($L186, 'Source Data'!$B$26:$J$26,1),TRUE))=TRUE,"",VLOOKUP($E186,'Source Data'!$B$29:$J$60,MATCH($L186, 'Source Data'!$B$26:$J$26,1),TRUE))))</f>
        <v/>
      </c>
      <c r="Z186" s="171" t="str">
        <f>IF(ISNUMBER($L186),IF(OR(AND(OR($J186="Retired",$J186="Permanent Low-Use"),$K186&lt;=2020),(AND($J186="New",$K186&gt;2020))),"N/A",VLOOKUP($F186,'Source Data'!$B$15:$I$22,5)),"")</f>
        <v/>
      </c>
      <c r="AA186" s="171" t="str">
        <f>IF(ISNUMBER($F186), IF(OR(AND(OR($J186="Retired", $J186="Permanent Low-Use"), $K186&lt;=2021), (AND($J186= "New", $K186&gt;2021))), "N/A", VLOOKUP($F186, 'Source Data'!$B$15:$I$22,6)), "")</f>
        <v/>
      </c>
      <c r="AB186" s="171" t="str">
        <f>IF(ISNUMBER($F186), IF(OR(AND(OR($J186="Retired", $J186="Permanent Low-Use"), $K186&lt;=2022), (AND($J186= "New", $K186&gt;2022))), "N/A", VLOOKUP($F186, 'Source Data'!$B$15:$I$22,7)), "")</f>
        <v/>
      </c>
      <c r="AC186" s="171" t="str">
        <f>IF(ISNUMBER($F186), IF(OR(AND(OR($J186="Retired", $J186="Permanent Low-Use"), $K186&lt;=2023), (AND($J186= "New", $K186&gt;2023))), "N/A", VLOOKUP($F186, 'Source Data'!$B$15:$I$22,8)), "")</f>
        <v/>
      </c>
      <c r="AD186" s="171" t="str">
        <f>IF(ISNUMBER($F186), IF(OR(AND(OR($J186="Retired", $J186="Permanent Low-Use"), $K186&lt;=2024), (AND($J186= "New", $K186&gt;2024))), "N/A", VLOOKUP($F186, 'Source Data'!$B$15:$I$22,8)), "")</f>
        <v/>
      </c>
      <c r="AE186" s="171" t="str">
        <f>IF(ISNUMBER($F186), IF(OR(AND(OR($J186="Retired", $J186="Permanent Low-Use"), $K186&lt;=2025), (AND($J186= "New", $K186&gt;2025))), "N/A", VLOOKUP($F186, 'Source Data'!$B$15:$I$22,8)), "")</f>
        <v/>
      </c>
      <c r="AF186" s="171" t="str">
        <f>IF(ISNUMBER($F186), IF(OR(AND(OR($J186="Retired", $J186="Permanent Low-Use"), $K186&lt;=2026), (AND($J186= "New", $K186&gt;2026))), "N/A", VLOOKUP($F186, 'Source Data'!$B$15:$I$22,8)), "")</f>
        <v/>
      </c>
      <c r="AG186" s="171" t="str">
        <f>IF(ISNUMBER($F186), IF(OR(AND(OR($J186="Retired", $J186="Permanent Low-Use"), $K186&lt;=2027), (AND($J186= "New", $K186&gt;2027))), "N/A", VLOOKUP($F186, 'Source Data'!$B$15:$I$22,8)), "")</f>
        <v/>
      </c>
      <c r="AH186" s="171" t="str">
        <f>IF(ISNUMBER($F186), IF(OR(AND(OR($J186="Retired", $J186="Permanent Low-Use"), $K186&lt;=2028), (AND($J186= "New", $K186&gt;2028))), "N/A", VLOOKUP($F186, 'Source Data'!$B$15:$I$22,8)), "")</f>
        <v/>
      </c>
      <c r="AI186" s="171" t="str">
        <f>IF(ISNUMBER($F186), IF(OR(AND(OR($J186="Retired", $J186="Permanent Low-Use"), $K186&lt;=2029), (AND($J186= "New", $K186&gt;2029))), "N/A", VLOOKUP($F186, 'Source Data'!$B$15:$I$22,8)), "")</f>
        <v/>
      </c>
      <c r="AJ186" s="171" t="str">
        <f>IF(ISNUMBER($F186), IF(OR(AND(OR($J186="Retired", $J186="Permanent Low-Use"), $K186&lt;=2030), (AND($J186= "New", $K186&gt;2030))), "N/A", VLOOKUP($F186, 'Source Data'!$B$15:$I$22,8)), "")</f>
        <v/>
      </c>
      <c r="AK186" s="171" t="str">
        <f>IF($N186= 0, "N/A", IF(ISERROR(VLOOKUP($F186, 'Source Data'!$B$4:$C$11,2)), "", VLOOKUP($F186, 'Source Data'!$B$4:$C$11,2)))</f>
        <v/>
      </c>
    </row>
    <row r="187" spans="1:37" x14ac:dyDescent="0.35">
      <c r="A187" s="99"/>
      <c r="B187" s="89"/>
      <c r="C187" s="90"/>
      <c r="D187" s="90"/>
      <c r="E187" s="91"/>
      <c r="F187" s="91"/>
      <c r="G187" s="86"/>
      <c r="H187" s="87"/>
      <c r="I187" s="86"/>
      <c r="J187" s="88"/>
      <c r="K187" s="92"/>
      <c r="L187" s="168" t="str">
        <f t="shared" si="9"/>
        <v/>
      </c>
      <c r="M187" s="170" t="str">
        <f>IF(ISERROR(VLOOKUP(E187,'Source Data'!$B$67:$J$97, MATCH(F187, 'Source Data'!$B$64:$J$64,1),TRUE))=TRUE,"",VLOOKUP(E187,'Source Data'!$B$67:$J$97,MATCH(F187, 'Source Data'!$B$64:$J$64,1),TRUE))</f>
        <v/>
      </c>
      <c r="N187" s="169" t="str">
        <f t="shared" si="10"/>
        <v/>
      </c>
      <c r="O187" s="170" t="str">
        <f>IF(OR(AND(OR($J187="Retired",$J187="Permanent Low-Use"),$K187&lt;=2020),(AND($J187="New",$K187&gt;2020))),"N/A",IF($N187=0,0,IF(ISERROR(VLOOKUP($E187,'Source Data'!$B$29:$J$60, MATCH($L187, 'Source Data'!$B$26:$J$26,1),TRUE))=TRUE,"",VLOOKUP($E187,'Source Data'!$B$29:$J$60,MATCH($L187, 'Source Data'!$B$26:$J$26,1),TRUE))))</f>
        <v/>
      </c>
      <c r="P187" s="170" t="str">
        <f>IF(OR(AND(OR($J187="Retired",$J187="Permanent Low-Use"),$K187&lt;=2021),(AND($J187="New",$K187&gt;2021))),"N/A",IF($N187=0,0,IF(ISERROR(VLOOKUP($E187,'Source Data'!$B$29:$J$60, MATCH($L187, 'Source Data'!$B$26:$J$26,1),TRUE))=TRUE,"",VLOOKUP($E187,'Source Data'!$B$29:$J$60,MATCH($L187, 'Source Data'!$B$26:$J$26,1),TRUE))))</f>
        <v/>
      </c>
      <c r="Q187" s="170" t="str">
        <f>IF(OR(AND(OR($J187="Retired",$J187="Permanent Low-Use"),$K187&lt;=2022),(AND($J187="New",$K187&gt;2022))),"N/A",IF($N187=0,0,IF(ISERROR(VLOOKUP($E187,'Source Data'!$B$29:$J$60, MATCH($L187, 'Source Data'!$B$26:$J$26,1),TRUE))=TRUE,"",VLOOKUP($E187,'Source Data'!$B$29:$J$60,MATCH($L187, 'Source Data'!$B$26:$J$26,1),TRUE))))</f>
        <v/>
      </c>
      <c r="R187" s="170" t="str">
        <f>IF(OR(AND(OR($J187="Retired",$J187="Permanent Low-Use"),$K187&lt;=2023),(AND($J187="New",$K187&gt;2023))),"N/A",IF($N187=0,0,IF(ISERROR(VLOOKUP($E187,'Source Data'!$B$29:$J$60, MATCH($L187, 'Source Data'!$B$26:$J$26,1),TRUE))=TRUE,"",VLOOKUP($E187,'Source Data'!$B$29:$J$60,MATCH($L187, 'Source Data'!$B$26:$J$26,1),TRUE))))</f>
        <v/>
      </c>
      <c r="S187" s="170" t="str">
        <f>IF(OR(AND(OR($J187="Retired",$J187="Permanent Low-Use"),$K187&lt;=2024),(AND($J187="New",$K187&gt;2024))),"N/A",IF($N187=0,0,IF(ISERROR(VLOOKUP($E187,'Source Data'!$B$29:$J$60, MATCH($L187, 'Source Data'!$B$26:$J$26,1),TRUE))=TRUE,"",VLOOKUP($E187,'Source Data'!$B$29:$J$60,MATCH($L187, 'Source Data'!$B$26:$J$26,1),TRUE))))</f>
        <v/>
      </c>
      <c r="T187" s="170" t="str">
        <f>IF(OR(AND(OR($J187="Retired",$J187="Permanent Low-Use"),$K187&lt;=2025),(AND($J187="New",$K187&gt;2025))),"N/A",IF($N187=0,0,IF(ISERROR(VLOOKUP($E187,'Source Data'!$B$29:$J$60, MATCH($L187, 'Source Data'!$B$26:$J$26,1),TRUE))=TRUE,"",VLOOKUP($E187,'Source Data'!$B$29:$J$60,MATCH($L187, 'Source Data'!$B$26:$J$26,1),TRUE))))</f>
        <v/>
      </c>
      <c r="U187" s="170" t="str">
        <f>IF(OR(AND(OR($J187="Retired",$J187="Permanent Low-Use"),$K187&lt;=2026),(AND($J187="New",$K187&gt;2026))),"N/A",IF($N187=0,0,IF(ISERROR(VLOOKUP($E187,'Source Data'!$B$29:$J$60, MATCH($L187, 'Source Data'!$B$26:$J$26,1),TRUE))=TRUE,"",VLOOKUP($E187,'Source Data'!$B$29:$J$60,MATCH($L187, 'Source Data'!$B$26:$J$26,1),TRUE))))</f>
        <v/>
      </c>
      <c r="V187" s="170" t="str">
        <f>IF(OR(AND(OR($J187="Retired",$J187="Permanent Low-Use"),$K187&lt;=2027),(AND($J187="New",$K187&gt;2027))),"N/A",IF($N187=0,0,IF(ISERROR(VLOOKUP($E187,'Source Data'!$B$29:$J$60, MATCH($L187, 'Source Data'!$B$26:$J$26,1),TRUE))=TRUE,"",VLOOKUP($E187,'Source Data'!$B$29:$J$60,MATCH($L187, 'Source Data'!$B$26:$J$26,1),TRUE))))</f>
        <v/>
      </c>
      <c r="W187" s="170" t="str">
        <f>IF(OR(AND(OR($J187="Retired",$J187="Permanent Low-Use"),$K187&lt;=2028),(AND($J187="New",$K187&gt;2028))),"N/A",IF($N187=0,0,IF(ISERROR(VLOOKUP($E187,'Source Data'!$B$29:$J$60, MATCH($L187, 'Source Data'!$B$26:$J$26,1),TRUE))=TRUE,"",VLOOKUP($E187,'Source Data'!$B$29:$J$60,MATCH($L187, 'Source Data'!$B$26:$J$26,1),TRUE))))</f>
        <v/>
      </c>
      <c r="X187" s="170" t="str">
        <f>IF(OR(AND(OR($J187="Retired",$J187="Permanent Low-Use"),$K187&lt;=2029),(AND($J187="New",$K187&gt;2029))),"N/A",IF($N187=0,0,IF(ISERROR(VLOOKUP($E187,'Source Data'!$B$29:$J$60, MATCH($L187, 'Source Data'!$B$26:$J$26,1),TRUE))=TRUE,"",VLOOKUP($E187,'Source Data'!$B$29:$J$60,MATCH($L187, 'Source Data'!$B$26:$J$26,1),TRUE))))</f>
        <v/>
      </c>
      <c r="Y187" s="170" t="str">
        <f>IF(OR(AND(OR($J187="Retired",$J187="Permanent Low-Use"),$K187&lt;=2030),(AND($J187="New",$K187&gt;2030))),"N/A",IF($N187=0,0,IF(ISERROR(VLOOKUP($E187,'Source Data'!$B$29:$J$60, MATCH($L187, 'Source Data'!$B$26:$J$26,1),TRUE))=TRUE,"",VLOOKUP($E187,'Source Data'!$B$29:$J$60,MATCH($L187, 'Source Data'!$B$26:$J$26,1),TRUE))))</f>
        <v/>
      </c>
      <c r="Z187" s="171" t="str">
        <f>IF(ISNUMBER($L187),IF(OR(AND(OR($J187="Retired",$J187="Permanent Low-Use"),$K187&lt;=2020),(AND($J187="New",$K187&gt;2020))),"N/A",VLOOKUP($F187,'Source Data'!$B$15:$I$22,5)),"")</f>
        <v/>
      </c>
      <c r="AA187" s="171" t="str">
        <f>IF(ISNUMBER($F187), IF(OR(AND(OR($J187="Retired", $J187="Permanent Low-Use"), $K187&lt;=2021), (AND($J187= "New", $K187&gt;2021))), "N/A", VLOOKUP($F187, 'Source Data'!$B$15:$I$22,6)), "")</f>
        <v/>
      </c>
      <c r="AB187" s="171" t="str">
        <f>IF(ISNUMBER($F187), IF(OR(AND(OR($J187="Retired", $J187="Permanent Low-Use"), $K187&lt;=2022), (AND($J187= "New", $K187&gt;2022))), "N/A", VLOOKUP($F187, 'Source Data'!$B$15:$I$22,7)), "")</f>
        <v/>
      </c>
      <c r="AC187" s="171" t="str">
        <f>IF(ISNUMBER($F187), IF(OR(AND(OR($J187="Retired", $J187="Permanent Low-Use"), $K187&lt;=2023), (AND($J187= "New", $K187&gt;2023))), "N/A", VLOOKUP($F187, 'Source Data'!$B$15:$I$22,8)), "")</f>
        <v/>
      </c>
      <c r="AD187" s="171" t="str">
        <f>IF(ISNUMBER($F187), IF(OR(AND(OR($J187="Retired", $J187="Permanent Low-Use"), $K187&lt;=2024), (AND($J187= "New", $K187&gt;2024))), "N/A", VLOOKUP($F187, 'Source Data'!$B$15:$I$22,8)), "")</f>
        <v/>
      </c>
      <c r="AE187" s="171" t="str">
        <f>IF(ISNUMBER($F187), IF(OR(AND(OR($J187="Retired", $J187="Permanent Low-Use"), $K187&lt;=2025), (AND($J187= "New", $K187&gt;2025))), "N/A", VLOOKUP($F187, 'Source Data'!$B$15:$I$22,8)), "")</f>
        <v/>
      </c>
      <c r="AF187" s="171" t="str">
        <f>IF(ISNUMBER($F187), IF(OR(AND(OR($J187="Retired", $J187="Permanent Low-Use"), $K187&lt;=2026), (AND($J187= "New", $K187&gt;2026))), "N/A", VLOOKUP($F187, 'Source Data'!$B$15:$I$22,8)), "")</f>
        <v/>
      </c>
      <c r="AG187" s="171" t="str">
        <f>IF(ISNUMBER($F187), IF(OR(AND(OR($J187="Retired", $J187="Permanent Low-Use"), $K187&lt;=2027), (AND($J187= "New", $K187&gt;2027))), "N/A", VLOOKUP($F187, 'Source Data'!$B$15:$I$22,8)), "")</f>
        <v/>
      </c>
      <c r="AH187" s="171" t="str">
        <f>IF(ISNUMBER($F187), IF(OR(AND(OR($J187="Retired", $J187="Permanent Low-Use"), $K187&lt;=2028), (AND($J187= "New", $K187&gt;2028))), "N/A", VLOOKUP($F187, 'Source Data'!$B$15:$I$22,8)), "")</f>
        <v/>
      </c>
      <c r="AI187" s="171" t="str">
        <f>IF(ISNUMBER($F187), IF(OR(AND(OR($J187="Retired", $J187="Permanent Low-Use"), $K187&lt;=2029), (AND($J187= "New", $K187&gt;2029))), "N/A", VLOOKUP($F187, 'Source Data'!$B$15:$I$22,8)), "")</f>
        <v/>
      </c>
      <c r="AJ187" s="171" t="str">
        <f>IF(ISNUMBER($F187), IF(OR(AND(OR($J187="Retired", $J187="Permanent Low-Use"), $K187&lt;=2030), (AND($J187= "New", $K187&gt;2030))), "N/A", VLOOKUP($F187, 'Source Data'!$B$15:$I$22,8)), "")</f>
        <v/>
      </c>
      <c r="AK187" s="171" t="str">
        <f>IF($N187= 0, "N/A", IF(ISERROR(VLOOKUP($F187, 'Source Data'!$B$4:$C$11,2)), "", VLOOKUP($F187, 'Source Data'!$B$4:$C$11,2)))</f>
        <v/>
      </c>
    </row>
    <row r="188" spans="1:37" x14ac:dyDescent="0.35">
      <c r="A188" s="99"/>
      <c r="B188" s="89"/>
      <c r="C188" s="90"/>
      <c r="D188" s="90"/>
      <c r="E188" s="91"/>
      <c r="F188" s="91"/>
      <c r="G188" s="86"/>
      <c r="H188" s="87"/>
      <c r="I188" s="86"/>
      <c r="J188" s="88"/>
      <c r="K188" s="92"/>
      <c r="L188" s="168" t="str">
        <f t="shared" si="9"/>
        <v/>
      </c>
      <c r="M188" s="170" t="str">
        <f>IF(ISERROR(VLOOKUP(E188,'Source Data'!$B$67:$J$97, MATCH(F188, 'Source Data'!$B$64:$J$64,1),TRUE))=TRUE,"",VLOOKUP(E188,'Source Data'!$B$67:$J$97,MATCH(F188, 'Source Data'!$B$64:$J$64,1),TRUE))</f>
        <v/>
      </c>
      <c r="N188" s="169" t="str">
        <f t="shared" si="10"/>
        <v/>
      </c>
      <c r="O188" s="170" t="str">
        <f>IF(OR(AND(OR($J188="Retired",$J188="Permanent Low-Use"),$K188&lt;=2020),(AND($J188="New",$K188&gt;2020))),"N/A",IF($N188=0,0,IF(ISERROR(VLOOKUP($E188,'Source Data'!$B$29:$J$60, MATCH($L188, 'Source Data'!$B$26:$J$26,1),TRUE))=TRUE,"",VLOOKUP($E188,'Source Data'!$B$29:$J$60,MATCH($L188, 'Source Data'!$B$26:$J$26,1),TRUE))))</f>
        <v/>
      </c>
      <c r="P188" s="170" t="str">
        <f>IF(OR(AND(OR($J188="Retired",$J188="Permanent Low-Use"),$K188&lt;=2021),(AND($J188="New",$K188&gt;2021))),"N/A",IF($N188=0,0,IF(ISERROR(VLOOKUP($E188,'Source Data'!$B$29:$J$60, MATCH($L188, 'Source Data'!$B$26:$J$26,1),TRUE))=TRUE,"",VLOOKUP($E188,'Source Data'!$B$29:$J$60,MATCH($L188, 'Source Data'!$B$26:$J$26,1),TRUE))))</f>
        <v/>
      </c>
      <c r="Q188" s="170" t="str">
        <f>IF(OR(AND(OR($J188="Retired",$J188="Permanent Low-Use"),$K188&lt;=2022),(AND($J188="New",$K188&gt;2022))),"N/A",IF($N188=0,0,IF(ISERROR(VLOOKUP($E188,'Source Data'!$B$29:$J$60, MATCH($L188, 'Source Data'!$B$26:$J$26,1),TRUE))=TRUE,"",VLOOKUP($E188,'Source Data'!$B$29:$J$60,MATCH($L188, 'Source Data'!$B$26:$J$26,1),TRUE))))</f>
        <v/>
      </c>
      <c r="R188" s="170" t="str">
        <f>IF(OR(AND(OR($J188="Retired",$J188="Permanent Low-Use"),$K188&lt;=2023),(AND($J188="New",$K188&gt;2023))),"N/A",IF($N188=0,0,IF(ISERROR(VLOOKUP($E188,'Source Data'!$B$29:$J$60, MATCH($L188, 'Source Data'!$B$26:$J$26,1),TRUE))=TRUE,"",VLOOKUP($E188,'Source Data'!$B$29:$J$60,MATCH($L188, 'Source Data'!$B$26:$J$26,1),TRUE))))</f>
        <v/>
      </c>
      <c r="S188" s="170" t="str">
        <f>IF(OR(AND(OR($J188="Retired",$J188="Permanent Low-Use"),$K188&lt;=2024),(AND($J188="New",$K188&gt;2024))),"N/A",IF($N188=0,0,IF(ISERROR(VLOOKUP($E188,'Source Data'!$B$29:$J$60, MATCH($L188, 'Source Data'!$B$26:$J$26,1),TRUE))=TRUE,"",VLOOKUP($E188,'Source Data'!$B$29:$J$60,MATCH($L188, 'Source Data'!$B$26:$J$26,1),TRUE))))</f>
        <v/>
      </c>
      <c r="T188" s="170" t="str">
        <f>IF(OR(AND(OR($J188="Retired",$J188="Permanent Low-Use"),$K188&lt;=2025),(AND($J188="New",$K188&gt;2025))),"N/A",IF($N188=0,0,IF(ISERROR(VLOOKUP($E188,'Source Data'!$B$29:$J$60, MATCH($L188, 'Source Data'!$B$26:$J$26,1),TRUE))=TRUE,"",VLOOKUP($E188,'Source Data'!$B$29:$J$60,MATCH($L188, 'Source Data'!$B$26:$J$26,1),TRUE))))</f>
        <v/>
      </c>
      <c r="U188" s="170" t="str">
        <f>IF(OR(AND(OR($J188="Retired",$J188="Permanent Low-Use"),$K188&lt;=2026),(AND($J188="New",$K188&gt;2026))),"N/A",IF($N188=0,0,IF(ISERROR(VLOOKUP($E188,'Source Data'!$B$29:$J$60, MATCH($L188, 'Source Data'!$B$26:$J$26,1),TRUE))=TRUE,"",VLOOKUP($E188,'Source Data'!$B$29:$J$60,MATCH($L188, 'Source Data'!$B$26:$J$26,1),TRUE))))</f>
        <v/>
      </c>
      <c r="V188" s="170" t="str">
        <f>IF(OR(AND(OR($J188="Retired",$J188="Permanent Low-Use"),$K188&lt;=2027),(AND($J188="New",$K188&gt;2027))),"N/A",IF($N188=0,0,IF(ISERROR(VLOOKUP($E188,'Source Data'!$B$29:$J$60, MATCH($L188, 'Source Data'!$B$26:$J$26,1),TRUE))=TRUE,"",VLOOKUP($E188,'Source Data'!$B$29:$J$60,MATCH($L188, 'Source Data'!$B$26:$J$26,1),TRUE))))</f>
        <v/>
      </c>
      <c r="W188" s="170" t="str">
        <f>IF(OR(AND(OR($J188="Retired",$J188="Permanent Low-Use"),$K188&lt;=2028),(AND($J188="New",$K188&gt;2028))),"N/A",IF($N188=0,0,IF(ISERROR(VLOOKUP($E188,'Source Data'!$B$29:$J$60, MATCH($L188, 'Source Data'!$B$26:$J$26,1),TRUE))=TRUE,"",VLOOKUP($E188,'Source Data'!$B$29:$J$60,MATCH($L188, 'Source Data'!$B$26:$J$26,1),TRUE))))</f>
        <v/>
      </c>
      <c r="X188" s="170" t="str">
        <f>IF(OR(AND(OR($J188="Retired",$J188="Permanent Low-Use"),$K188&lt;=2029),(AND($J188="New",$K188&gt;2029))),"N/A",IF($N188=0,0,IF(ISERROR(VLOOKUP($E188,'Source Data'!$B$29:$J$60, MATCH($L188, 'Source Data'!$B$26:$J$26,1),TRUE))=TRUE,"",VLOOKUP($E188,'Source Data'!$B$29:$J$60,MATCH($L188, 'Source Data'!$B$26:$J$26,1),TRUE))))</f>
        <v/>
      </c>
      <c r="Y188" s="170" t="str">
        <f>IF(OR(AND(OR($J188="Retired",$J188="Permanent Low-Use"),$K188&lt;=2030),(AND($J188="New",$K188&gt;2030))),"N/A",IF($N188=0,0,IF(ISERROR(VLOOKUP($E188,'Source Data'!$B$29:$J$60, MATCH($L188, 'Source Data'!$B$26:$J$26,1),TRUE))=TRUE,"",VLOOKUP($E188,'Source Data'!$B$29:$J$60,MATCH($L188, 'Source Data'!$B$26:$J$26,1),TRUE))))</f>
        <v/>
      </c>
      <c r="Z188" s="171" t="str">
        <f>IF(ISNUMBER($L188),IF(OR(AND(OR($J188="Retired",$J188="Permanent Low-Use"),$K188&lt;=2020),(AND($J188="New",$K188&gt;2020))),"N/A",VLOOKUP($F188,'Source Data'!$B$15:$I$22,5)),"")</f>
        <v/>
      </c>
      <c r="AA188" s="171" t="str">
        <f>IF(ISNUMBER($F188), IF(OR(AND(OR($J188="Retired", $J188="Permanent Low-Use"), $K188&lt;=2021), (AND($J188= "New", $K188&gt;2021))), "N/A", VLOOKUP($F188, 'Source Data'!$B$15:$I$22,6)), "")</f>
        <v/>
      </c>
      <c r="AB188" s="171" t="str">
        <f>IF(ISNUMBER($F188), IF(OR(AND(OR($J188="Retired", $J188="Permanent Low-Use"), $K188&lt;=2022), (AND($J188= "New", $K188&gt;2022))), "N/A", VLOOKUP($F188, 'Source Data'!$B$15:$I$22,7)), "")</f>
        <v/>
      </c>
      <c r="AC188" s="171" t="str">
        <f>IF(ISNUMBER($F188), IF(OR(AND(OR($J188="Retired", $J188="Permanent Low-Use"), $K188&lt;=2023), (AND($J188= "New", $K188&gt;2023))), "N/A", VLOOKUP($F188, 'Source Data'!$B$15:$I$22,8)), "")</f>
        <v/>
      </c>
      <c r="AD188" s="171" t="str">
        <f>IF(ISNUMBER($F188), IF(OR(AND(OR($J188="Retired", $J188="Permanent Low-Use"), $K188&lt;=2024), (AND($J188= "New", $K188&gt;2024))), "N/A", VLOOKUP($F188, 'Source Data'!$B$15:$I$22,8)), "")</f>
        <v/>
      </c>
      <c r="AE188" s="171" t="str">
        <f>IF(ISNUMBER($F188), IF(OR(AND(OR($J188="Retired", $J188="Permanent Low-Use"), $K188&lt;=2025), (AND($J188= "New", $K188&gt;2025))), "N/A", VLOOKUP($F188, 'Source Data'!$B$15:$I$22,8)), "")</f>
        <v/>
      </c>
      <c r="AF188" s="171" t="str">
        <f>IF(ISNUMBER($F188), IF(OR(AND(OR($J188="Retired", $J188="Permanent Low-Use"), $K188&lt;=2026), (AND($J188= "New", $K188&gt;2026))), "N/A", VLOOKUP($F188, 'Source Data'!$B$15:$I$22,8)), "")</f>
        <v/>
      </c>
      <c r="AG188" s="171" t="str">
        <f>IF(ISNUMBER($F188), IF(OR(AND(OR($J188="Retired", $J188="Permanent Low-Use"), $K188&lt;=2027), (AND($J188= "New", $K188&gt;2027))), "N/A", VLOOKUP($F188, 'Source Data'!$B$15:$I$22,8)), "")</f>
        <v/>
      </c>
      <c r="AH188" s="171" t="str">
        <f>IF(ISNUMBER($F188), IF(OR(AND(OR($J188="Retired", $J188="Permanent Low-Use"), $K188&lt;=2028), (AND($J188= "New", $K188&gt;2028))), "N/A", VLOOKUP($F188, 'Source Data'!$B$15:$I$22,8)), "")</f>
        <v/>
      </c>
      <c r="AI188" s="171" t="str">
        <f>IF(ISNUMBER($F188), IF(OR(AND(OR($J188="Retired", $J188="Permanent Low-Use"), $K188&lt;=2029), (AND($J188= "New", $K188&gt;2029))), "N/A", VLOOKUP($F188, 'Source Data'!$B$15:$I$22,8)), "")</f>
        <v/>
      </c>
      <c r="AJ188" s="171" t="str">
        <f>IF(ISNUMBER($F188), IF(OR(AND(OR($J188="Retired", $J188="Permanent Low-Use"), $K188&lt;=2030), (AND($J188= "New", $K188&gt;2030))), "N/A", VLOOKUP($F188, 'Source Data'!$B$15:$I$22,8)), "")</f>
        <v/>
      </c>
      <c r="AK188" s="171" t="str">
        <f>IF($N188= 0, "N/A", IF(ISERROR(VLOOKUP($F188, 'Source Data'!$B$4:$C$11,2)), "", VLOOKUP($F188, 'Source Data'!$B$4:$C$11,2)))</f>
        <v/>
      </c>
    </row>
    <row r="189" spans="1:37" x14ac:dyDescent="0.35">
      <c r="A189" s="99"/>
      <c r="B189" s="89"/>
      <c r="C189" s="90"/>
      <c r="D189" s="90"/>
      <c r="E189" s="91"/>
      <c r="F189" s="91"/>
      <c r="G189" s="86"/>
      <c r="H189" s="87"/>
      <c r="I189" s="86"/>
      <c r="J189" s="88"/>
      <c r="K189" s="92"/>
      <c r="L189" s="168" t="str">
        <f t="shared" si="9"/>
        <v/>
      </c>
      <c r="M189" s="170" t="str">
        <f>IF(ISERROR(VLOOKUP(E189,'Source Data'!$B$67:$J$97, MATCH(F189, 'Source Data'!$B$64:$J$64,1),TRUE))=TRUE,"",VLOOKUP(E189,'Source Data'!$B$67:$J$97,MATCH(F189, 'Source Data'!$B$64:$J$64,1),TRUE))</f>
        <v/>
      </c>
      <c r="N189" s="169" t="str">
        <f t="shared" si="10"/>
        <v/>
      </c>
      <c r="O189" s="170" t="str">
        <f>IF(OR(AND(OR($J189="Retired",$J189="Permanent Low-Use"),$K189&lt;=2020),(AND($J189="New",$K189&gt;2020))),"N/A",IF($N189=0,0,IF(ISERROR(VLOOKUP($E189,'Source Data'!$B$29:$J$60, MATCH($L189, 'Source Data'!$B$26:$J$26,1),TRUE))=TRUE,"",VLOOKUP($E189,'Source Data'!$B$29:$J$60,MATCH($L189, 'Source Data'!$B$26:$J$26,1),TRUE))))</f>
        <v/>
      </c>
      <c r="P189" s="170" t="str">
        <f>IF(OR(AND(OR($J189="Retired",$J189="Permanent Low-Use"),$K189&lt;=2021),(AND($J189="New",$K189&gt;2021))),"N/A",IF($N189=0,0,IF(ISERROR(VLOOKUP($E189,'Source Data'!$B$29:$J$60, MATCH($L189, 'Source Data'!$B$26:$J$26,1),TRUE))=TRUE,"",VLOOKUP($E189,'Source Data'!$B$29:$J$60,MATCH($L189, 'Source Data'!$B$26:$J$26,1),TRUE))))</f>
        <v/>
      </c>
      <c r="Q189" s="170" t="str">
        <f>IF(OR(AND(OR($J189="Retired",$J189="Permanent Low-Use"),$K189&lt;=2022),(AND($J189="New",$K189&gt;2022))),"N/A",IF($N189=0,0,IF(ISERROR(VLOOKUP($E189,'Source Data'!$B$29:$J$60, MATCH($L189, 'Source Data'!$B$26:$J$26,1),TRUE))=TRUE,"",VLOOKUP($E189,'Source Data'!$B$29:$J$60,MATCH($L189, 'Source Data'!$B$26:$J$26,1),TRUE))))</f>
        <v/>
      </c>
      <c r="R189" s="170" t="str">
        <f>IF(OR(AND(OR($J189="Retired",$J189="Permanent Low-Use"),$K189&lt;=2023),(AND($J189="New",$K189&gt;2023))),"N/A",IF($N189=0,0,IF(ISERROR(VLOOKUP($E189,'Source Data'!$B$29:$J$60, MATCH($L189, 'Source Data'!$B$26:$J$26,1),TRUE))=TRUE,"",VLOOKUP($E189,'Source Data'!$B$29:$J$60,MATCH($L189, 'Source Data'!$B$26:$J$26,1),TRUE))))</f>
        <v/>
      </c>
      <c r="S189" s="170" t="str">
        <f>IF(OR(AND(OR($J189="Retired",$J189="Permanent Low-Use"),$K189&lt;=2024),(AND($J189="New",$K189&gt;2024))),"N/A",IF($N189=0,0,IF(ISERROR(VLOOKUP($E189,'Source Data'!$B$29:$J$60, MATCH($L189, 'Source Data'!$B$26:$J$26,1),TRUE))=TRUE,"",VLOOKUP($E189,'Source Data'!$B$29:$J$60,MATCH($L189, 'Source Data'!$B$26:$J$26,1),TRUE))))</f>
        <v/>
      </c>
      <c r="T189" s="170" t="str">
        <f>IF(OR(AND(OR($J189="Retired",$J189="Permanent Low-Use"),$K189&lt;=2025),(AND($J189="New",$K189&gt;2025))),"N/A",IF($N189=0,0,IF(ISERROR(VLOOKUP($E189,'Source Data'!$B$29:$J$60, MATCH($L189, 'Source Data'!$B$26:$J$26,1),TRUE))=TRUE,"",VLOOKUP($E189,'Source Data'!$B$29:$J$60,MATCH($L189, 'Source Data'!$B$26:$J$26,1),TRUE))))</f>
        <v/>
      </c>
      <c r="U189" s="170" t="str">
        <f>IF(OR(AND(OR($J189="Retired",$J189="Permanent Low-Use"),$K189&lt;=2026),(AND($J189="New",$K189&gt;2026))),"N/A",IF($N189=0,0,IF(ISERROR(VLOOKUP($E189,'Source Data'!$B$29:$J$60, MATCH($L189, 'Source Data'!$B$26:$J$26,1),TRUE))=TRUE,"",VLOOKUP($E189,'Source Data'!$B$29:$J$60,MATCH($L189, 'Source Data'!$B$26:$J$26,1),TRUE))))</f>
        <v/>
      </c>
      <c r="V189" s="170" t="str">
        <f>IF(OR(AND(OR($J189="Retired",$J189="Permanent Low-Use"),$K189&lt;=2027),(AND($J189="New",$K189&gt;2027))),"N/A",IF($N189=0,0,IF(ISERROR(VLOOKUP($E189,'Source Data'!$B$29:$J$60, MATCH($L189, 'Source Data'!$B$26:$J$26,1),TRUE))=TRUE,"",VLOOKUP($E189,'Source Data'!$B$29:$J$60,MATCH($L189, 'Source Data'!$B$26:$J$26,1),TRUE))))</f>
        <v/>
      </c>
      <c r="W189" s="170" t="str">
        <f>IF(OR(AND(OR($J189="Retired",$J189="Permanent Low-Use"),$K189&lt;=2028),(AND($J189="New",$K189&gt;2028))),"N/A",IF($N189=0,0,IF(ISERROR(VLOOKUP($E189,'Source Data'!$B$29:$J$60, MATCH($L189, 'Source Data'!$B$26:$J$26,1),TRUE))=TRUE,"",VLOOKUP($E189,'Source Data'!$B$29:$J$60,MATCH($L189, 'Source Data'!$B$26:$J$26,1),TRUE))))</f>
        <v/>
      </c>
      <c r="X189" s="170" t="str">
        <f>IF(OR(AND(OR($J189="Retired",$J189="Permanent Low-Use"),$K189&lt;=2029),(AND($J189="New",$K189&gt;2029))),"N/A",IF($N189=0,0,IF(ISERROR(VLOOKUP($E189,'Source Data'!$B$29:$J$60, MATCH($L189, 'Source Data'!$B$26:$J$26,1),TRUE))=TRUE,"",VLOOKUP($E189,'Source Data'!$B$29:$J$60,MATCH($L189, 'Source Data'!$B$26:$J$26,1),TRUE))))</f>
        <v/>
      </c>
      <c r="Y189" s="170" t="str">
        <f>IF(OR(AND(OR($J189="Retired",$J189="Permanent Low-Use"),$K189&lt;=2030),(AND($J189="New",$K189&gt;2030))),"N/A",IF($N189=0,0,IF(ISERROR(VLOOKUP($E189,'Source Data'!$B$29:$J$60, MATCH($L189, 'Source Data'!$B$26:$J$26,1),TRUE))=TRUE,"",VLOOKUP($E189,'Source Data'!$B$29:$J$60,MATCH($L189, 'Source Data'!$B$26:$J$26,1),TRUE))))</f>
        <v/>
      </c>
      <c r="Z189" s="171" t="str">
        <f>IF(ISNUMBER($L189),IF(OR(AND(OR($J189="Retired",$J189="Permanent Low-Use"),$K189&lt;=2020),(AND($J189="New",$K189&gt;2020))),"N/A",VLOOKUP($F189,'Source Data'!$B$15:$I$22,5)),"")</f>
        <v/>
      </c>
      <c r="AA189" s="171" t="str">
        <f>IF(ISNUMBER($F189), IF(OR(AND(OR($J189="Retired", $J189="Permanent Low-Use"), $K189&lt;=2021), (AND($J189= "New", $K189&gt;2021))), "N/A", VLOOKUP($F189, 'Source Data'!$B$15:$I$22,6)), "")</f>
        <v/>
      </c>
      <c r="AB189" s="171" t="str">
        <f>IF(ISNUMBER($F189), IF(OR(AND(OR($J189="Retired", $J189="Permanent Low-Use"), $K189&lt;=2022), (AND($J189= "New", $K189&gt;2022))), "N/A", VLOOKUP($F189, 'Source Data'!$B$15:$I$22,7)), "")</f>
        <v/>
      </c>
      <c r="AC189" s="171" t="str">
        <f>IF(ISNUMBER($F189), IF(OR(AND(OR($J189="Retired", $J189="Permanent Low-Use"), $K189&lt;=2023), (AND($J189= "New", $K189&gt;2023))), "N/A", VLOOKUP($F189, 'Source Data'!$B$15:$I$22,8)), "")</f>
        <v/>
      </c>
      <c r="AD189" s="171" t="str">
        <f>IF(ISNUMBER($F189), IF(OR(AND(OR($J189="Retired", $J189="Permanent Low-Use"), $K189&lt;=2024), (AND($J189= "New", $K189&gt;2024))), "N/A", VLOOKUP($F189, 'Source Data'!$B$15:$I$22,8)), "")</f>
        <v/>
      </c>
      <c r="AE189" s="171" t="str">
        <f>IF(ISNUMBER($F189), IF(OR(AND(OR($J189="Retired", $J189="Permanent Low-Use"), $K189&lt;=2025), (AND($J189= "New", $K189&gt;2025))), "N/A", VLOOKUP($F189, 'Source Data'!$B$15:$I$22,8)), "")</f>
        <v/>
      </c>
      <c r="AF189" s="171" t="str">
        <f>IF(ISNUMBER($F189), IF(OR(AND(OR($J189="Retired", $J189="Permanent Low-Use"), $K189&lt;=2026), (AND($J189= "New", $K189&gt;2026))), "N/A", VLOOKUP($F189, 'Source Data'!$B$15:$I$22,8)), "")</f>
        <v/>
      </c>
      <c r="AG189" s="171" t="str">
        <f>IF(ISNUMBER($F189), IF(OR(AND(OR($J189="Retired", $J189="Permanent Low-Use"), $K189&lt;=2027), (AND($J189= "New", $K189&gt;2027))), "N/A", VLOOKUP($F189, 'Source Data'!$B$15:$I$22,8)), "")</f>
        <v/>
      </c>
      <c r="AH189" s="171" t="str">
        <f>IF(ISNUMBER($F189), IF(OR(AND(OR($J189="Retired", $J189="Permanent Low-Use"), $K189&lt;=2028), (AND($J189= "New", $K189&gt;2028))), "N/A", VLOOKUP($F189, 'Source Data'!$B$15:$I$22,8)), "")</f>
        <v/>
      </c>
      <c r="AI189" s="171" t="str">
        <f>IF(ISNUMBER($F189), IF(OR(AND(OR($J189="Retired", $J189="Permanent Low-Use"), $K189&lt;=2029), (AND($J189= "New", $K189&gt;2029))), "N/A", VLOOKUP($F189, 'Source Data'!$B$15:$I$22,8)), "")</f>
        <v/>
      </c>
      <c r="AJ189" s="171" t="str">
        <f>IF(ISNUMBER($F189), IF(OR(AND(OR($J189="Retired", $J189="Permanent Low-Use"), $K189&lt;=2030), (AND($J189= "New", $K189&gt;2030))), "N/A", VLOOKUP($F189, 'Source Data'!$B$15:$I$22,8)), "")</f>
        <v/>
      </c>
      <c r="AK189" s="171" t="str">
        <f>IF($N189= 0, "N/A", IF(ISERROR(VLOOKUP($F189, 'Source Data'!$B$4:$C$11,2)), "", VLOOKUP($F189, 'Source Data'!$B$4:$C$11,2)))</f>
        <v/>
      </c>
    </row>
    <row r="190" spans="1:37" x14ac:dyDescent="0.35">
      <c r="A190" s="99"/>
      <c r="B190" s="89"/>
      <c r="C190" s="90"/>
      <c r="D190" s="90"/>
      <c r="E190" s="91"/>
      <c r="F190" s="91"/>
      <c r="G190" s="86"/>
      <c r="H190" s="87"/>
      <c r="I190" s="86"/>
      <c r="J190" s="88"/>
      <c r="K190" s="92"/>
      <c r="L190" s="168" t="str">
        <f t="shared" si="9"/>
        <v/>
      </c>
      <c r="M190" s="170" t="str">
        <f>IF(ISERROR(VLOOKUP(E190,'Source Data'!$B$67:$J$97, MATCH(F190, 'Source Data'!$B$64:$J$64,1),TRUE))=TRUE,"",VLOOKUP(E190,'Source Data'!$B$67:$J$97,MATCH(F190, 'Source Data'!$B$64:$J$64,1),TRUE))</f>
        <v/>
      </c>
      <c r="N190" s="169" t="str">
        <f t="shared" si="10"/>
        <v/>
      </c>
      <c r="O190" s="170" t="str">
        <f>IF(OR(AND(OR($J190="Retired",$J190="Permanent Low-Use"),$K190&lt;=2020),(AND($J190="New",$K190&gt;2020))),"N/A",IF($N190=0,0,IF(ISERROR(VLOOKUP($E190,'Source Data'!$B$29:$J$60, MATCH($L190, 'Source Data'!$B$26:$J$26,1),TRUE))=TRUE,"",VLOOKUP($E190,'Source Data'!$B$29:$J$60,MATCH($L190, 'Source Data'!$B$26:$J$26,1),TRUE))))</f>
        <v/>
      </c>
      <c r="P190" s="170" t="str">
        <f>IF(OR(AND(OR($J190="Retired",$J190="Permanent Low-Use"),$K190&lt;=2021),(AND($J190="New",$K190&gt;2021))),"N/A",IF($N190=0,0,IF(ISERROR(VLOOKUP($E190,'Source Data'!$B$29:$J$60, MATCH($L190, 'Source Data'!$B$26:$J$26,1),TRUE))=TRUE,"",VLOOKUP($E190,'Source Data'!$B$29:$J$60,MATCH($L190, 'Source Data'!$B$26:$J$26,1),TRUE))))</f>
        <v/>
      </c>
      <c r="Q190" s="170" t="str">
        <f>IF(OR(AND(OR($J190="Retired",$J190="Permanent Low-Use"),$K190&lt;=2022),(AND($J190="New",$K190&gt;2022))),"N/A",IF($N190=0,0,IF(ISERROR(VLOOKUP($E190,'Source Data'!$B$29:$J$60, MATCH($L190, 'Source Data'!$B$26:$J$26,1),TRUE))=TRUE,"",VLOOKUP($E190,'Source Data'!$B$29:$J$60,MATCH($L190, 'Source Data'!$B$26:$J$26,1),TRUE))))</f>
        <v/>
      </c>
      <c r="R190" s="170" t="str">
        <f>IF(OR(AND(OR($J190="Retired",$J190="Permanent Low-Use"),$K190&lt;=2023),(AND($J190="New",$K190&gt;2023))),"N/A",IF($N190=0,0,IF(ISERROR(VLOOKUP($E190,'Source Data'!$B$29:$J$60, MATCH($L190, 'Source Data'!$B$26:$J$26,1),TRUE))=TRUE,"",VLOOKUP($E190,'Source Data'!$B$29:$J$60,MATCH($L190, 'Source Data'!$B$26:$J$26,1),TRUE))))</f>
        <v/>
      </c>
      <c r="S190" s="170" t="str">
        <f>IF(OR(AND(OR($J190="Retired",$J190="Permanent Low-Use"),$K190&lt;=2024),(AND($J190="New",$K190&gt;2024))),"N/A",IF($N190=0,0,IF(ISERROR(VLOOKUP($E190,'Source Data'!$B$29:$J$60, MATCH($L190, 'Source Data'!$B$26:$J$26,1),TRUE))=TRUE,"",VLOOKUP($E190,'Source Data'!$B$29:$J$60,MATCH($L190, 'Source Data'!$B$26:$J$26,1),TRUE))))</f>
        <v/>
      </c>
      <c r="T190" s="170" t="str">
        <f>IF(OR(AND(OR($J190="Retired",$J190="Permanent Low-Use"),$K190&lt;=2025),(AND($J190="New",$K190&gt;2025))),"N/A",IF($N190=0,0,IF(ISERROR(VLOOKUP($E190,'Source Data'!$B$29:$J$60, MATCH($L190, 'Source Data'!$B$26:$J$26,1),TRUE))=TRUE,"",VLOOKUP($E190,'Source Data'!$B$29:$J$60,MATCH($L190, 'Source Data'!$B$26:$J$26,1),TRUE))))</f>
        <v/>
      </c>
      <c r="U190" s="170" t="str">
        <f>IF(OR(AND(OR($J190="Retired",$J190="Permanent Low-Use"),$K190&lt;=2026),(AND($J190="New",$K190&gt;2026))),"N/A",IF($N190=0,0,IF(ISERROR(VLOOKUP($E190,'Source Data'!$B$29:$J$60, MATCH($L190, 'Source Data'!$B$26:$J$26,1),TRUE))=TRUE,"",VLOOKUP($E190,'Source Data'!$B$29:$J$60,MATCH($L190, 'Source Data'!$B$26:$J$26,1),TRUE))))</f>
        <v/>
      </c>
      <c r="V190" s="170" t="str">
        <f>IF(OR(AND(OR($J190="Retired",$J190="Permanent Low-Use"),$K190&lt;=2027),(AND($J190="New",$K190&gt;2027))),"N/A",IF($N190=0,0,IF(ISERROR(VLOOKUP($E190,'Source Data'!$B$29:$J$60, MATCH($L190, 'Source Data'!$B$26:$J$26,1),TRUE))=TRUE,"",VLOOKUP($E190,'Source Data'!$B$29:$J$60,MATCH($L190, 'Source Data'!$B$26:$J$26,1),TRUE))))</f>
        <v/>
      </c>
      <c r="W190" s="170" t="str">
        <f>IF(OR(AND(OR($J190="Retired",$J190="Permanent Low-Use"),$K190&lt;=2028),(AND($J190="New",$K190&gt;2028))),"N/A",IF($N190=0,0,IF(ISERROR(VLOOKUP($E190,'Source Data'!$B$29:$J$60, MATCH($L190, 'Source Data'!$B$26:$J$26,1),TRUE))=TRUE,"",VLOOKUP($E190,'Source Data'!$B$29:$J$60,MATCH($L190, 'Source Data'!$B$26:$J$26,1),TRUE))))</f>
        <v/>
      </c>
      <c r="X190" s="170" t="str">
        <f>IF(OR(AND(OR($J190="Retired",$J190="Permanent Low-Use"),$K190&lt;=2029),(AND($J190="New",$K190&gt;2029))),"N/A",IF($N190=0,0,IF(ISERROR(VLOOKUP($E190,'Source Data'!$B$29:$J$60, MATCH($L190, 'Source Data'!$B$26:$J$26,1),TRUE))=TRUE,"",VLOOKUP($E190,'Source Data'!$B$29:$J$60,MATCH($L190, 'Source Data'!$B$26:$J$26,1),TRUE))))</f>
        <v/>
      </c>
      <c r="Y190" s="170" t="str">
        <f>IF(OR(AND(OR($J190="Retired",$J190="Permanent Low-Use"),$K190&lt;=2030),(AND($J190="New",$K190&gt;2030))),"N/A",IF($N190=0,0,IF(ISERROR(VLOOKUP($E190,'Source Data'!$B$29:$J$60, MATCH($L190, 'Source Data'!$B$26:$J$26,1),TRUE))=TRUE,"",VLOOKUP($E190,'Source Data'!$B$29:$J$60,MATCH($L190, 'Source Data'!$B$26:$J$26,1),TRUE))))</f>
        <v/>
      </c>
      <c r="Z190" s="171" t="str">
        <f>IF(ISNUMBER($L190),IF(OR(AND(OR($J190="Retired",$J190="Permanent Low-Use"),$K190&lt;=2020),(AND($J190="New",$K190&gt;2020))),"N/A",VLOOKUP($F190,'Source Data'!$B$15:$I$22,5)),"")</f>
        <v/>
      </c>
      <c r="AA190" s="171" t="str">
        <f>IF(ISNUMBER($F190), IF(OR(AND(OR($J190="Retired", $J190="Permanent Low-Use"), $K190&lt;=2021), (AND($J190= "New", $K190&gt;2021))), "N/A", VLOOKUP($F190, 'Source Data'!$B$15:$I$22,6)), "")</f>
        <v/>
      </c>
      <c r="AB190" s="171" t="str">
        <f>IF(ISNUMBER($F190), IF(OR(AND(OR($J190="Retired", $J190="Permanent Low-Use"), $K190&lt;=2022), (AND($J190= "New", $K190&gt;2022))), "N/A", VLOOKUP($F190, 'Source Data'!$B$15:$I$22,7)), "")</f>
        <v/>
      </c>
      <c r="AC190" s="171" t="str">
        <f>IF(ISNUMBER($F190), IF(OR(AND(OR($J190="Retired", $J190="Permanent Low-Use"), $K190&lt;=2023), (AND($J190= "New", $K190&gt;2023))), "N/A", VLOOKUP($F190, 'Source Data'!$B$15:$I$22,8)), "")</f>
        <v/>
      </c>
      <c r="AD190" s="171" t="str">
        <f>IF(ISNUMBER($F190), IF(OR(AND(OR($J190="Retired", $J190="Permanent Low-Use"), $K190&lt;=2024), (AND($J190= "New", $K190&gt;2024))), "N/A", VLOOKUP($F190, 'Source Data'!$B$15:$I$22,8)), "")</f>
        <v/>
      </c>
      <c r="AE190" s="171" t="str">
        <f>IF(ISNUMBER($F190), IF(OR(AND(OR($J190="Retired", $J190="Permanent Low-Use"), $K190&lt;=2025), (AND($J190= "New", $K190&gt;2025))), "N/A", VLOOKUP($F190, 'Source Data'!$B$15:$I$22,8)), "")</f>
        <v/>
      </c>
      <c r="AF190" s="171" t="str">
        <f>IF(ISNUMBER($F190), IF(OR(AND(OR($J190="Retired", $J190="Permanent Low-Use"), $K190&lt;=2026), (AND($J190= "New", $K190&gt;2026))), "N/A", VLOOKUP($F190, 'Source Data'!$B$15:$I$22,8)), "")</f>
        <v/>
      </c>
      <c r="AG190" s="171" t="str">
        <f>IF(ISNUMBER($F190), IF(OR(AND(OR($J190="Retired", $J190="Permanent Low-Use"), $K190&lt;=2027), (AND($J190= "New", $K190&gt;2027))), "N/A", VLOOKUP($F190, 'Source Data'!$B$15:$I$22,8)), "")</f>
        <v/>
      </c>
      <c r="AH190" s="171" t="str">
        <f>IF(ISNUMBER($F190), IF(OR(AND(OR($J190="Retired", $J190="Permanent Low-Use"), $K190&lt;=2028), (AND($J190= "New", $K190&gt;2028))), "N/A", VLOOKUP($F190, 'Source Data'!$B$15:$I$22,8)), "")</f>
        <v/>
      </c>
      <c r="AI190" s="171" t="str">
        <f>IF(ISNUMBER($F190), IF(OR(AND(OR($J190="Retired", $J190="Permanent Low-Use"), $K190&lt;=2029), (AND($J190= "New", $K190&gt;2029))), "N/A", VLOOKUP($F190, 'Source Data'!$B$15:$I$22,8)), "")</f>
        <v/>
      </c>
      <c r="AJ190" s="171" t="str">
        <f>IF(ISNUMBER($F190), IF(OR(AND(OR($J190="Retired", $J190="Permanent Low-Use"), $K190&lt;=2030), (AND($J190= "New", $K190&gt;2030))), "N/A", VLOOKUP($F190, 'Source Data'!$B$15:$I$22,8)), "")</f>
        <v/>
      </c>
      <c r="AK190" s="171" t="str">
        <f>IF($N190= 0, "N/A", IF(ISERROR(VLOOKUP($F190, 'Source Data'!$B$4:$C$11,2)), "", VLOOKUP($F190, 'Source Data'!$B$4:$C$11,2)))</f>
        <v/>
      </c>
    </row>
    <row r="191" spans="1:37" x14ac:dyDescent="0.35">
      <c r="A191" s="99"/>
      <c r="B191" s="89"/>
      <c r="C191" s="90"/>
      <c r="D191" s="90"/>
      <c r="E191" s="91"/>
      <c r="F191" s="91"/>
      <c r="G191" s="86"/>
      <c r="H191" s="87"/>
      <c r="I191" s="86"/>
      <c r="J191" s="88"/>
      <c r="K191" s="92"/>
      <c r="L191" s="168" t="str">
        <f t="shared" si="9"/>
        <v/>
      </c>
      <c r="M191" s="170" t="str">
        <f>IF(ISERROR(VLOOKUP(E191,'Source Data'!$B$67:$J$97, MATCH(F191, 'Source Data'!$B$64:$J$64,1),TRUE))=TRUE,"",VLOOKUP(E191,'Source Data'!$B$67:$J$97,MATCH(F191, 'Source Data'!$B$64:$J$64,1),TRUE))</f>
        <v/>
      </c>
      <c r="N191" s="169" t="str">
        <f t="shared" si="10"/>
        <v/>
      </c>
      <c r="O191" s="170" t="str">
        <f>IF(OR(AND(OR($J191="Retired",$J191="Permanent Low-Use"),$K191&lt;=2020),(AND($J191="New",$K191&gt;2020))),"N/A",IF($N191=0,0,IF(ISERROR(VLOOKUP($E191,'Source Data'!$B$29:$J$60, MATCH($L191, 'Source Data'!$B$26:$J$26,1),TRUE))=TRUE,"",VLOOKUP($E191,'Source Data'!$B$29:$J$60,MATCH($L191, 'Source Data'!$B$26:$J$26,1),TRUE))))</f>
        <v/>
      </c>
      <c r="P191" s="170" t="str">
        <f>IF(OR(AND(OR($J191="Retired",$J191="Permanent Low-Use"),$K191&lt;=2021),(AND($J191="New",$K191&gt;2021))),"N/A",IF($N191=0,0,IF(ISERROR(VLOOKUP($E191,'Source Data'!$B$29:$J$60, MATCH($L191, 'Source Data'!$B$26:$J$26,1),TRUE))=TRUE,"",VLOOKUP($E191,'Source Data'!$B$29:$J$60,MATCH($L191, 'Source Data'!$B$26:$J$26,1),TRUE))))</f>
        <v/>
      </c>
      <c r="Q191" s="170" t="str">
        <f>IF(OR(AND(OR($J191="Retired",$J191="Permanent Low-Use"),$K191&lt;=2022),(AND($J191="New",$K191&gt;2022))),"N/A",IF($N191=0,0,IF(ISERROR(VLOOKUP($E191,'Source Data'!$B$29:$J$60, MATCH($L191, 'Source Data'!$B$26:$J$26,1),TRUE))=TRUE,"",VLOOKUP($E191,'Source Data'!$B$29:$J$60,MATCH($L191, 'Source Data'!$B$26:$J$26,1),TRUE))))</f>
        <v/>
      </c>
      <c r="R191" s="170" t="str">
        <f>IF(OR(AND(OR($J191="Retired",$J191="Permanent Low-Use"),$K191&lt;=2023),(AND($J191="New",$K191&gt;2023))),"N/A",IF($N191=0,0,IF(ISERROR(VLOOKUP($E191,'Source Data'!$B$29:$J$60, MATCH($L191, 'Source Data'!$B$26:$J$26,1),TRUE))=TRUE,"",VLOOKUP($E191,'Source Data'!$B$29:$J$60,MATCH($L191, 'Source Data'!$B$26:$J$26,1),TRUE))))</f>
        <v/>
      </c>
      <c r="S191" s="170" t="str">
        <f>IF(OR(AND(OR($J191="Retired",$J191="Permanent Low-Use"),$K191&lt;=2024),(AND($J191="New",$K191&gt;2024))),"N/A",IF($N191=0,0,IF(ISERROR(VLOOKUP($E191,'Source Data'!$B$29:$J$60, MATCH($L191, 'Source Data'!$B$26:$J$26,1),TRUE))=TRUE,"",VLOOKUP($E191,'Source Data'!$B$29:$J$60,MATCH($L191, 'Source Data'!$B$26:$J$26,1),TRUE))))</f>
        <v/>
      </c>
      <c r="T191" s="170" t="str">
        <f>IF(OR(AND(OR($J191="Retired",$J191="Permanent Low-Use"),$K191&lt;=2025),(AND($J191="New",$K191&gt;2025))),"N/A",IF($N191=0,0,IF(ISERROR(VLOOKUP($E191,'Source Data'!$B$29:$J$60, MATCH($L191, 'Source Data'!$B$26:$J$26,1),TRUE))=TRUE,"",VLOOKUP($E191,'Source Data'!$B$29:$J$60,MATCH($L191, 'Source Data'!$B$26:$J$26,1),TRUE))))</f>
        <v/>
      </c>
      <c r="U191" s="170" t="str">
        <f>IF(OR(AND(OR($J191="Retired",$J191="Permanent Low-Use"),$K191&lt;=2026),(AND($J191="New",$K191&gt;2026))),"N/A",IF($N191=0,0,IF(ISERROR(VLOOKUP($E191,'Source Data'!$B$29:$J$60, MATCH($L191, 'Source Data'!$B$26:$J$26,1),TRUE))=TRUE,"",VLOOKUP($E191,'Source Data'!$B$29:$J$60,MATCH($L191, 'Source Data'!$B$26:$J$26,1),TRUE))))</f>
        <v/>
      </c>
      <c r="V191" s="170" t="str">
        <f>IF(OR(AND(OR($J191="Retired",$J191="Permanent Low-Use"),$K191&lt;=2027),(AND($J191="New",$K191&gt;2027))),"N/A",IF($N191=0,0,IF(ISERROR(VLOOKUP($E191,'Source Data'!$B$29:$J$60, MATCH($L191, 'Source Data'!$B$26:$J$26,1),TRUE))=TRUE,"",VLOOKUP($E191,'Source Data'!$B$29:$J$60,MATCH($L191, 'Source Data'!$B$26:$J$26,1),TRUE))))</f>
        <v/>
      </c>
      <c r="W191" s="170" t="str">
        <f>IF(OR(AND(OR($J191="Retired",$J191="Permanent Low-Use"),$K191&lt;=2028),(AND($J191="New",$K191&gt;2028))),"N/A",IF($N191=0,0,IF(ISERROR(VLOOKUP($E191,'Source Data'!$B$29:$J$60, MATCH($L191, 'Source Data'!$B$26:$J$26,1),TRUE))=TRUE,"",VLOOKUP($E191,'Source Data'!$B$29:$J$60,MATCH($L191, 'Source Data'!$B$26:$J$26,1),TRUE))))</f>
        <v/>
      </c>
      <c r="X191" s="170" t="str">
        <f>IF(OR(AND(OR($J191="Retired",$J191="Permanent Low-Use"),$K191&lt;=2029),(AND($J191="New",$K191&gt;2029))),"N/A",IF($N191=0,0,IF(ISERROR(VLOOKUP($E191,'Source Data'!$B$29:$J$60, MATCH($L191, 'Source Data'!$B$26:$J$26,1),TRUE))=TRUE,"",VLOOKUP($E191,'Source Data'!$B$29:$J$60,MATCH($L191, 'Source Data'!$B$26:$J$26,1),TRUE))))</f>
        <v/>
      </c>
      <c r="Y191" s="170" t="str">
        <f>IF(OR(AND(OR($J191="Retired",$J191="Permanent Low-Use"),$K191&lt;=2030),(AND($J191="New",$K191&gt;2030))),"N/A",IF($N191=0,0,IF(ISERROR(VLOOKUP($E191,'Source Data'!$B$29:$J$60, MATCH($L191, 'Source Data'!$B$26:$J$26,1),TRUE))=TRUE,"",VLOOKUP($E191,'Source Data'!$B$29:$J$60,MATCH($L191, 'Source Data'!$B$26:$J$26,1),TRUE))))</f>
        <v/>
      </c>
      <c r="Z191" s="171" t="str">
        <f>IF(ISNUMBER($L191),IF(OR(AND(OR($J191="Retired",$J191="Permanent Low-Use"),$K191&lt;=2020),(AND($J191="New",$K191&gt;2020))),"N/A",VLOOKUP($F191,'Source Data'!$B$15:$I$22,5)),"")</f>
        <v/>
      </c>
      <c r="AA191" s="171" t="str">
        <f>IF(ISNUMBER($F191), IF(OR(AND(OR($J191="Retired", $J191="Permanent Low-Use"), $K191&lt;=2021), (AND($J191= "New", $K191&gt;2021))), "N/A", VLOOKUP($F191, 'Source Data'!$B$15:$I$22,6)), "")</f>
        <v/>
      </c>
      <c r="AB191" s="171" t="str">
        <f>IF(ISNUMBER($F191), IF(OR(AND(OR($J191="Retired", $J191="Permanent Low-Use"), $K191&lt;=2022), (AND($J191= "New", $K191&gt;2022))), "N/A", VLOOKUP($F191, 'Source Data'!$B$15:$I$22,7)), "")</f>
        <v/>
      </c>
      <c r="AC191" s="171" t="str">
        <f>IF(ISNUMBER($F191), IF(OR(AND(OR($J191="Retired", $J191="Permanent Low-Use"), $K191&lt;=2023), (AND($J191= "New", $K191&gt;2023))), "N/A", VLOOKUP($F191, 'Source Data'!$B$15:$I$22,8)), "")</f>
        <v/>
      </c>
      <c r="AD191" s="171" t="str">
        <f>IF(ISNUMBER($F191), IF(OR(AND(OR($J191="Retired", $J191="Permanent Low-Use"), $K191&lt;=2024), (AND($J191= "New", $K191&gt;2024))), "N/A", VLOOKUP($F191, 'Source Data'!$B$15:$I$22,8)), "")</f>
        <v/>
      </c>
      <c r="AE191" s="171" t="str">
        <f>IF(ISNUMBER($F191), IF(OR(AND(OR($J191="Retired", $J191="Permanent Low-Use"), $K191&lt;=2025), (AND($J191= "New", $K191&gt;2025))), "N/A", VLOOKUP($F191, 'Source Data'!$B$15:$I$22,8)), "")</f>
        <v/>
      </c>
      <c r="AF191" s="171" t="str">
        <f>IF(ISNUMBER($F191), IF(OR(AND(OR($J191="Retired", $J191="Permanent Low-Use"), $K191&lt;=2026), (AND($J191= "New", $K191&gt;2026))), "N/A", VLOOKUP($F191, 'Source Data'!$B$15:$I$22,8)), "")</f>
        <v/>
      </c>
      <c r="AG191" s="171" t="str">
        <f>IF(ISNUMBER($F191), IF(OR(AND(OR($J191="Retired", $J191="Permanent Low-Use"), $K191&lt;=2027), (AND($J191= "New", $K191&gt;2027))), "N/A", VLOOKUP($F191, 'Source Data'!$B$15:$I$22,8)), "")</f>
        <v/>
      </c>
      <c r="AH191" s="171" t="str">
        <f>IF(ISNUMBER($F191), IF(OR(AND(OR($J191="Retired", $J191="Permanent Low-Use"), $K191&lt;=2028), (AND($J191= "New", $K191&gt;2028))), "N/A", VLOOKUP($F191, 'Source Data'!$B$15:$I$22,8)), "")</f>
        <v/>
      </c>
      <c r="AI191" s="171" t="str">
        <f>IF(ISNUMBER($F191), IF(OR(AND(OR($J191="Retired", $J191="Permanent Low-Use"), $K191&lt;=2029), (AND($J191= "New", $K191&gt;2029))), "N/A", VLOOKUP($F191, 'Source Data'!$B$15:$I$22,8)), "")</f>
        <v/>
      </c>
      <c r="AJ191" s="171" t="str">
        <f>IF(ISNUMBER($F191), IF(OR(AND(OR($J191="Retired", $J191="Permanent Low-Use"), $K191&lt;=2030), (AND($J191= "New", $K191&gt;2030))), "N/A", VLOOKUP($F191, 'Source Data'!$B$15:$I$22,8)), "")</f>
        <v/>
      </c>
      <c r="AK191" s="171" t="str">
        <f>IF($N191= 0, "N/A", IF(ISERROR(VLOOKUP($F191, 'Source Data'!$B$4:$C$11,2)), "", VLOOKUP($F191, 'Source Data'!$B$4:$C$11,2)))</f>
        <v/>
      </c>
    </row>
    <row r="192" spans="1:37" x14ac:dyDescent="0.35">
      <c r="A192" s="99"/>
      <c r="B192" s="89"/>
      <c r="C192" s="90"/>
      <c r="D192" s="90"/>
      <c r="E192" s="91"/>
      <c r="F192" s="91"/>
      <c r="G192" s="86"/>
      <c r="H192" s="87"/>
      <c r="I192" s="86"/>
      <c r="J192" s="88"/>
      <c r="K192" s="92"/>
      <c r="L192" s="168" t="str">
        <f t="shared" si="9"/>
        <v/>
      </c>
      <c r="M192" s="170" t="str">
        <f>IF(ISERROR(VLOOKUP(E192,'Source Data'!$B$67:$J$97, MATCH(F192, 'Source Data'!$B$64:$J$64,1),TRUE))=TRUE,"",VLOOKUP(E192,'Source Data'!$B$67:$J$97,MATCH(F192, 'Source Data'!$B$64:$J$64,1),TRUE))</f>
        <v/>
      </c>
      <c r="N192" s="169" t="str">
        <f t="shared" si="10"/>
        <v/>
      </c>
      <c r="O192" s="170" t="str">
        <f>IF(OR(AND(OR($J192="Retired",$J192="Permanent Low-Use"),$K192&lt;=2020),(AND($J192="New",$K192&gt;2020))),"N/A",IF($N192=0,0,IF(ISERROR(VLOOKUP($E192,'Source Data'!$B$29:$J$60, MATCH($L192, 'Source Data'!$B$26:$J$26,1),TRUE))=TRUE,"",VLOOKUP($E192,'Source Data'!$B$29:$J$60,MATCH($L192, 'Source Data'!$B$26:$J$26,1),TRUE))))</f>
        <v/>
      </c>
      <c r="P192" s="170" t="str">
        <f>IF(OR(AND(OR($J192="Retired",$J192="Permanent Low-Use"),$K192&lt;=2021),(AND($J192="New",$K192&gt;2021))),"N/A",IF($N192=0,0,IF(ISERROR(VLOOKUP($E192,'Source Data'!$B$29:$J$60, MATCH($L192, 'Source Data'!$B$26:$J$26,1),TRUE))=TRUE,"",VLOOKUP($E192,'Source Data'!$B$29:$J$60,MATCH($L192, 'Source Data'!$B$26:$J$26,1),TRUE))))</f>
        <v/>
      </c>
      <c r="Q192" s="170" t="str">
        <f>IF(OR(AND(OR($J192="Retired",$J192="Permanent Low-Use"),$K192&lt;=2022),(AND($J192="New",$K192&gt;2022))),"N/A",IF($N192=0,0,IF(ISERROR(VLOOKUP($E192,'Source Data'!$B$29:$J$60, MATCH($L192, 'Source Data'!$B$26:$J$26,1),TRUE))=TRUE,"",VLOOKUP($E192,'Source Data'!$B$29:$J$60,MATCH($L192, 'Source Data'!$B$26:$J$26,1),TRUE))))</f>
        <v/>
      </c>
      <c r="R192" s="170" t="str">
        <f>IF(OR(AND(OR($J192="Retired",$J192="Permanent Low-Use"),$K192&lt;=2023),(AND($J192="New",$K192&gt;2023))),"N/A",IF($N192=0,0,IF(ISERROR(VLOOKUP($E192,'Source Data'!$B$29:$J$60, MATCH($L192, 'Source Data'!$B$26:$J$26,1),TRUE))=TRUE,"",VLOOKUP($E192,'Source Data'!$B$29:$J$60,MATCH($L192, 'Source Data'!$B$26:$J$26,1),TRUE))))</f>
        <v/>
      </c>
      <c r="S192" s="170" t="str">
        <f>IF(OR(AND(OR($J192="Retired",$J192="Permanent Low-Use"),$K192&lt;=2024),(AND($J192="New",$K192&gt;2024))),"N/A",IF($N192=0,0,IF(ISERROR(VLOOKUP($E192,'Source Data'!$B$29:$J$60, MATCH($L192, 'Source Data'!$B$26:$J$26,1),TRUE))=TRUE,"",VLOOKUP($E192,'Source Data'!$B$29:$J$60,MATCH($L192, 'Source Data'!$B$26:$J$26,1),TRUE))))</f>
        <v/>
      </c>
      <c r="T192" s="170" t="str">
        <f>IF(OR(AND(OR($J192="Retired",$J192="Permanent Low-Use"),$K192&lt;=2025),(AND($J192="New",$K192&gt;2025))),"N/A",IF($N192=0,0,IF(ISERROR(VLOOKUP($E192,'Source Data'!$B$29:$J$60, MATCH($L192, 'Source Data'!$B$26:$J$26,1),TRUE))=TRUE,"",VLOOKUP($E192,'Source Data'!$B$29:$J$60,MATCH($L192, 'Source Data'!$B$26:$J$26,1),TRUE))))</f>
        <v/>
      </c>
      <c r="U192" s="170" t="str">
        <f>IF(OR(AND(OR($J192="Retired",$J192="Permanent Low-Use"),$K192&lt;=2026),(AND($J192="New",$K192&gt;2026))),"N/A",IF($N192=0,0,IF(ISERROR(VLOOKUP($E192,'Source Data'!$B$29:$J$60, MATCH($L192, 'Source Data'!$B$26:$J$26,1),TRUE))=TRUE,"",VLOOKUP($E192,'Source Data'!$B$29:$J$60,MATCH($L192, 'Source Data'!$B$26:$J$26,1),TRUE))))</f>
        <v/>
      </c>
      <c r="V192" s="170" t="str">
        <f>IF(OR(AND(OR($J192="Retired",$J192="Permanent Low-Use"),$K192&lt;=2027),(AND($J192="New",$K192&gt;2027))),"N/A",IF($N192=0,0,IF(ISERROR(VLOOKUP($E192,'Source Data'!$B$29:$J$60, MATCH($L192, 'Source Data'!$B$26:$J$26,1),TRUE))=TRUE,"",VLOOKUP($E192,'Source Data'!$B$29:$J$60,MATCH($L192, 'Source Data'!$B$26:$J$26,1),TRUE))))</f>
        <v/>
      </c>
      <c r="W192" s="170" t="str">
        <f>IF(OR(AND(OR($J192="Retired",$J192="Permanent Low-Use"),$K192&lt;=2028),(AND($J192="New",$K192&gt;2028))),"N/A",IF($N192=0,0,IF(ISERROR(VLOOKUP($E192,'Source Data'!$B$29:$J$60, MATCH($L192, 'Source Data'!$B$26:$J$26,1),TRUE))=TRUE,"",VLOOKUP($E192,'Source Data'!$B$29:$J$60,MATCH($L192, 'Source Data'!$B$26:$J$26,1),TRUE))))</f>
        <v/>
      </c>
      <c r="X192" s="170" t="str">
        <f>IF(OR(AND(OR($J192="Retired",$J192="Permanent Low-Use"),$K192&lt;=2029),(AND($J192="New",$K192&gt;2029))),"N/A",IF($N192=0,0,IF(ISERROR(VLOOKUP($E192,'Source Data'!$B$29:$J$60, MATCH($L192, 'Source Data'!$B$26:$J$26,1),TRUE))=TRUE,"",VLOOKUP($E192,'Source Data'!$B$29:$J$60,MATCH($L192, 'Source Data'!$B$26:$J$26,1),TRUE))))</f>
        <v/>
      </c>
      <c r="Y192" s="170" t="str">
        <f>IF(OR(AND(OR($J192="Retired",$J192="Permanent Low-Use"),$K192&lt;=2030),(AND($J192="New",$K192&gt;2030))),"N/A",IF($N192=0,0,IF(ISERROR(VLOOKUP($E192,'Source Data'!$B$29:$J$60, MATCH($L192, 'Source Data'!$B$26:$J$26,1),TRUE))=TRUE,"",VLOOKUP($E192,'Source Data'!$B$29:$J$60,MATCH($L192, 'Source Data'!$B$26:$J$26,1),TRUE))))</f>
        <v/>
      </c>
      <c r="Z192" s="171" t="str">
        <f>IF(ISNUMBER($L192),IF(OR(AND(OR($J192="Retired",$J192="Permanent Low-Use"),$K192&lt;=2020),(AND($J192="New",$K192&gt;2020))),"N/A",VLOOKUP($F192,'Source Data'!$B$15:$I$22,5)),"")</f>
        <v/>
      </c>
      <c r="AA192" s="171" t="str">
        <f>IF(ISNUMBER($F192), IF(OR(AND(OR($J192="Retired", $J192="Permanent Low-Use"), $K192&lt;=2021), (AND($J192= "New", $K192&gt;2021))), "N/A", VLOOKUP($F192, 'Source Data'!$B$15:$I$22,6)), "")</f>
        <v/>
      </c>
      <c r="AB192" s="171" t="str">
        <f>IF(ISNUMBER($F192), IF(OR(AND(OR($J192="Retired", $J192="Permanent Low-Use"), $K192&lt;=2022), (AND($J192= "New", $K192&gt;2022))), "N/A", VLOOKUP($F192, 'Source Data'!$B$15:$I$22,7)), "")</f>
        <v/>
      </c>
      <c r="AC192" s="171" t="str">
        <f>IF(ISNUMBER($F192), IF(OR(AND(OR($J192="Retired", $J192="Permanent Low-Use"), $K192&lt;=2023), (AND($J192= "New", $K192&gt;2023))), "N/A", VLOOKUP($F192, 'Source Data'!$B$15:$I$22,8)), "")</f>
        <v/>
      </c>
      <c r="AD192" s="171" t="str">
        <f>IF(ISNUMBER($F192), IF(OR(AND(OR($J192="Retired", $J192="Permanent Low-Use"), $K192&lt;=2024), (AND($J192= "New", $K192&gt;2024))), "N/A", VLOOKUP($F192, 'Source Data'!$B$15:$I$22,8)), "")</f>
        <v/>
      </c>
      <c r="AE192" s="171" t="str">
        <f>IF(ISNUMBER($F192), IF(OR(AND(OR($J192="Retired", $J192="Permanent Low-Use"), $K192&lt;=2025), (AND($J192= "New", $K192&gt;2025))), "N/A", VLOOKUP($F192, 'Source Data'!$B$15:$I$22,8)), "")</f>
        <v/>
      </c>
      <c r="AF192" s="171" t="str">
        <f>IF(ISNUMBER($F192), IF(OR(AND(OR($J192="Retired", $J192="Permanent Low-Use"), $K192&lt;=2026), (AND($J192= "New", $K192&gt;2026))), "N/A", VLOOKUP($F192, 'Source Data'!$B$15:$I$22,8)), "")</f>
        <v/>
      </c>
      <c r="AG192" s="171" t="str">
        <f>IF(ISNUMBER($F192), IF(OR(AND(OR($J192="Retired", $J192="Permanent Low-Use"), $K192&lt;=2027), (AND($J192= "New", $K192&gt;2027))), "N/A", VLOOKUP($F192, 'Source Data'!$B$15:$I$22,8)), "")</f>
        <v/>
      </c>
      <c r="AH192" s="171" t="str">
        <f>IF(ISNUMBER($F192), IF(OR(AND(OR($J192="Retired", $J192="Permanent Low-Use"), $K192&lt;=2028), (AND($J192= "New", $K192&gt;2028))), "N/A", VLOOKUP($F192, 'Source Data'!$B$15:$I$22,8)), "")</f>
        <v/>
      </c>
      <c r="AI192" s="171" t="str">
        <f>IF(ISNUMBER($F192), IF(OR(AND(OR($J192="Retired", $J192="Permanent Low-Use"), $K192&lt;=2029), (AND($J192= "New", $K192&gt;2029))), "N/A", VLOOKUP($F192, 'Source Data'!$B$15:$I$22,8)), "")</f>
        <v/>
      </c>
      <c r="AJ192" s="171" t="str">
        <f>IF(ISNUMBER($F192), IF(OR(AND(OR($J192="Retired", $J192="Permanent Low-Use"), $K192&lt;=2030), (AND($J192= "New", $K192&gt;2030))), "N/A", VLOOKUP($F192, 'Source Data'!$B$15:$I$22,8)), "")</f>
        <v/>
      </c>
      <c r="AK192" s="171" t="str">
        <f>IF($N192= 0, "N/A", IF(ISERROR(VLOOKUP($F192, 'Source Data'!$B$4:$C$11,2)), "", VLOOKUP($F192, 'Source Data'!$B$4:$C$11,2)))</f>
        <v/>
      </c>
    </row>
    <row r="193" spans="1:37" x14ac:dyDescent="0.35">
      <c r="A193" s="99"/>
      <c r="B193" s="89"/>
      <c r="C193" s="90"/>
      <c r="D193" s="90"/>
      <c r="E193" s="91"/>
      <c r="F193" s="91"/>
      <c r="G193" s="86"/>
      <c r="H193" s="87"/>
      <c r="I193" s="86"/>
      <c r="J193" s="88"/>
      <c r="K193" s="92"/>
      <c r="L193" s="168" t="str">
        <f t="shared" si="9"/>
        <v/>
      </c>
      <c r="M193" s="170" t="str">
        <f>IF(ISERROR(VLOOKUP(E193,'Source Data'!$B$67:$J$97, MATCH(F193, 'Source Data'!$B$64:$J$64,1),TRUE))=TRUE,"",VLOOKUP(E193,'Source Data'!$B$67:$J$97,MATCH(F193, 'Source Data'!$B$64:$J$64,1),TRUE))</f>
        <v/>
      </c>
      <c r="N193" s="169" t="str">
        <f t="shared" si="10"/>
        <v/>
      </c>
      <c r="O193" s="170" t="str">
        <f>IF(OR(AND(OR($J193="Retired",$J193="Permanent Low-Use"),$K193&lt;=2020),(AND($J193="New",$K193&gt;2020))),"N/A",IF($N193=0,0,IF(ISERROR(VLOOKUP($E193,'Source Data'!$B$29:$J$60, MATCH($L193, 'Source Data'!$B$26:$J$26,1),TRUE))=TRUE,"",VLOOKUP($E193,'Source Data'!$B$29:$J$60,MATCH($L193, 'Source Data'!$B$26:$J$26,1),TRUE))))</f>
        <v/>
      </c>
      <c r="P193" s="170" t="str">
        <f>IF(OR(AND(OR($J193="Retired",$J193="Permanent Low-Use"),$K193&lt;=2021),(AND($J193="New",$K193&gt;2021))),"N/A",IF($N193=0,0,IF(ISERROR(VLOOKUP($E193,'Source Data'!$B$29:$J$60, MATCH($L193, 'Source Data'!$B$26:$J$26,1),TRUE))=TRUE,"",VLOOKUP($E193,'Source Data'!$B$29:$J$60,MATCH($L193, 'Source Data'!$B$26:$J$26,1),TRUE))))</f>
        <v/>
      </c>
      <c r="Q193" s="170" t="str">
        <f>IF(OR(AND(OR($J193="Retired",$J193="Permanent Low-Use"),$K193&lt;=2022),(AND($J193="New",$K193&gt;2022))),"N/A",IF($N193=0,0,IF(ISERROR(VLOOKUP($E193,'Source Data'!$B$29:$J$60, MATCH($L193, 'Source Data'!$B$26:$J$26,1),TRUE))=TRUE,"",VLOOKUP($E193,'Source Data'!$B$29:$J$60,MATCH($L193, 'Source Data'!$B$26:$J$26,1),TRUE))))</f>
        <v/>
      </c>
      <c r="R193" s="170" t="str">
        <f>IF(OR(AND(OR($J193="Retired",$J193="Permanent Low-Use"),$K193&lt;=2023),(AND($J193="New",$K193&gt;2023))),"N/A",IF($N193=0,0,IF(ISERROR(VLOOKUP($E193,'Source Data'!$B$29:$J$60, MATCH($L193, 'Source Data'!$B$26:$J$26,1),TRUE))=TRUE,"",VLOOKUP($E193,'Source Data'!$B$29:$J$60,MATCH($L193, 'Source Data'!$B$26:$J$26,1),TRUE))))</f>
        <v/>
      </c>
      <c r="S193" s="170" t="str">
        <f>IF(OR(AND(OR($J193="Retired",$J193="Permanent Low-Use"),$K193&lt;=2024),(AND($J193="New",$K193&gt;2024))),"N/A",IF($N193=0,0,IF(ISERROR(VLOOKUP($E193,'Source Data'!$B$29:$J$60, MATCH($L193, 'Source Data'!$B$26:$J$26,1),TRUE))=TRUE,"",VLOOKUP($E193,'Source Data'!$B$29:$J$60,MATCH($L193, 'Source Data'!$B$26:$J$26,1),TRUE))))</f>
        <v/>
      </c>
      <c r="T193" s="170" t="str">
        <f>IF(OR(AND(OR($J193="Retired",$J193="Permanent Low-Use"),$K193&lt;=2025),(AND($J193="New",$K193&gt;2025))),"N/A",IF($N193=0,0,IF(ISERROR(VLOOKUP($E193,'Source Data'!$B$29:$J$60, MATCH($L193, 'Source Data'!$B$26:$J$26,1),TRUE))=TRUE,"",VLOOKUP($E193,'Source Data'!$B$29:$J$60,MATCH($L193, 'Source Data'!$B$26:$J$26,1),TRUE))))</f>
        <v/>
      </c>
      <c r="U193" s="170" t="str">
        <f>IF(OR(AND(OR($J193="Retired",$J193="Permanent Low-Use"),$K193&lt;=2026),(AND($J193="New",$K193&gt;2026))),"N/A",IF($N193=0,0,IF(ISERROR(VLOOKUP($E193,'Source Data'!$B$29:$J$60, MATCH($L193, 'Source Data'!$B$26:$J$26,1),TRUE))=TRUE,"",VLOOKUP($E193,'Source Data'!$B$29:$J$60,MATCH($L193, 'Source Data'!$B$26:$J$26,1),TRUE))))</f>
        <v/>
      </c>
      <c r="V193" s="170" t="str">
        <f>IF(OR(AND(OR($J193="Retired",$J193="Permanent Low-Use"),$K193&lt;=2027),(AND($J193="New",$K193&gt;2027))),"N/A",IF($N193=0,0,IF(ISERROR(VLOOKUP($E193,'Source Data'!$B$29:$J$60, MATCH($L193, 'Source Data'!$B$26:$J$26,1),TRUE))=TRUE,"",VLOOKUP($E193,'Source Data'!$B$29:$J$60,MATCH($L193, 'Source Data'!$B$26:$J$26,1),TRUE))))</f>
        <v/>
      </c>
      <c r="W193" s="170" t="str">
        <f>IF(OR(AND(OR($J193="Retired",$J193="Permanent Low-Use"),$K193&lt;=2028),(AND($J193="New",$K193&gt;2028))),"N/A",IF($N193=0,0,IF(ISERROR(VLOOKUP($E193,'Source Data'!$B$29:$J$60, MATCH($L193, 'Source Data'!$B$26:$J$26,1),TRUE))=TRUE,"",VLOOKUP($E193,'Source Data'!$B$29:$J$60,MATCH($L193, 'Source Data'!$B$26:$J$26,1),TRUE))))</f>
        <v/>
      </c>
      <c r="X193" s="170" t="str">
        <f>IF(OR(AND(OR($J193="Retired",$J193="Permanent Low-Use"),$K193&lt;=2029),(AND($J193="New",$K193&gt;2029))),"N/A",IF($N193=0,0,IF(ISERROR(VLOOKUP($E193,'Source Data'!$B$29:$J$60, MATCH($L193, 'Source Data'!$B$26:$J$26,1),TRUE))=TRUE,"",VLOOKUP($E193,'Source Data'!$B$29:$J$60,MATCH($L193, 'Source Data'!$B$26:$J$26,1),TRUE))))</f>
        <v/>
      </c>
      <c r="Y193" s="170" t="str">
        <f>IF(OR(AND(OR($J193="Retired",$J193="Permanent Low-Use"),$K193&lt;=2030),(AND($J193="New",$K193&gt;2030))),"N/A",IF($N193=0,0,IF(ISERROR(VLOOKUP($E193,'Source Data'!$B$29:$J$60, MATCH($L193, 'Source Data'!$B$26:$J$26,1),TRUE))=TRUE,"",VLOOKUP($E193,'Source Data'!$B$29:$J$60,MATCH($L193, 'Source Data'!$B$26:$J$26,1),TRUE))))</f>
        <v/>
      </c>
      <c r="Z193" s="171" t="str">
        <f>IF(ISNUMBER($L193),IF(OR(AND(OR($J193="Retired",$J193="Permanent Low-Use"),$K193&lt;=2020),(AND($J193="New",$K193&gt;2020))),"N/A",VLOOKUP($F193,'Source Data'!$B$15:$I$22,5)),"")</f>
        <v/>
      </c>
      <c r="AA193" s="171" t="str">
        <f>IF(ISNUMBER($F193), IF(OR(AND(OR($J193="Retired", $J193="Permanent Low-Use"), $K193&lt;=2021), (AND($J193= "New", $K193&gt;2021))), "N/A", VLOOKUP($F193, 'Source Data'!$B$15:$I$22,6)), "")</f>
        <v/>
      </c>
      <c r="AB193" s="171" t="str">
        <f>IF(ISNUMBER($F193), IF(OR(AND(OR($J193="Retired", $J193="Permanent Low-Use"), $K193&lt;=2022), (AND($J193= "New", $K193&gt;2022))), "N/A", VLOOKUP($F193, 'Source Data'!$B$15:$I$22,7)), "")</f>
        <v/>
      </c>
      <c r="AC193" s="171" t="str">
        <f>IF(ISNUMBER($F193), IF(OR(AND(OR($J193="Retired", $J193="Permanent Low-Use"), $K193&lt;=2023), (AND($J193= "New", $K193&gt;2023))), "N/A", VLOOKUP($F193, 'Source Data'!$B$15:$I$22,8)), "")</f>
        <v/>
      </c>
      <c r="AD193" s="171" t="str">
        <f>IF(ISNUMBER($F193), IF(OR(AND(OR($J193="Retired", $J193="Permanent Low-Use"), $K193&lt;=2024), (AND($J193= "New", $K193&gt;2024))), "N/A", VLOOKUP($F193, 'Source Data'!$B$15:$I$22,8)), "")</f>
        <v/>
      </c>
      <c r="AE193" s="171" t="str">
        <f>IF(ISNUMBER($F193), IF(OR(AND(OR($J193="Retired", $J193="Permanent Low-Use"), $K193&lt;=2025), (AND($J193= "New", $K193&gt;2025))), "N/A", VLOOKUP($F193, 'Source Data'!$B$15:$I$22,8)), "")</f>
        <v/>
      </c>
      <c r="AF193" s="171" t="str">
        <f>IF(ISNUMBER($F193), IF(OR(AND(OR($J193="Retired", $J193="Permanent Low-Use"), $K193&lt;=2026), (AND($J193= "New", $K193&gt;2026))), "N/A", VLOOKUP($F193, 'Source Data'!$B$15:$I$22,8)), "")</f>
        <v/>
      </c>
      <c r="AG193" s="171" t="str">
        <f>IF(ISNUMBER($F193), IF(OR(AND(OR($J193="Retired", $J193="Permanent Low-Use"), $K193&lt;=2027), (AND($J193= "New", $K193&gt;2027))), "N/A", VLOOKUP($F193, 'Source Data'!$B$15:$I$22,8)), "")</f>
        <v/>
      </c>
      <c r="AH193" s="171" t="str">
        <f>IF(ISNUMBER($F193), IF(OR(AND(OR($J193="Retired", $J193="Permanent Low-Use"), $K193&lt;=2028), (AND($J193= "New", $K193&gt;2028))), "N/A", VLOOKUP($F193, 'Source Data'!$B$15:$I$22,8)), "")</f>
        <v/>
      </c>
      <c r="AI193" s="171" t="str">
        <f>IF(ISNUMBER($F193), IF(OR(AND(OR($J193="Retired", $J193="Permanent Low-Use"), $K193&lt;=2029), (AND($J193= "New", $K193&gt;2029))), "N/A", VLOOKUP($F193, 'Source Data'!$B$15:$I$22,8)), "")</f>
        <v/>
      </c>
      <c r="AJ193" s="171" t="str">
        <f>IF(ISNUMBER($F193), IF(OR(AND(OR($J193="Retired", $J193="Permanent Low-Use"), $K193&lt;=2030), (AND($J193= "New", $K193&gt;2030))), "N/A", VLOOKUP($F193, 'Source Data'!$B$15:$I$22,8)), "")</f>
        <v/>
      </c>
      <c r="AK193" s="171" t="str">
        <f>IF($N193= 0, "N/A", IF(ISERROR(VLOOKUP($F193, 'Source Data'!$B$4:$C$11,2)), "", VLOOKUP($F193, 'Source Data'!$B$4:$C$11,2)))</f>
        <v/>
      </c>
    </row>
    <row r="194" spans="1:37" x14ac:dyDescent="0.35">
      <c r="A194" s="99"/>
      <c r="B194" s="89"/>
      <c r="C194" s="90"/>
      <c r="D194" s="90"/>
      <c r="E194" s="91"/>
      <c r="F194" s="91"/>
      <c r="G194" s="86"/>
      <c r="H194" s="87"/>
      <c r="I194" s="86"/>
      <c r="J194" s="88"/>
      <c r="K194" s="92"/>
      <c r="L194" s="168" t="str">
        <f t="shared" si="9"/>
        <v/>
      </c>
      <c r="M194" s="170" t="str">
        <f>IF(ISERROR(VLOOKUP(E194,'Source Data'!$B$67:$J$97, MATCH(F194, 'Source Data'!$B$64:$J$64,1),TRUE))=TRUE,"",VLOOKUP(E194,'Source Data'!$B$67:$J$97,MATCH(F194, 'Source Data'!$B$64:$J$64,1),TRUE))</f>
        <v/>
      </c>
      <c r="N194" s="169" t="str">
        <f t="shared" si="10"/>
        <v/>
      </c>
      <c r="O194" s="170" t="str">
        <f>IF(OR(AND(OR($J194="Retired",$J194="Permanent Low-Use"),$K194&lt;=2020),(AND($J194="New",$K194&gt;2020))),"N/A",IF($N194=0,0,IF(ISERROR(VLOOKUP($E194,'Source Data'!$B$29:$J$60, MATCH($L194, 'Source Data'!$B$26:$J$26,1),TRUE))=TRUE,"",VLOOKUP($E194,'Source Data'!$B$29:$J$60,MATCH($L194, 'Source Data'!$B$26:$J$26,1),TRUE))))</f>
        <v/>
      </c>
      <c r="P194" s="170" t="str">
        <f>IF(OR(AND(OR($J194="Retired",$J194="Permanent Low-Use"),$K194&lt;=2021),(AND($J194="New",$K194&gt;2021))),"N/A",IF($N194=0,0,IF(ISERROR(VLOOKUP($E194,'Source Data'!$B$29:$J$60, MATCH($L194, 'Source Data'!$B$26:$J$26,1),TRUE))=TRUE,"",VLOOKUP($E194,'Source Data'!$B$29:$J$60,MATCH($L194, 'Source Data'!$B$26:$J$26,1),TRUE))))</f>
        <v/>
      </c>
      <c r="Q194" s="170" t="str">
        <f>IF(OR(AND(OR($J194="Retired",$J194="Permanent Low-Use"),$K194&lt;=2022),(AND($J194="New",$K194&gt;2022))),"N/A",IF($N194=0,0,IF(ISERROR(VLOOKUP($E194,'Source Data'!$B$29:$J$60, MATCH($L194, 'Source Data'!$B$26:$J$26,1),TRUE))=TRUE,"",VLOOKUP($E194,'Source Data'!$B$29:$J$60,MATCH($L194, 'Source Data'!$B$26:$J$26,1),TRUE))))</f>
        <v/>
      </c>
      <c r="R194" s="170" t="str">
        <f>IF(OR(AND(OR($J194="Retired",$J194="Permanent Low-Use"),$K194&lt;=2023),(AND($J194="New",$K194&gt;2023))),"N/A",IF($N194=0,0,IF(ISERROR(VLOOKUP($E194,'Source Data'!$B$29:$J$60, MATCH($L194, 'Source Data'!$B$26:$J$26,1),TRUE))=TRUE,"",VLOOKUP($E194,'Source Data'!$B$29:$J$60,MATCH($L194, 'Source Data'!$B$26:$J$26,1),TRUE))))</f>
        <v/>
      </c>
      <c r="S194" s="170" t="str">
        <f>IF(OR(AND(OR($J194="Retired",$J194="Permanent Low-Use"),$K194&lt;=2024),(AND($J194="New",$K194&gt;2024))),"N/A",IF($N194=0,0,IF(ISERROR(VLOOKUP($E194,'Source Data'!$B$29:$J$60, MATCH($L194, 'Source Data'!$B$26:$J$26,1),TRUE))=TRUE,"",VLOOKUP($E194,'Source Data'!$B$29:$J$60,MATCH($L194, 'Source Data'!$B$26:$J$26,1),TRUE))))</f>
        <v/>
      </c>
      <c r="T194" s="170" t="str">
        <f>IF(OR(AND(OR($J194="Retired",$J194="Permanent Low-Use"),$K194&lt;=2025),(AND($J194="New",$K194&gt;2025))),"N/A",IF($N194=0,0,IF(ISERROR(VLOOKUP($E194,'Source Data'!$B$29:$J$60, MATCH($L194, 'Source Data'!$B$26:$J$26,1),TRUE))=TRUE,"",VLOOKUP($E194,'Source Data'!$B$29:$J$60,MATCH($L194, 'Source Data'!$B$26:$J$26,1),TRUE))))</f>
        <v/>
      </c>
      <c r="U194" s="170" t="str">
        <f>IF(OR(AND(OR($J194="Retired",$J194="Permanent Low-Use"),$K194&lt;=2026),(AND($J194="New",$K194&gt;2026))),"N/A",IF($N194=0,0,IF(ISERROR(VLOOKUP($E194,'Source Data'!$B$29:$J$60, MATCH($L194, 'Source Data'!$B$26:$J$26,1),TRUE))=TRUE,"",VLOOKUP($E194,'Source Data'!$B$29:$J$60,MATCH($L194, 'Source Data'!$B$26:$J$26,1),TRUE))))</f>
        <v/>
      </c>
      <c r="V194" s="170" t="str">
        <f>IF(OR(AND(OR($J194="Retired",$J194="Permanent Low-Use"),$K194&lt;=2027),(AND($J194="New",$K194&gt;2027))),"N/A",IF($N194=0,0,IF(ISERROR(VLOOKUP($E194,'Source Data'!$B$29:$J$60, MATCH($L194, 'Source Data'!$B$26:$J$26,1),TRUE))=TRUE,"",VLOOKUP($E194,'Source Data'!$B$29:$J$60,MATCH($L194, 'Source Data'!$B$26:$J$26,1),TRUE))))</f>
        <v/>
      </c>
      <c r="W194" s="170" t="str">
        <f>IF(OR(AND(OR($J194="Retired",$J194="Permanent Low-Use"),$K194&lt;=2028),(AND($J194="New",$K194&gt;2028))),"N/A",IF($N194=0,0,IF(ISERROR(VLOOKUP($E194,'Source Data'!$B$29:$J$60, MATCH($L194, 'Source Data'!$B$26:$J$26,1),TRUE))=TRUE,"",VLOOKUP($E194,'Source Data'!$B$29:$J$60,MATCH($L194, 'Source Data'!$B$26:$J$26,1),TRUE))))</f>
        <v/>
      </c>
      <c r="X194" s="170" t="str">
        <f>IF(OR(AND(OR($J194="Retired",$J194="Permanent Low-Use"),$K194&lt;=2029),(AND($J194="New",$K194&gt;2029))),"N/A",IF($N194=0,0,IF(ISERROR(VLOOKUP($E194,'Source Data'!$B$29:$J$60, MATCH($L194, 'Source Data'!$B$26:$J$26,1),TRUE))=TRUE,"",VLOOKUP($E194,'Source Data'!$B$29:$J$60,MATCH($L194, 'Source Data'!$B$26:$J$26,1),TRUE))))</f>
        <v/>
      </c>
      <c r="Y194" s="170" t="str">
        <f>IF(OR(AND(OR($J194="Retired",$J194="Permanent Low-Use"),$K194&lt;=2030),(AND($J194="New",$K194&gt;2030))),"N/A",IF($N194=0,0,IF(ISERROR(VLOOKUP($E194,'Source Data'!$B$29:$J$60, MATCH($L194, 'Source Data'!$B$26:$J$26,1),TRUE))=TRUE,"",VLOOKUP($E194,'Source Data'!$B$29:$J$60,MATCH($L194, 'Source Data'!$B$26:$J$26,1),TRUE))))</f>
        <v/>
      </c>
      <c r="Z194" s="171" t="str">
        <f>IF(ISNUMBER($L194),IF(OR(AND(OR($J194="Retired",$J194="Permanent Low-Use"),$K194&lt;=2020),(AND($J194="New",$K194&gt;2020))),"N/A",VLOOKUP($F194,'Source Data'!$B$15:$I$22,5)),"")</f>
        <v/>
      </c>
      <c r="AA194" s="171" t="str">
        <f>IF(ISNUMBER($F194), IF(OR(AND(OR($J194="Retired", $J194="Permanent Low-Use"), $K194&lt;=2021), (AND($J194= "New", $K194&gt;2021))), "N/A", VLOOKUP($F194, 'Source Data'!$B$15:$I$22,6)), "")</f>
        <v/>
      </c>
      <c r="AB194" s="171" t="str">
        <f>IF(ISNUMBER($F194), IF(OR(AND(OR($J194="Retired", $J194="Permanent Low-Use"), $K194&lt;=2022), (AND($J194= "New", $K194&gt;2022))), "N/A", VLOOKUP($F194, 'Source Data'!$B$15:$I$22,7)), "")</f>
        <v/>
      </c>
      <c r="AC194" s="171" t="str">
        <f>IF(ISNUMBER($F194), IF(OR(AND(OR($J194="Retired", $J194="Permanent Low-Use"), $K194&lt;=2023), (AND($J194= "New", $K194&gt;2023))), "N/A", VLOOKUP($F194, 'Source Data'!$B$15:$I$22,8)), "")</f>
        <v/>
      </c>
      <c r="AD194" s="171" t="str">
        <f>IF(ISNUMBER($F194), IF(OR(AND(OR($J194="Retired", $J194="Permanent Low-Use"), $K194&lt;=2024), (AND($J194= "New", $K194&gt;2024))), "N/A", VLOOKUP($F194, 'Source Data'!$B$15:$I$22,8)), "")</f>
        <v/>
      </c>
      <c r="AE194" s="171" t="str">
        <f>IF(ISNUMBER($F194), IF(OR(AND(OR($J194="Retired", $J194="Permanent Low-Use"), $K194&lt;=2025), (AND($J194= "New", $K194&gt;2025))), "N/A", VLOOKUP($F194, 'Source Data'!$B$15:$I$22,8)), "")</f>
        <v/>
      </c>
      <c r="AF194" s="171" t="str">
        <f>IF(ISNUMBER($F194), IF(OR(AND(OR($J194="Retired", $J194="Permanent Low-Use"), $K194&lt;=2026), (AND($J194= "New", $K194&gt;2026))), "N/A", VLOOKUP($F194, 'Source Data'!$B$15:$I$22,8)), "")</f>
        <v/>
      </c>
      <c r="AG194" s="171" t="str">
        <f>IF(ISNUMBER($F194), IF(OR(AND(OR($J194="Retired", $J194="Permanent Low-Use"), $K194&lt;=2027), (AND($J194= "New", $K194&gt;2027))), "N/A", VLOOKUP($F194, 'Source Data'!$B$15:$I$22,8)), "")</f>
        <v/>
      </c>
      <c r="AH194" s="171" t="str">
        <f>IF(ISNUMBER($F194), IF(OR(AND(OR($J194="Retired", $J194="Permanent Low-Use"), $K194&lt;=2028), (AND($J194= "New", $K194&gt;2028))), "N/A", VLOOKUP($F194, 'Source Data'!$B$15:$I$22,8)), "")</f>
        <v/>
      </c>
      <c r="AI194" s="171" t="str">
        <f>IF(ISNUMBER($F194), IF(OR(AND(OR($J194="Retired", $J194="Permanent Low-Use"), $K194&lt;=2029), (AND($J194= "New", $K194&gt;2029))), "N/A", VLOOKUP($F194, 'Source Data'!$B$15:$I$22,8)), "")</f>
        <v/>
      </c>
      <c r="AJ194" s="171" t="str">
        <f>IF(ISNUMBER($F194), IF(OR(AND(OR($J194="Retired", $J194="Permanent Low-Use"), $K194&lt;=2030), (AND($J194= "New", $K194&gt;2030))), "N/A", VLOOKUP($F194, 'Source Data'!$B$15:$I$22,8)), "")</f>
        <v/>
      </c>
      <c r="AK194" s="171" t="str">
        <f>IF($N194= 0, "N/A", IF(ISERROR(VLOOKUP($F194, 'Source Data'!$B$4:$C$11,2)), "", VLOOKUP($F194, 'Source Data'!$B$4:$C$11,2)))</f>
        <v/>
      </c>
    </row>
    <row r="195" spans="1:37" x14ac:dyDescent="0.35">
      <c r="A195" s="99"/>
      <c r="B195" s="89"/>
      <c r="C195" s="90"/>
      <c r="D195" s="90"/>
      <c r="E195" s="91"/>
      <c r="F195" s="91"/>
      <c r="G195" s="86"/>
      <c r="H195" s="87"/>
      <c r="I195" s="86"/>
      <c r="J195" s="88"/>
      <c r="K195" s="92"/>
      <c r="L195" s="168" t="str">
        <f t="shared" si="9"/>
        <v/>
      </c>
      <c r="M195" s="170" t="str">
        <f>IF(ISERROR(VLOOKUP(E195,'Source Data'!$B$67:$J$97, MATCH(F195, 'Source Data'!$B$64:$J$64,1),TRUE))=TRUE,"",VLOOKUP(E195,'Source Data'!$B$67:$J$97,MATCH(F195, 'Source Data'!$B$64:$J$64,1),TRUE))</f>
        <v/>
      </c>
      <c r="N195" s="169" t="str">
        <f t="shared" si="10"/>
        <v/>
      </c>
      <c r="O195" s="170" t="str">
        <f>IF(OR(AND(OR($J195="Retired",$J195="Permanent Low-Use"),$K195&lt;=2020),(AND($J195="New",$K195&gt;2020))),"N/A",IF($N195=0,0,IF(ISERROR(VLOOKUP($E195,'Source Data'!$B$29:$J$60, MATCH($L195, 'Source Data'!$B$26:$J$26,1),TRUE))=TRUE,"",VLOOKUP($E195,'Source Data'!$B$29:$J$60,MATCH($L195, 'Source Data'!$B$26:$J$26,1),TRUE))))</f>
        <v/>
      </c>
      <c r="P195" s="170" t="str">
        <f>IF(OR(AND(OR($J195="Retired",$J195="Permanent Low-Use"),$K195&lt;=2021),(AND($J195="New",$K195&gt;2021))),"N/A",IF($N195=0,0,IF(ISERROR(VLOOKUP($E195,'Source Data'!$B$29:$J$60, MATCH($L195, 'Source Data'!$B$26:$J$26,1),TRUE))=TRUE,"",VLOOKUP($E195,'Source Data'!$B$29:$J$60,MATCH($L195, 'Source Data'!$B$26:$J$26,1),TRUE))))</f>
        <v/>
      </c>
      <c r="Q195" s="170" t="str">
        <f>IF(OR(AND(OR($J195="Retired",$J195="Permanent Low-Use"),$K195&lt;=2022),(AND($J195="New",$K195&gt;2022))),"N/A",IF($N195=0,0,IF(ISERROR(VLOOKUP($E195,'Source Data'!$B$29:$J$60, MATCH($L195, 'Source Data'!$B$26:$J$26,1),TRUE))=TRUE,"",VLOOKUP($E195,'Source Data'!$B$29:$J$60,MATCH($L195, 'Source Data'!$B$26:$J$26,1),TRUE))))</f>
        <v/>
      </c>
      <c r="R195" s="170" t="str">
        <f>IF(OR(AND(OR($J195="Retired",$J195="Permanent Low-Use"),$K195&lt;=2023),(AND($J195="New",$K195&gt;2023))),"N/A",IF($N195=0,0,IF(ISERROR(VLOOKUP($E195,'Source Data'!$B$29:$J$60, MATCH($L195, 'Source Data'!$B$26:$J$26,1),TRUE))=TRUE,"",VLOOKUP($E195,'Source Data'!$B$29:$J$60,MATCH($L195, 'Source Data'!$B$26:$J$26,1),TRUE))))</f>
        <v/>
      </c>
      <c r="S195" s="170" t="str">
        <f>IF(OR(AND(OR($J195="Retired",$J195="Permanent Low-Use"),$K195&lt;=2024),(AND($J195="New",$K195&gt;2024))),"N/A",IF($N195=0,0,IF(ISERROR(VLOOKUP($E195,'Source Data'!$B$29:$J$60, MATCH($L195, 'Source Data'!$B$26:$J$26,1),TRUE))=TRUE,"",VLOOKUP($E195,'Source Data'!$B$29:$J$60,MATCH($L195, 'Source Data'!$B$26:$J$26,1),TRUE))))</f>
        <v/>
      </c>
      <c r="T195" s="170" t="str">
        <f>IF(OR(AND(OR($J195="Retired",$J195="Permanent Low-Use"),$K195&lt;=2025),(AND($J195="New",$K195&gt;2025))),"N/A",IF($N195=0,0,IF(ISERROR(VLOOKUP($E195,'Source Data'!$B$29:$J$60, MATCH($L195, 'Source Data'!$B$26:$J$26,1),TRUE))=TRUE,"",VLOOKUP($E195,'Source Data'!$B$29:$J$60,MATCH($L195, 'Source Data'!$B$26:$J$26,1),TRUE))))</f>
        <v/>
      </c>
      <c r="U195" s="170" t="str">
        <f>IF(OR(AND(OR($J195="Retired",$J195="Permanent Low-Use"),$K195&lt;=2026),(AND($J195="New",$K195&gt;2026))),"N/A",IF($N195=0,0,IF(ISERROR(VLOOKUP($E195,'Source Data'!$B$29:$J$60, MATCH($L195, 'Source Data'!$B$26:$J$26,1),TRUE))=TRUE,"",VLOOKUP($E195,'Source Data'!$B$29:$J$60,MATCH($L195, 'Source Data'!$B$26:$J$26,1),TRUE))))</f>
        <v/>
      </c>
      <c r="V195" s="170" t="str">
        <f>IF(OR(AND(OR($J195="Retired",$J195="Permanent Low-Use"),$K195&lt;=2027),(AND($J195="New",$K195&gt;2027))),"N/A",IF($N195=0,0,IF(ISERROR(VLOOKUP($E195,'Source Data'!$B$29:$J$60, MATCH($L195, 'Source Data'!$B$26:$J$26,1),TRUE))=TRUE,"",VLOOKUP($E195,'Source Data'!$B$29:$J$60,MATCH($L195, 'Source Data'!$B$26:$J$26,1),TRUE))))</f>
        <v/>
      </c>
      <c r="W195" s="170" t="str">
        <f>IF(OR(AND(OR($J195="Retired",$J195="Permanent Low-Use"),$K195&lt;=2028),(AND($J195="New",$K195&gt;2028))),"N/A",IF($N195=0,0,IF(ISERROR(VLOOKUP($E195,'Source Data'!$B$29:$J$60, MATCH($L195, 'Source Data'!$B$26:$J$26,1),TRUE))=TRUE,"",VLOOKUP($E195,'Source Data'!$B$29:$J$60,MATCH($L195, 'Source Data'!$B$26:$J$26,1),TRUE))))</f>
        <v/>
      </c>
      <c r="X195" s="170" t="str">
        <f>IF(OR(AND(OR($J195="Retired",$J195="Permanent Low-Use"),$K195&lt;=2029),(AND($J195="New",$K195&gt;2029))),"N/A",IF($N195=0,0,IF(ISERROR(VLOOKUP($E195,'Source Data'!$B$29:$J$60, MATCH($L195, 'Source Data'!$B$26:$J$26,1),TRUE))=TRUE,"",VLOOKUP($E195,'Source Data'!$B$29:$J$60,MATCH($L195, 'Source Data'!$B$26:$J$26,1),TRUE))))</f>
        <v/>
      </c>
      <c r="Y195" s="170" t="str">
        <f>IF(OR(AND(OR($J195="Retired",$J195="Permanent Low-Use"),$K195&lt;=2030),(AND($J195="New",$K195&gt;2030))),"N/A",IF($N195=0,0,IF(ISERROR(VLOOKUP($E195,'Source Data'!$B$29:$J$60, MATCH($L195, 'Source Data'!$B$26:$J$26,1),TRUE))=TRUE,"",VLOOKUP($E195,'Source Data'!$B$29:$J$60,MATCH($L195, 'Source Data'!$B$26:$J$26,1),TRUE))))</f>
        <v/>
      </c>
      <c r="Z195" s="171" t="str">
        <f>IF(ISNUMBER($L195),IF(OR(AND(OR($J195="Retired",$J195="Permanent Low-Use"),$K195&lt;=2020),(AND($J195="New",$K195&gt;2020))),"N/A",VLOOKUP($F195,'Source Data'!$B$15:$I$22,5)),"")</f>
        <v/>
      </c>
      <c r="AA195" s="171" t="str">
        <f>IF(ISNUMBER($F195), IF(OR(AND(OR($J195="Retired", $J195="Permanent Low-Use"), $K195&lt;=2021), (AND($J195= "New", $K195&gt;2021))), "N/A", VLOOKUP($F195, 'Source Data'!$B$15:$I$22,6)), "")</f>
        <v/>
      </c>
      <c r="AB195" s="171" t="str">
        <f>IF(ISNUMBER($F195), IF(OR(AND(OR($J195="Retired", $J195="Permanent Low-Use"), $K195&lt;=2022), (AND($J195= "New", $K195&gt;2022))), "N/A", VLOOKUP($F195, 'Source Data'!$B$15:$I$22,7)), "")</f>
        <v/>
      </c>
      <c r="AC195" s="171" t="str">
        <f>IF(ISNUMBER($F195), IF(OR(AND(OR($J195="Retired", $J195="Permanent Low-Use"), $K195&lt;=2023), (AND($J195= "New", $K195&gt;2023))), "N/A", VLOOKUP($F195, 'Source Data'!$B$15:$I$22,8)), "")</f>
        <v/>
      </c>
      <c r="AD195" s="171" t="str">
        <f>IF(ISNUMBER($F195), IF(OR(AND(OR($J195="Retired", $J195="Permanent Low-Use"), $K195&lt;=2024), (AND($J195= "New", $K195&gt;2024))), "N/A", VLOOKUP($F195, 'Source Data'!$B$15:$I$22,8)), "")</f>
        <v/>
      </c>
      <c r="AE195" s="171" t="str">
        <f>IF(ISNUMBER($F195), IF(OR(AND(OR($J195="Retired", $J195="Permanent Low-Use"), $K195&lt;=2025), (AND($J195= "New", $K195&gt;2025))), "N/A", VLOOKUP($F195, 'Source Data'!$B$15:$I$22,8)), "")</f>
        <v/>
      </c>
      <c r="AF195" s="171" t="str">
        <f>IF(ISNUMBER($F195), IF(OR(AND(OR($J195="Retired", $J195="Permanent Low-Use"), $K195&lt;=2026), (AND($J195= "New", $K195&gt;2026))), "N/A", VLOOKUP($F195, 'Source Data'!$B$15:$I$22,8)), "")</f>
        <v/>
      </c>
      <c r="AG195" s="171" t="str">
        <f>IF(ISNUMBER($F195), IF(OR(AND(OR($J195="Retired", $J195="Permanent Low-Use"), $K195&lt;=2027), (AND($J195= "New", $K195&gt;2027))), "N/A", VLOOKUP($F195, 'Source Data'!$B$15:$I$22,8)), "")</f>
        <v/>
      </c>
      <c r="AH195" s="171" t="str">
        <f>IF(ISNUMBER($F195), IF(OR(AND(OR($J195="Retired", $J195="Permanent Low-Use"), $K195&lt;=2028), (AND($J195= "New", $K195&gt;2028))), "N/A", VLOOKUP($F195, 'Source Data'!$B$15:$I$22,8)), "")</f>
        <v/>
      </c>
      <c r="AI195" s="171" t="str">
        <f>IF(ISNUMBER($F195), IF(OR(AND(OR($J195="Retired", $J195="Permanent Low-Use"), $K195&lt;=2029), (AND($J195= "New", $K195&gt;2029))), "N/A", VLOOKUP($F195, 'Source Data'!$B$15:$I$22,8)), "")</f>
        <v/>
      </c>
      <c r="AJ195" s="171" t="str">
        <f>IF(ISNUMBER($F195), IF(OR(AND(OR($J195="Retired", $J195="Permanent Low-Use"), $K195&lt;=2030), (AND($J195= "New", $K195&gt;2030))), "N/A", VLOOKUP($F195, 'Source Data'!$B$15:$I$22,8)), "")</f>
        <v/>
      </c>
      <c r="AK195" s="171" t="str">
        <f>IF($N195= 0, "N/A", IF(ISERROR(VLOOKUP($F195, 'Source Data'!$B$4:$C$11,2)), "", VLOOKUP($F195, 'Source Data'!$B$4:$C$11,2)))</f>
        <v/>
      </c>
    </row>
    <row r="196" spans="1:37" x14ac:dyDescent="0.35">
      <c r="A196" s="99"/>
      <c r="B196" s="89"/>
      <c r="C196" s="90"/>
      <c r="D196" s="90"/>
      <c r="E196" s="91"/>
      <c r="F196" s="91"/>
      <c r="G196" s="86"/>
      <c r="H196" s="87"/>
      <c r="I196" s="86"/>
      <c r="J196" s="88"/>
      <c r="K196" s="92"/>
      <c r="L196" s="168" t="str">
        <f t="shared" si="9"/>
        <v/>
      </c>
      <c r="M196" s="170" t="str">
        <f>IF(ISERROR(VLOOKUP(E196,'Source Data'!$B$67:$J$97, MATCH(F196, 'Source Data'!$B$64:$J$64,1),TRUE))=TRUE,"",VLOOKUP(E196,'Source Data'!$B$67:$J$97,MATCH(F196, 'Source Data'!$B$64:$J$64,1),TRUE))</f>
        <v/>
      </c>
      <c r="N196" s="169" t="str">
        <f t="shared" si="10"/>
        <v/>
      </c>
      <c r="O196" s="170" t="str">
        <f>IF(OR(AND(OR($J196="Retired",$J196="Permanent Low-Use"),$K196&lt;=2020),(AND($J196="New",$K196&gt;2020))),"N/A",IF($N196=0,0,IF(ISERROR(VLOOKUP($E196,'Source Data'!$B$29:$J$60, MATCH($L196, 'Source Data'!$B$26:$J$26,1),TRUE))=TRUE,"",VLOOKUP($E196,'Source Data'!$B$29:$J$60,MATCH($L196, 'Source Data'!$B$26:$J$26,1),TRUE))))</f>
        <v/>
      </c>
      <c r="P196" s="170" t="str">
        <f>IF(OR(AND(OR($J196="Retired",$J196="Permanent Low-Use"),$K196&lt;=2021),(AND($J196="New",$K196&gt;2021))),"N/A",IF($N196=0,0,IF(ISERROR(VLOOKUP($E196,'Source Data'!$B$29:$J$60, MATCH($L196, 'Source Data'!$B$26:$J$26,1),TRUE))=TRUE,"",VLOOKUP($E196,'Source Data'!$B$29:$J$60,MATCH($L196, 'Source Data'!$B$26:$J$26,1),TRUE))))</f>
        <v/>
      </c>
      <c r="Q196" s="170" t="str">
        <f>IF(OR(AND(OR($J196="Retired",$J196="Permanent Low-Use"),$K196&lt;=2022),(AND($J196="New",$K196&gt;2022))),"N/A",IF($N196=0,0,IF(ISERROR(VLOOKUP($E196,'Source Data'!$B$29:$J$60, MATCH($L196, 'Source Data'!$B$26:$J$26,1),TRUE))=TRUE,"",VLOOKUP($E196,'Source Data'!$B$29:$J$60,MATCH($L196, 'Source Data'!$B$26:$J$26,1),TRUE))))</f>
        <v/>
      </c>
      <c r="R196" s="170" t="str">
        <f>IF(OR(AND(OR($J196="Retired",$J196="Permanent Low-Use"),$K196&lt;=2023),(AND($J196="New",$K196&gt;2023))),"N/A",IF($N196=0,0,IF(ISERROR(VLOOKUP($E196,'Source Data'!$B$29:$J$60, MATCH($L196, 'Source Data'!$B$26:$J$26,1),TRUE))=TRUE,"",VLOOKUP($E196,'Source Data'!$B$29:$J$60,MATCH($L196, 'Source Data'!$B$26:$J$26,1),TRUE))))</f>
        <v/>
      </c>
      <c r="S196" s="170" t="str">
        <f>IF(OR(AND(OR($J196="Retired",$J196="Permanent Low-Use"),$K196&lt;=2024),(AND($J196="New",$K196&gt;2024))),"N/A",IF($N196=0,0,IF(ISERROR(VLOOKUP($E196,'Source Data'!$B$29:$J$60, MATCH($L196, 'Source Data'!$B$26:$J$26,1),TRUE))=TRUE,"",VLOOKUP($E196,'Source Data'!$B$29:$J$60,MATCH($L196, 'Source Data'!$B$26:$J$26,1),TRUE))))</f>
        <v/>
      </c>
      <c r="T196" s="170" t="str">
        <f>IF(OR(AND(OR($J196="Retired",$J196="Permanent Low-Use"),$K196&lt;=2025),(AND($J196="New",$K196&gt;2025))),"N/A",IF($N196=0,0,IF(ISERROR(VLOOKUP($E196,'Source Data'!$B$29:$J$60, MATCH($L196, 'Source Data'!$B$26:$J$26,1),TRUE))=TRUE,"",VLOOKUP($E196,'Source Data'!$B$29:$J$60,MATCH($L196, 'Source Data'!$B$26:$J$26,1),TRUE))))</f>
        <v/>
      </c>
      <c r="U196" s="170" t="str">
        <f>IF(OR(AND(OR($J196="Retired",$J196="Permanent Low-Use"),$K196&lt;=2026),(AND($J196="New",$K196&gt;2026))),"N/A",IF($N196=0,0,IF(ISERROR(VLOOKUP($E196,'Source Data'!$B$29:$J$60, MATCH($L196, 'Source Data'!$B$26:$J$26,1),TRUE))=TRUE,"",VLOOKUP($E196,'Source Data'!$B$29:$J$60,MATCH($L196, 'Source Data'!$B$26:$J$26,1),TRUE))))</f>
        <v/>
      </c>
      <c r="V196" s="170" t="str">
        <f>IF(OR(AND(OR($J196="Retired",$J196="Permanent Low-Use"),$K196&lt;=2027),(AND($J196="New",$K196&gt;2027))),"N/A",IF($N196=0,0,IF(ISERROR(VLOOKUP($E196,'Source Data'!$B$29:$J$60, MATCH($L196, 'Source Data'!$B$26:$J$26,1),TRUE))=TRUE,"",VLOOKUP($E196,'Source Data'!$B$29:$J$60,MATCH($L196, 'Source Data'!$B$26:$J$26,1),TRUE))))</f>
        <v/>
      </c>
      <c r="W196" s="170" t="str">
        <f>IF(OR(AND(OR($J196="Retired",$J196="Permanent Low-Use"),$K196&lt;=2028),(AND($J196="New",$K196&gt;2028))),"N/A",IF($N196=0,0,IF(ISERROR(VLOOKUP($E196,'Source Data'!$B$29:$J$60, MATCH($L196, 'Source Data'!$B$26:$J$26,1),TRUE))=TRUE,"",VLOOKUP($E196,'Source Data'!$B$29:$J$60,MATCH($L196, 'Source Data'!$B$26:$J$26,1),TRUE))))</f>
        <v/>
      </c>
      <c r="X196" s="170" t="str">
        <f>IF(OR(AND(OR($J196="Retired",$J196="Permanent Low-Use"),$K196&lt;=2029),(AND($J196="New",$K196&gt;2029))),"N/A",IF($N196=0,0,IF(ISERROR(VLOOKUP($E196,'Source Data'!$B$29:$J$60, MATCH($L196, 'Source Data'!$B$26:$J$26,1),TRUE))=TRUE,"",VLOOKUP($E196,'Source Data'!$B$29:$J$60,MATCH($L196, 'Source Data'!$B$26:$J$26,1),TRUE))))</f>
        <v/>
      </c>
      <c r="Y196" s="170" t="str">
        <f>IF(OR(AND(OR($J196="Retired",$J196="Permanent Low-Use"),$K196&lt;=2030),(AND($J196="New",$K196&gt;2030))),"N/A",IF($N196=0,0,IF(ISERROR(VLOOKUP($E196,'Source Data'!$B$29:$J$60, MATCH($L196, 'Source Data'!$B$26:$J$26,1),TRUE))=TRUE,"",VLOOKUP($E196,'Source Data'!$B$29:$J$60,MATCH($L196, 'Source Data'!$B$26:$J$26,1),TRUE))))</f>
        <v/>
      </c>
      <c r="Z196" s="171" t="str">
        <f>IF(ISNUMBER($L196),IF(OR(AND(OR($J196="Retired",$J196="Permanent Low-Use"),$K196&lt;=2020),(AND($J196="New",$K196&gt;2020))),"N/A",VLOOKUP($F196,'Source Data'!$B$15:$I$22,5)),"")</f>
        <v/>
      </c>
      <c r="AA196" s="171" t="str">
        <f>IF(ISNUMBER($F196), IF(OR(AND(OR($J196="Retired", $J196="Permanent Low-Use"), $K196&lt;=2021), (AND($J196= "New", $K196&gt;2021))), "N/A", VLOOKUP($F196, 'Source Data'!$B$15:$I$22,6)), "")</f>
        <v/>
      </c>
      <c r="AB196" s="171" t="str">
        <f>IF(ISNUMBER($F196), IF(OR(AND(OR($J196="Retired", $J196="Permanent Low-Use"), $K196&lt;=2022), (AND($J196= "New", $K196&gt;2022))), "N/A", VLOOKUP($F196, 'Source Data'!$B$15:$I$22,7)), "")</f>
        <v/>
      </c>
      <c r="AC196" s="171" t="str">
        <f>IF(ISNUMBER($F196), IF(OR(AND(OR($J196="Retired", $J196="Permanent Low-Use"), $K196&lt;=2023), (AND($J196= "New", $K196&gt;2023))), "N/A", VLOOKUP($F196, 'Source Data'!$B$15:$I$22,8)), "")</f>
        <v/>
      </c>
      <c r="AD196" s="171" t="str">
        <f>IF(ISNUMBER($F196), IF(OR(AND(OR($J196="Retired", $J196="Permanent Low-Use"), $K196&lt;=2024), (AND($J196= "New", $K196&gt;2024))), "N/A", VLOOKUP($F196, 'Source Data'!$B$15:$I$22,8)), "")</f>
        <v/>
      </c>
      <c r="AE196" s="171" t="str">
        <f>IF(ISNUMBER($F196), IF(OR(AND(OR($J196="Retired", $J196="Permanent Low-Use"), $K196&lt;=2025), (AND($J196= "New", $K196&gt;2025))), "N/A", VLOOKUP($F196, 'Source Data'!$B$15:$I$22,8)), "")</f>
        <v/>
      </c>
      <c r="AF196" s="171" t="str">
        <f>IF(ISNUMBER($F196), IF(OR(AND(OR($J196="Retired", $J196="Permanent Low-Use"), $K196&lt;=2026), (AND($J196= "New", $K196&gt;2026))), "N/A", VLOOKUP($F196, 'Source Data'!$B$15:$I$22,8)), "")</f>
        <v/>
      </c>
      <c r="AG196" s="171" t="str">
        <f>IF(ISNUMBER($F196), IF(OR(AND(OR($J196="Retired", $J196="Permanent Low-Use"), $K196&lt;=2027), (AND($J196= "New", $K196&gt;2027))), "N/A", VLOOKUP($F196, 'Source Data'!$B$15:$I$22,8)), "")</f>
        <v/>
      </c>
      <c r="AH196" s="171" t="str">
        <f>IF(ISNUMBER($F196), IF(OR(AND(OR($J196="Retired", $J196="Permanent Low-Use"), $K196&lt;=2028), (AND($J196= "New", $K196&gt;2028))), "N/A", VLOOKUP($F196, 'Source Data'!$B$15:$I$22,8)), "")</f>
        <v/>
      </c>
      <c r="AI196" s="171" t="str">
        <f>IF(ISNUMBER($F196), IF(OR(AND(OR($J196="Retired", $J196="Permanent Low-Use"), $K196&lt;=2029), (AND($J196= "New", $K196&gt;2029))), "N/A", VLOOKUP($F196, 'Source Data'!$B$15:$I$22,8)), "")</f>
        <v/>
      </c>
      <c r="AJ196" s="171" t="str">
        <f>IF(ISNUMBER($F196), IF(OR(AND(OR($J196="Retired", $J196="Permanent Low-Use"), $K196&lt;=2030), (AND($J196= "New", $K196&gt;2030))), "N/A", VLOOKUP($F196, 'Source Data'!$B$15:$I$22,8)), "")</f>
        <v/>
      </c>
      <c r="AK196" s="171" t="str">
        <f>IF($N196= 0, "N/A", IF(ISERROR(VLOOKUP($F196, 'Source Data'!$B$4:$C$11,2)), "", VLOOKUP($F196, 'Source Data'!$B$4:$C$11,2)))</f>
        <v/>
      </c>
    </row>
    <row r="197" spans="1:37" x14ac:dyDescent="0.35">
      <c r="A197" s="99"/>
      <c r="B197" s="89"/>
      <c r="C197" s="90"/>
      <c r="D197" s="90"/>
      <c r="E197" s="91"/>
      <c r="F197" s="91"/>
      <c r="G197" s="86"/>
      <c r="H197" s="87"/>
      <c r="I197" s="86"/>
      <c r="J197" s="88"/>
      <c r="K197" s="92"/>
      <c r="L197" s="168" t="str">
        <f t="shared" si="9"/>
        <v/>
      </c>
      <c r="M197" s="170" t="str">
        <f>IF(ISERROR(VLOOKUP(E197,'Source Data'!$B$67:$J$97, MATCH(F197, 'Source Data'!$B$64:$J$64,1),TRUE))=TRUE,"",VLOOKUP(E197,'Source Data'!$B$67:$J$97,MATCH(F197, 'Source Data'!$B$64:$J$64,1),TRUE))</f>
        <v/>
      </c>
      <c r="N197" s="169" t="str">
        <f t="shared" si="10"/>
        <v/>
      </c>
      <c r="O197" s="170" t="str">
        <f>IF(OR(AND(OR($J197="Retired",$J197="Permanent Low-Use"),$K197&lt;=2020),(AND($J197="New",$K197&gt;2020))),"N/A",IF($N197=0,0,IF(ISERROR(VLOOKUP($E197,'Source Data'!$B$29:$J$60, MATCH($L197, 'Source Data'!$B$26:$J$26,1),TRUE))=TRUE,"",VLOOKUP($E197,'Source Data'!$B$29:$J$60,MATCH($L197, 'Source Data'!$B$26:$J$26,1),TRUE))))</f>
        <v/>
      </c>
      <c r="P197" s="170" t="str">
        <f>IF(OR(AND(OR($J197="Retired",$J197="Permanent Low-Use"),$K197&lt;=2021),(AND($J197="New",$K197&gt;2021))),"N/A",IF($N197=0,0,IF(ISERROR(VLOOKUP($E197,'Source Data'!$B$29:$J$60, MATCH($L197, 'Source Data'!$B$26:$J$26,1),TRUE))=TRUE,"",VLOOKUP($E197,'Source Data'!$B$29:$J$60,MATCH($L197, 'Source Data'!$B$26:$J$26,1),TRUE))))</f>
        <v/>
      </c>
      <c r="Q197" s="170" t="str">
        <f>IF(OR(AND(OR($J197="Retired",$J197="Permanent Low-Use"),$K197&lt;=2022),(AND($J197="New",$K197&gt;2022))),"N/A",IF($N197=0,0,IF(ISERROR(VLOOKUP($E197,'Source Data'!$B$29:$J$60, MATCH($L197, 'Source Data'!$B$26:$J$26,1),TRUE))=TRUE,"",VLOOKUP($E197,'Source Data'!$B$29:$J$60,MATCH($L197, 'Source Data'!$B$26:$J$26,1),TRUE))))</f>
        <v/>
      </c>
      <c r="R197" s="170" t="str">
        <f>IF(OR(AND(OR($J197="Retired",$J197="Permanent Low-Use"),$K197&lt;=2023),(AND($J197="New",$K197&gt;2023))),"N/A",IF($N197=0,0,IF(ISERROR(VLOOKUP($E197,'Source Data'!$B$29:$J$60, MATCH($L197, 'Source Data'!$B$26:$J$26,1),TRUE))=TRUE,"",VLOOKUP($E197,'Source Data'!$B$29:$J$60,MATCH($L197, 'Source Data'!$B$26:$J$26,1),TRUE))))</f>
        <v/>
      </c>
      <c r="S197" s="170" t="str">
        <f>IF(OR(AND(OR($J197="Retired",$J197="Permanent Low-Use"),$K197&lt;=2024),(AND($J197="New",$K197&gt;2024))),"N/A",IF($N197=0,0,IF(ISERROR(VLOOKUP($E197,'Source Data'!$B$29:$J$60, MATCH($L197, 'Source Data'!$B$26:$J$26,1),TRUE))=TRUE,"",VLOOKUP($E197,'Source Data'!$B$29:$J$60,MATCH($L197, 'Source Data'!$B$26:$J$26,1),TRUE))))</f>
        <v/>
      </c>
      <c r="T197" s="170" t="str">
        <f>IF(OR(AND(OR($J197="Retired",$J197="Permanent Low-Use"),$K197&lt;=2025),(AND($J197="New",$K197&gt;2025))),"N/A",IF($N197=0,0,IF(ISERROR(VLOOKUP($E197,'Source Data'!$B$29:$J$60, MATCH($L197, 'Source Data'!$B$26:$J$26,1),TRUE))=TRUE,"",VLOOKUP($E197,'Source Data'!$B$29:$J$60,MATCH($L197, 'Source Data'!$B$26:$J$26,1),TRUE))))</f>
        <v/>
      </c>
      <c r="U197" s="170" t="str">
        <f>IF(OR(AND(OR($J197="Retired",$J197="Permanent Low-Use"),$K197&lt;=2026),(AND($J197="New",$K197&gt;2026))),"N/A",IF($N197=0,0,IF(ISERROR(VLOOKUP($E197,'Source Data'!$B$29:$J$60, MATCH($L197, 'Source Data'!$B$26:$J$26,1),TRUE))=TRUE,"",VLOOKUP($E197,'Source Data'!$B$29:$J$60,MATCH($L197, 'Source Data'!$B$26:$J$26,1),TRUE))))</f>
        <v/>
      </c>
      <c r="V197" s="170" t="str">
        <f>IF(OR(AND(OR($J197="Retired",$J197="Permanent Low-Use"),$K197&lt;=2027),(AND($J197="New",$K197&gt;2027))),"N/A",IF($N197=0,0,IF(ISERROR(VLOOKUP($E197,'Source Data'!$B$29:$J$60, MATCH($L197, 'Source Data'!$B$26:$J$26,1),TRUE))=TRUE,"",VLOOKUP($E197,'Source Data'!$B$29:$J$60,MATCH($L197, 'Source Data'!$B$26:$J$26,1),TRUE))))</f>
        <v/>
      </c>
      <c r="W197" s="170" t="str">
        <f>IF(OR(AND(OR($J197="Retired",$J197="Permanent Low-Use"),$K197&lt;=2028),(AND($J197="New",$K197&gt;2028))),"N/A",IF($N197=0,0,IF(ISERROR(VLOOKUP($E197,'Source Data'!$B$29:$J$60, MATCH($L197, 'Source Data'!$B$26:$J$26,1),TRUE))=TRUE,"",VLOOKUP($E197,'Source Data'!$B$29:$J$60,MATCH($L197, 'Source Data'!$B$26:$J$26,1),TRUE))))</f>
        <v/>
      </c>
      <c r="X197" s="170" t="str">
        <f>IF(OR(AND(OR($J197="Retired",$J197="Permanent Low-Use"),$K197&lt;=2029),(AND($J197="New",$K197&gt;2029))),"N/A",IF($N197=0,0,IF(ISERROR(VLOOKUP($E197,'Source Data'!$B$29:$J$60, MATCH($L197, 'Source Data'!$B$26:$J$26,1),TRUE))=TRUE,"",VLOOKUP($E197,'Source Data'!$B$29:$J$60,MATCH($L197, 'Source Data'!$B$26:$J$26,1),TRUE))))</f>
        <v/>
      </c>
      <c r="Y197" s="170" t="str">
        <f>IF(OR(AND(OR($J197="Retired",$J197="Permanent Low-Use"),$K197&lt;=2030),(AND($J197="New",$K197&gt;2030))),"N/A",IF($N197=0,0,IF(ISERROR(VLOOKUP($E197,'Source Data'!$B$29:$J$60, MATCH($L197, 'Source Data'!$B$26:$J$26,1),TRUE))=TRUE,"",VLOOKUP($E197,'Source Data'!$B$29:$J$60,MATCH($L197, 'Source Data'!$B$26:$J$26,1),TRUE))))</f>
        <v/>
      </c>
      <c r="Z197" s="171" t="str">
        <f>IF(ISNUMBER($L197),IF(OR(AND(OR($J197="Retired",$J197="Permanent Low-Use"),$K197&lt;=2020),(AND($J197="New",$K197&gt;2020))),"N/A",VLOOKUP($F197,'Source Data'!$B$15:$I$22,5)),"")</f>
        <v/>
      </c>
      <c r="AA197" s="171" t="str">
        <f>IF(ISNUMBER($F197), IF(OR(AND(OR($J197="Retired", $J197="Permanent Low-Use"), $K197&lt;=2021), (AND($J197= "New", $K197&gt;2021))), "N/A", VLOOKUP($F197, 'Source Data'!$B$15:$I$22,6)), "")</f>
        <v/>
      </c>
      <c r="AB197" s="171" t="str">
        <f>IF(ISNUMBER($F197), IF(OR(AND(OR($J197="Retired", $J197="Permanent Low-Use"), $K197&lt;=2022), (AND($J197= "New", $K197&gt;2022))), "N/A", VLOOKUP($F197, 'Source Data'!$B$15:$I$22,7)), "")</f>
        <v/>
      </c>
      <c r="AC197" s="171" t="str">
        <f>IF(ISNUMBER($F197), IF(OR(AND(OR($J197="Retired", $J197="Permanent Low-Use"), $K197&lt;=2023), (AND($J197= "New", $K197&gt;2023))), "N/A", VLOOKUP($F197, 'Source Data'!$B$15:$I$22,8)), "")</f>
        <v/>
      </c>
      <c r="AD197" s="171" t="str">
        <f>IF(ISNUMBER($F197), IF(OR(AND(OR($J197="Retired", $J197="Permanent Low-Use"), $K197&lt;=2024), (AND($J197= "New", $K197&gt;2024))), "N/A", VLOOKUP($F197, 'Source Data'!$B$15:$I$22,8)), "")</f>
        <v/>
      </c>
      <c r="AE197" s="171" t="str">
        <f>IF(ISNUMBER($F197), IF(OR(AND(OR($J197="Retired", $J197="Permanent Low-Use"), $K197&lt;=2025), (AND($J197= "New", $K197&gt;2025))), "N/A", VLOOKUP($F197, 'Source Data'!$B$15:$I$22,8)), "")</f>
        <v/>
      </c>
      <c r="AF197" s="171" t="str">
        <f>IF(ISNUMBER($F197), IF(OR(AND(OR($J197="Retired", $J197="Permanent Low-Use"), $K197&lt;=2026), (AND($J197= "New", $K197&gt;2026))), "N/A", VLOOKUP($F197, 'Source Data'!$B$15:$I$22,8)), "")</f>
        <v/>
      </c>
      <c r="AG197" s="171" t="str">
        <f>IF(ISNUMBER($F197), IF(OR(AND(OR($J197="Retired", $J197="Permanent Low-Use"), $K197&lt;=2027), (AND($J197= "New", $K197&gt;2027))), "N/A", VLOOKUP($F197, 'Source Data'!$B$15:$I$22,8)), "")</f>
        <v/>
      </c>
      <c r="AH197" s="171" t="str">
        <f>IF(ISNUMBER($F197), IF(OR(AND(OR($J197="Retired", $J197="Permanent Low-Use"), $K197&lt;=2028), (AND($J197= "New", $K197&gt;2028))), "N/A", VLOOKUP($F197, 'Source Data'!$B$15:$I$22,8)), "")</f>
        <v/>
      </c>
      <c r="AI197" s="171" t="str">
        <f>IF(ISNUMBER($F197), IF(OR(AND(OR($J197="Retired", $J197="Permanent Low-Use"), $K197&lt;=2029), (AND($J197= "New", $K197&gt;2029))), "N/A", VLOOKUP($F197, 'Source Data'!$B$15:$I$22,8)), "")</f>
        <v/>
      </c>
      <c r="AJ197" s="171" t="str">
        <f>IF(ISNUMBER($F197), IF(OR(AND(OR($J197="Retired", $J197="Permanent Low-Use"), $K197&lt;=2030), (AND($J197= "New", $K197&gt;2030))), "N/A", VLOOKUP($F197, 'Source Data'!$B$15:$I$22,8)), "")</f>
        <v/>
      </c>
      <c r="AK197" s="171" t="str">
        <f>IF($N197= 0, "N/A", IF(ISERROR(VLOOKUP($F197, 'Source Data'!$B$4:$C$11,2)), "", VLOOKUP($F197, 'Source Data'!$B$4:$C$11,2)))</f>
        <v/>
      </c>
    </row>
    <row r="198" spans="1:37" x14ac:dyDescent="0.35">
      <c r="A198" s="99"/>
      <c r="B198" s="89"/>
      <c r="C198" s="90"/>
      <c r="D198" s="90"/>
      <c r="E198" s="91"/>
      <c r="F198" s="91"/>
      <c r="G198" s="86"/>
      <c r="H198" s="87"/>
      <c r="I198" s="86"/>
      <c r="J198" s="88"/>
      <c r="K198" s="92"/>
      <c r="L198" s="168" t="str">
        <f t="shared" si="9"/>
        <v/>
      </c>
      <c r="M198" s="170" t="str">
        <f>IF(ISERROR(VLOOKUP(E198,'Source Data'!$B$67:$J$97, MATCH(F198, 'Source Data'!$B$64:$J$64,1),TRUE))=TRUE,"",VLOOKUP(E198,'Source Data'!$B$67:$J$97,MATCH(F198, 'Source Data'!$B$64:$J$64,1),TRUE))</f>
        <v/>
      </c>
      <c r="N198" s="169" t="str">
        <f t="shared" si="10"/>
        <v/>
      </c>
      <c r="O198" s="170" t="str">
        <f>IF(OR(AND(OR($J198="Retired",$J198="Permanent Low-Use"),$K198&lt;=2020),(AND($J198="New",$K198&gt;2020))),"N/A",IF($N198=0,0,IF(ISERROR(VLOOKUP($E198,'Source Data'!$B$29:$J$60, MATCH($L198, 'Source Data'!$B$26:$J$26,1),TRUE))=TRUE,"",VLOOKUP($E198,'Source Data'!$B$29:$J$60,MATCH($L198, 'Source Data'!$B$26:$J$26,1),TRUE))))</f>
        <v/>
      </c>
      <c r="P198" s="170" t="str">
        <f>IF(OR(AND(OR($J198="Retired",$J198="Permanent Low-Use"),$K198&lt;=2021),(AND($J198="New",$K198&gt;2021))),"N/A",IF($N198=0,0,IF(ISERROR(VLOOKUP($E198,'Source Data'!$B$29:$J$60, MATCH($L198, 'Source Data'!$B$26:$J$26,1),TRUE))=TRUE,"",VLOOKUP($E198,'Source Data'!$B$29:$J$60,MATCH($L198, 'Source Data'!$B$26:$J$26,1),TRUE))))</f>
        <v/>
      </c>
      <c r="Q198" s="170" t="str">
        <f>IF(OR(AND(OR($J198="Retired",$J198="Permanent Low-Use"),$K198&lt;=2022),(AND($J198="New",$K198&gt;2022))),"N/A",IF($N198=0,0,IF(ISERROR(VLOOKUP($E198,'Source Data'!$B$29:$J$60, MATCH($L198, 'Source Data'!$B$26:$J$26,1),TRUE))=TRUE,"",VLOOKUP($E198,'Source Data'!$B$29:$J$60,MATCH($L198, 'Source Data'!$B$26:$J$26,1),TRUE))))</f>
        <v/>
      </c>
      <c r="R198" s="170" t="str">
        <f>IF(OR(AND(OR($J198="Retired",$J198="Permanent Low-Use"),$K198&lt;=2023),(AND($J198="New",$K198&gt;2023))),"N/A",IF($N198=0,0,IF(ISERROR(VLOOKUP($E198,'Source Data'!$B$29:$J$60, MATCH($L198, 'Source Data'!$B$26:$J$26,1),TRUE))=TRUE,"",VLOOKUP($E198,'Source Data'!$B$29:$J$60,MATCH($L198, 'Source Data'!$B$26:$J$26,1),TRUE))))</f>
        <v/>
      </c>
      <c r="S198" s="170" t="str">
        <f>IF(OR(AND(OR($J198="Retired",$J198="Permanent Low-Use"),$K198&lt;=2024),(AND($J198="New",$K198&gt;2024))),"N/A",IF($N198=0,0,IF(ISERROR(VLOOKUP($E198,'Source Data'!$B$29:$J$60, MATCH($L198, 'Source Data'!$B$26:$J$26,1),TRUE))=TRUE,"",VLOOKUP($E198,'Source Data'!$B$29:$J$60,MATCH($L198, 'Source Data'!$B$26:$J$26,1),TRUE))))</f>
        <v/>
      </c>
      <c r="T198" s="170" t="str">
        <f>IF(OR(AND(OR($J198="Retired",$J198="Permanent Low-Use"),$K198&lt;=2025),(AND($J198="New",$K198&gt;2025))),"N/A",IF($N198=0,0,IF(ISERROR(VLOOKUP($E198,'Source Data'!$B$29:$J$60, MATCH($L198, 'Source Data'!$B$26:$J$26,1),TRUE))=TRUE,"",VLOOKUP($E198,'Source Data'!$B$29:$J$60,MATCH($L198, 'Source Data'!$B$26:$J$26,1),TRUE))))</f>
        <v/>
      </c>
      <c r="U198" s="170" t="str">
        <f>IF(OR(AND(OR($J198="Retired",$J198="Permanent Low-Use"),$K198&lt;=2026),(AND($J198="New",$K198&gt;2026))),"N/A",IF($N198=0,0,IF(ISERROR(VLOOKUP($E198,'Source Data'!$B$29:$J$60, MATCH($L198, 'Source Data'!$B$26:$J$26,1),TRUE))=TRUE,"",VLOOKUP($E198,'Source Data'!$B$29:$J$60,MATCH($L198, 'Source Data'!$B$26:$J$26,1),TRUE))))</f>
        <v/>
      </c>
      <c r="V198" s="170" t="str">
        <f>IF(OR(AND(OR($J198="Retired",$J198="Permanent Low-Use"),$K198&lt;=2027),(AND($J198="New",$K198&gt;2027))),"N/A",IF($N198=0,0,IF(ISERROR(VLOOKUP($E198,'Source Data'!$B$29:$J$60, MATCH($L198, 'Source Data'!$B$26:$J$26,1),TRUE))=TRUE,"",VLOOKUP($E198,'Source Data'!$B$29:$J$60,MATCH($L198, 'Source Data'!$B$26:$J$26,1),TRUE))))</f>
        <v/>
      </c>
      <c r="W198" s="170" t="str">
        <f>IF(OR(AND(OR($J198="Retired",$J198="Permanent Low-Use"),$K198&lt;=2028),(AND($J198="New",$K198&gt;2028))),"N/A",IF($N198=0,0,IF(ISERROR(VLOOKUP($E198,'Source Data'!$B$29:$J$60, MATCH($L198, 'Source Data'!$B$26:$J$26,1),TRUE))=TRUE,"",VLOOKUP($E198,'Source Data'!$B$29:$J$60,MATCH($L198, 'Source Data'!$B$26:$J$26,1),TRUE))))</f>
        <v/>
      </c>
      <c r="X198" s="170" t="str">
        <f>IF(OR(AND(OR($J198="Retired",$J198="Permanent Low-Use"),$K198&lt;=2029),(AND($J198="New",$K198&gt;2029))),"N/A",IF($N198=0,0,IF(ISERROR(VLOOKUP($E198,'Source Data'!$B$29:$J$60, MATCH($L198, 'Source Data'!$B$26:$J$26,1),TRUE))=TRUE,"",VLOOKUP($E198,'Source Data'!$B$29:$J$60,MATCH($L198, 'Source Data'!$B$26:$J$26,1),TRUE))))</f>
        <v/>
      </c>
      <c r="Y198" s="170" t="str">
        <f>IF(OR(AND(OR($J198="Retired",$J198="Permanent Low-Use"),$K198&lt;=2030),(AND($J198="New",$K198&gt;2030))),"N/A",IF($N198=0,0,IF(ISERROR(VLOOKUP($E198,'Source Data'!$B$29:$J$60, MATCH($L198, 'Source Data'!$B$26:$J$26,1),TRUE))=TRUE,"",VLOOKUP($E198,'Source Data'!$B$29:$J$60,MATCH($L198, 'Source Data'!$B$26:$J$26,1),TRUE))))</f>
        <v/>
      </c>
      <c r="Z198" s="171" t="str">
        <f>IF(ISNUMBER($L198),IF(OR(AND(OR($J198="Retired",$J198="Permanent Low-Use"),$K198&lt;=2020),(AND($J198="New",$K198&gt;2020))),"N/A",VLOOKUP($F198,'Source Data'!$B$15:$I$22,5)),"")</f>
        <v/>
      </c>
      <c r="AA198" s="171" t="str">
        <f>IF(ISNUMBER($F198), IF(OR(AND(OR($J198="Retired", $J198="Permanent Low-Use"), $K198&lt;=2021), (AND($J198= "New", $K198&gt;2021))), "N/A", VLOOKUP($F198, 'Source Data'!$B$15:$I$22,6)), "")</f>
        <v/>
      </c>
      <c r="AB198" s="171" t="str">
        <f>IF(ISNUMBER($F198), IF(OR(AND(OR($J198="Retired", $J198="Permanent Low-Use"), $K198&lt;=2022), (AND($J198= "New", $K198&gt;2022))), "N/A", VLOOKUP($F198, 'Source Data'!$B$15:$I$22,7)), "")</f>
        <v/>
      </c>
      <c r="AC198" s="171" t="str">
        <f>IF(ISNUMBER($F198), IF(OR(AND(OR($J198="Retired", $J198="Permanent Low-Use"), $K198&lt;=2023), (AND($J198= "New", $K198&gt;2023))), "N/A", VLOOKUP($F198, 'Source Data'!$B$15:$I$22,8)), "")</f>
        <v/>
      </c>
      <c r="AD198" s="171" t="str">
        <f>IF(ISNUMBER($F198), IF(OR(AND(OR($J198="Retired", $J198="Permanent Low-Use"), $K198&lt;=2024), (AND($J198= "New", $K198&gt;2024))), "N/A", VLOOKUP($F198, 'Source Data'!$B$15:$I$22,8)), "")</f>
        <v/>
      </c>
      <c r="AE198" s="171" t="str">
        <f>IF(ISNUMBER($F198), IF(OR(AND(OR($J198="Retired", $J198="Permanent Low-Use"), $K198&lt;=2025), (AND($J198= "New", $K198&gt;2025))), "N/A", VLOOKUP($F198, 'Source Data'!$B$15:$I$22,8)), "")</f>
        <v/>
      </c>
      <c r="AF198" s="171" t="str">
        <f>IF(ISNUMBER($F198), IF(OR(AND(OR($J198="Retired", $J198="Permanent Low-Use"), $K198&lt;=2026), (AND($J198= "New", $K198&gt;2026))), "N/A", VLOOKUP($F198, 'Source Data'!$B$15:$I$22,8)), "")</f>
        <v/>
      </c>
      <c r="AG198" s="171" t="str">
        <f>IF(ISNUMBER($F198), IF(OR(AND(OR($J198="Retired", $J198="Permanent Low-Use"), $K198&lt;=2027), (AND($J198= "New", $K198&gt;2027))), "N/A", VLOOKUP($F198, 'Source Data'!$B$15:$I$22,8)), "")</f>
        <v/>
      </c>
      <c r="AH198" s="171" t="str">
        <f>IF(ISNUMBER($F198), IF(OR(AND(OR($J198="Retired", $J198="Permanent Low-Use"), $K198&lt;=2028), (AND($J198= "New", $K198&gt;2028))), "N/A", VLOOKUP($F198, 'Source Data'!$B$15:$I$22,8)), "")</f>
        <v/>
      </c>
      <c r="AI198" s="171" t="str">
        <f>IF(ISNUMBER($F198), IF(OR(AND(OR($J198="Retired", $J198="Permanent Low-Use"), $K198&lt;=2029), (AND($J198= "New", $K198&gt;2029))), "N/A", VLOOKUP($F198, 'Source Data'!$B$15:$I$22,8)), "")</f>
        <v/>
      </c>
      <c r="AJ198" s="171" t="str">
        <f>IF(ISNUMBER($F198), IF(OR(AND(OR($J198="Retired", $J198="Permanent Low-Use"), $K198&lt;=2030), (AND($J198= "New", $K198&gt;2030))), "N/A", VLOOKUP($F198, 'Source Data'!$B$15:$I$22,8)), "")</f>
        <v/>
      </c>
      <c r="AK198" s="171" t="str">
        <f>IF($N198= 0, "N/A", IF(ISERROR(VLOOKUP($F198, 'Source Data'!$B$4:$C$11,2)), "", VLOOKUP($F198, 'Source Data'!$B$4:$C$11,2)))</f>
        <v/>
      </c>
    </row>
    <row r="199" spans="1:37" x14ac:dyDescent="0.35">
      <c r="A199" s="99"/>
      <c r="B199" s="89"/>
      <c r="C199" s="90"/>
      <c r="D199" s="90"/>
      <c r="E199" s="91"/>
      <c r="F199" s="91"/>
      <c r="G199" s="86"/>
      <c r="H199" s="87"/>
      <c r="I199" s="86"/>
      <c r="J199" s="88"/>
      <c r="K199" s="92"/>
      <c r="L199" s="168" t="str">
        <f t="shared" si="9"/>
        <v/>
      </c>
      <c r="M199" s="170" t="str">
        <f>IF(ISERROR(VLOOKUP(E199,'Source Data'!$B$67:$J$97, MATCH(F199, 'Source Data'!$B$64:$J$64,1),TRUE))=TRUE,"",VLOOKUP(E199,'Source Data'!$B$67:$J$97,MATCH(F199, 'Source Data'!$B$64:$J$64,1),TRUE))</f>
        <v/>
      </c>
      <c r="N199" s="169" t="str">
        <f t="shared" si="10"/>
        <v/>
      </c>
      <c r="O199" s="170" t="str">
        <f>IF(OR(AND(OR($J199="Retired",$J199="Permanent Low-Use"),$K199&lt;=2020),(AND($J199="New",$K199&gt;2020))),"N/A",IF($N199=0,0,IF(ISERROR(VLOOKUP($E199,'Source Data'!$B$29:$J$60, MATCH($L199, 'Source Data'!$B$26:$J$26,1),TRUE))=TRUE,"",VLOOKUP($E199,'Source Data'!$B$29:$J$60,MATCH($L199, 'Source Data'!$B$26:$J$26,1),TRUE))))</f>
        <v/>
      </c>
      <c r="P199" s="170" t="str">
        <f>IF(OR(AND(OR($J199="Retired",$J199="Permanent Low-Use"),$K199&lt;=2021),(AND($J199="New",$K199&gt;2021))),"N/A",IF($N199=0,0,IF(ISERROR(VLOOKUP($E199,'Source Data'!$B$29:$J$60, MATCH($L199, 'Source Data'!$B$26:$J$26,1),TRUE))=TRUE,"",VLOOKUP($E199,'Source Data'!$B$29:$J$60,MATCH($L199, 'Source Data'!$B$26:$J$26,1),TRUE))))</f>
        <v/>
      </c>
      <c r="Q199" s="170" t="str">
        <f>IF(OR(AND(OR($J199="Retired",$J199="Permanent Low-Use"),$K199&lt;=2022),(AND($J199="New",$K199&gt;2022))),"N/A",IF($N199=0,0,IF(ISERROR(VLOOKUP($E199,'Source Data'!$B$29:$J$60, MATCH($L199, 'Source Data'!$B$26:$J$26,1),TRUE))=TRUE,"",VLOOKUP($E199,'Source Data'!$B$29:$J$60,MATCH($L199, 'Source Data'!$B$26:$J$26,1),TRUE))))</f>
        <v/>
      </c>
      <c r="R199" s="170" t="str">
        <f>IF(OR(AND(OR($J199="Retired",$J199="Permanent Low-Use"),$K199&lt;=2023),(AND($J199="New",$K199&gt;2023))),"N/A",IF($N199=0,0,IF(ISERROR(VLOOKUP($E199,'Source Data'!$B$29:$J$60, MATCH($L199, 'Source Data'!$B$26:$J$26,1),TRUE))=TRUE,"",VLOOKUP($E199,'Source Data'!$B$29:$J$60,MATCH($L199, 'Source Data'!$B$26:$J$26,1),TRUE))))</f>
        <v/>
      </c>
      <c r="S199" s="170" t="str">
        <f>IF(OR(AND(OR($J199="Retired",$J199="Permanent Low-Use"),$K199&lt;=2024),(AND($J199="New",$K199&gt;2024))),"N/A",IF($N199=0,0,IF(ISERROR(VLOOKUP($E199,'Source Data'!$B$29:$J$60, MATCH($L199, 'Source Data'!$B$26:$J$26,1),TRUE))=TRUE,"",VLOOKUP($E199,'Source Data'!$B$29:$J$60,MATCH($L199, 'Source Data'!$B$26:$J$26,1),TRUE))))</f>
        <v/>
      </c>
      <c r="T199" s="170" t="str">
        <f>IF(OR(AND(OR($J199="Retired",$J199="Permanent Low-Use"),$K199&lt;=2025),(AND($J199="New",$K199&gt;2025))),"N/A",IF($N199=0,0,IF(ISERROR(VLOOKUP($E199,'Source Data'!$B$29:$J$60, MATCH($L199, 'Source Data'!$B$26:$J$26,1),TRUE))=TRUE,"",VLOOKUP($E199,'Source Data'!$B$29:$J$60,MATCH($L199, 'Source Data'!$B$26:$J$26,1),TRUE))))</f>
        <v/>
      </c>
      <c r="U199" s="170" t="str">
        <f>IF(OR(AND(OR($J199="Retired",$J199="Permanent Low-Use"),$K199&lt;=2026),(AND($J199="New",$K199&gt;2026))),"N/A",IF($N199=0,0,IF(ISERROR(VLOOKUP($E199,'Source Data'!$B$29:$J$60, MATCH($L199, 'Source Data'!$B$26:$J$26,1),TRUE))=TRUE,"",VLOOKUP($E199,'Source Data'!$B$29:$J$60,MATCH($L199, 'Source Data'!$B$26:$J$26,1),TRUE))))</f>
        <v/>
      </c>
      <c r="V199" s="170" t="str">
        <f>IF(OR(AND(OR($J199="Retired",$J199="Permanent Low-Use"),$K199&lt;=2027),(AND($J199="New",$K199&gt;2027))),"N/A",IF($N199=0,0,IF(ISERROR(VLOOKUP($E199,'Source Data'!$B$29:$J$60, MATCH($L199, 'Source Data'!$B$26:$J$26,1),TRUE))=TRUE,"",VLOOKUP($E199,'Source Data'!$B$29:$J$60,MATCH($L199, 'Source Data'!$B$26:$J$26,1),TRUE))))</f>
        <v/>
      </c>
      <c r="W199" s="170" t="str">
        <f>IF(OR(AND(OR($J199="Retired",$J199="Permanent Low-Use"),$K199&lt;=2028),(AND($J199="New",$K199&gt;2028))),"N/A",IF($N199=0,0,IF(ISERROR(VLOOKUP($E199,'Source Data'!$B$29:$J$60, MATCH($L199, 'Source Data'!$B$26:$J$26,1),TRUE))=TRUE,"",VLOOKUP($E199,'Source Data'!$B$29:$J$60,MATCH($L199, 'Source Data'!$B$26:$J$26,1),TRUE))))</f>
        <v/>
      </c>
      <c r="X199" s="170" t="str">
        <f>IF(OR(AND(OR($J199="Retired",$J199="Permanent Low-Use"),$K199&lt;=2029),(AND($J199="New",$K199&gt;2029))),"N/A",IF($N199=0,0,IF(ISERROR(VLOOKUP($E199,'Source Data'!$B$29:$J$60, MATCH($L199, 'Source Data'!$B$26:$J$26,1),TRUE))=TRUE,"",VLOOKUP($E199,'Source Data'!$B$29:$J$60,MATCH($L199, 'Source Data'!$B$26:$J$26,1),TRUE))))</f>
        <v/>
      </c>
      <c r="Y199" s="170" t="str">
        <f>IF(OR(AND(OR($J199="Retired",$J199="Permanent Low-Use"),$K199&lt;=2030),(AND($J199="New",$K199&gt;2030))),"N/A",IF($N199=0,0,IF(ISERROR(VLOOKUP($E199,'Source Data'!$B$29:$J$60, MATCH($L199, 'Source Data'!$B$26:$J$26,1),TRUE))=TRUE,"",VLOOKUP($E199,'Source Data'!$B$29:$J$60,MATCH($L199, 'Source Data'!$B$26:$J$26,1),TRUE))))</f>
        <v/>
      </c>
      <c r="Z199" s="171" t="str">
        <f>IF(ISNUMBER($L199),IF(OR(AND(OR($J199="Retired",$J199="Permanent Low-Use"),$K199&lt;=2020),(AND($J199="New",$K199&gt;2020))),"N/A",VLOOKUP($F199,'Source Data'!$B$15:$I$22,5)),"")</f>
        <v/>
      </c>
      <c r="AA199" s="171" t="str">
        <f>IF(ISNUMBER($F199), IF(OR(AND(OR($J199="Retired", $J199="Permanent Low-Use"), $K199&lt;=2021), (AND($J199= "New", $K199&gt;2021))), "N/A", VLOOKUP($F199, 'Source Data'!$B$15:$I$22,6)), "")</f>
        <v/>
      </c>
      <c r="AB199" s="171" t="str">
        <f>IF(ISNUMBER($F199), IF(OR(AND(OR($J199="Retired", $J199="Permanent Low-Use"), $K199&lt;=2022), (AND($J199= "New", $K199&gt;2022))), "N/A", VLOOKUP($F199, 'Source Data'!$B$15:$I$22,7)), "")</f>
        <v/>
      </c>
      <c r="AC199" s="171" t="str">
        <f>IF(ISNUMBER($F199), IF(OR(AND(OR($J199="Retired", $J199="Permanent Low-Use"), $K199&lt;=2023), (AND($J199= "New", $K199&gt;2023))), "N/A", VLOOKUP($F199, 'Source Data'!$B$15:$I$22,8)), "")</f>
        <v/>
      </c>
      <c r="AD199" s="171" t="str">
        <f>IF(ISNUMBER($F199), IF(OR(AND(OR($J199="Retired", $J199="Permanent Low-Use"), $K199&lt;=2024), (AND($J199= "New", $K199&gt;2024))), "N/A", VLOOKUP($F199, 'Source Data'!$B$15:$I$22,8)), "")</f>
        <v/>
      </c>
      <c r="AE199" s="171" t="str">
        <f>IF(ISNUMBER($F199), IF(OR(AND(OR($J199="Retired", $J199="Permanent Low-Use"), $K199&lt;=2025), (AND($J199= "New", $K199&gt;2025))), "N/A", VLOOKUP($F199, 'Source Data'!$B$15:$I$22,8)), "")</f>
        <v/>
      </c>
      <c r="AF199" s="171" t="str">
        <f>IF(ISNUMBER($F199), IF(OR(AND(OR($J199="Retired", $J199="Permanent Low-Use"), $K199&lt;=2026), (AND($J199= "New", $K199&gt;2026))), "N/A", VLOOKUP($F199, 'Source Data'!$B$15:$I$22,8)), "")</f>
        <v/>
      </c>
      <c r="AG199" s="171" t="str">
        <f>IF(ISNUMBER($F199), IF(OR(AND(OR($J199="Retired", $J199="Permanent Low-Use"), $K199&lt;=2027), (AND($J199= "New", $K199&gt;2027))), "N/A", VLOOKUP($F199, 'Source Data'!$B$15:$I$22,8)), "")</f>
        <v/>
      </c>
      <c r="AH199" s="171" t="str">
        <f>IF(ISNUMBER($F199), IF(OR(AND(OR($J199="Retired", $J199="Permanent Low-Use"), $K199&lt;=2028), (AND($J199= "New", $K199&gt;2028))), "N/A", VLOOKUP($F199, 'Source Data'!$B$15:$I$22,8)), "")</f>
        <v/>
      </c>
      <c r="AI199" s="171" t="str">
        <f>IF(ISNUMBER($F199), IF(OR(AND(OR($J199="Retired", $J199="Permanent Low-Use"), $K199&lt;=2029), (AND($J199= "New", $K199&gt;2029))), "N/A", VLOOKUP($F199, 'Source Data'!$B$15:$I$22,8)), "")</f>
        <v/>
      </c>
      <c r="AJ199" s="171" t="str">
        <f>IF(ISNUMBER($F199), IF(OR(AND(OR($J199="Retired", $J199="Permanent Low-Use"), $K199&lt;=2030), (AND($J199= "New", $K199&gt;2030))), "N/A", VLOOKUP($F199, 'Source Data'!$B$15:$I$22,8)), "")</f>
        <v/>
      </c>
      <c r="AK199" s="171" t="str">
        <f>IF($N199= 0, "N/A", IF(ISERROR(VLOOKUP($F199, 'Source Data'!$B$4:$C$11,2)), "", VLOOKUP($F199, 'Source Data'!$B$4:$C$11,2)))</f>
        <v/>
      </c>
    </row>
    <row r="200" spans="1:37" x14ac:dyDescent="0.35">
      <c r="A200" s="99"/>
      <c r="B200" s="89"/>
      <c r="C200" s="90"/>
      <c r="D200" s="90"/>
      <c r="E200" s="91"/>
      <c r="F200" s="91"/>
      <c r="G200" s="86"/>
      <c r="H200" s="87"/>
      <c r="I200" s="86"/>
      <c r="J200" s="88"/>
      <c r="K200" s="92"/>
      <c r="L200" s="168" t="str">
        <f t="shared" si="9"/>
        <v/>
      </c>
      <c r="M200" s="170" t="str">
        <f>IF(ISERROR(VLOOKUP(E200,'Source Data'!$B$67:$J$97, MATCH(F200, 'Source Data'!$B$64:$J$64,1),TRUE))=TRUE,"",VLOOKUP(E200,'Source Data'!$B$67:$J$97,MATCH(F200, 'Source Data'!$B$64:$J$64,1),TRUE))</f>
        <v/>
      </c>
      <c r="N200" s="169" t="str">
        <f t="shared" si="10"/>
        <v/>
      </c>
      <c r="O200" s="170" t="str">
        <f>IF(OR(AND(OR($J200="Retired",$J200="Permanent Low-Use"),$K200&lt;=2020),(AND($J200="New",$K200&gt;2020))),"N/A",IF($N200=0,0,IF(ISERROR(VLOOKUP($E200,'Source Data'!$B$29:$J$60, MATCH($L200, 'Source Data'!$B$26:$J$26,1),TRUE))=TRUE,"",VLOOKUP($E200,'Source Data'!$B$29:$J$60,MATCH($L200, 'Source Data'!$B$26:$J$26,1),TRUE))))</f>
        <v/>
      </c>
      <c r="P200" s="170" t="str">
        <f>IF(OR(AND(OR($J200="Retired",$J200="Permanent Low-Use"),$K200&lt;=2021),(AND($J200="New",$K200&gt;2021))),"N/A",IF($N200=0,0,IF(ISERROR(VLOOKUP($E200,'Source Data'!$B$29:$J$60, MATCH($L200, 'Source Data'!$B$26:$J$26,1),TRUE))=TRUE,"",VLOOKUP($E200,'Source Data'!$B$29:$J$60,MATCH($L200, 'Source Data'!$B$26:$J$26,1),TRUE))))</f>
        <v/>
      </c>
      <c r="Q200" s="170" t="str">
        <f>IF(OR(AND(OR($J200="Retired",$J200="Permanent Low-Use"),$K200&lt;=2022),(AND($J200="New",$K200&gt;2022))),"N/A",IF($N200=0,0,IF(ISERROR(VLOOKUP($E200,'Source Data'!$B$29:$J$60, MATCH($L200, 'Source Data'!$B$26:$J$26,1),TRUE))=TRUE,"",VLOOKUP($E200,'Source Data'!$B$29:$J$60,MATCH($L200, 'Source Data'!$B$26:$J$26,1),TRUE))))</f>
        <v/>
      </c>
      <c r="R200" s="170" t="str">
        <f>IF(OR(AND(OR($J200="Retired",$J200="Permanent Low-Use"),$K200&lt;=2023),(AND($J200="New",$K200&gt;2023))),"N/A",IF($N200=0,0,IF(ISERROR(VLOOKUP($E200,'Source Data'!$B$29:$J$60, MATCH($L200, 'Source Data'!$B$26:$J$26,1),TRUE))=TRUE,"",VLOOKUP($E200,'Source Data'!$B$29:$J$60,MATCH($L200, 'Source Data'!$B$26:$J$26,1),TRUE))))</f>
        <v/>
      </c>
      <c r="S200" s="170" t="str">
        <f>IF(OR(AND(OR($J200="Retired",$J200="Permanent Low-Use"),$K200&lt;=2024),(AND($J200="New",$K200&gt;2024))),"N/A",IF($N200=0,0,IF(ISERROR(VLOOKUP($E200,'Source Data'!$B$29:$J$60, MATCH($L200, 'Source Data'!$B$26:$J$26,1),TRUE))=TRUE,"",VLOOKUP($E200,'Source Data'!$B$29:$J$60,MATCH($L200, 'Source Data'!$B$26:$J$26,1),TRUE))))</f>
        <v/>
      </c>
      <c r="T200" s="170" t="str">
        <f>IF(OR(AND(OR($J200="Retired",$J200="Permanent Low-Use"),$K200&lt;=2025),(AND($J200="New",$K200&gt;2025))),"N/A",IF($N200=0,0,IF(ISERROR(VLOOKUP($E200,'Source Data'!$B$29:$J$60, MATCH($L200, 'Source Data'!$B$26:$J$26,1),TRUE))=TRUE,"",VLOOKUP($E200,'Source Data'!$B$29:$J$60,MATCH($L200, 'Source Data'!$B$26:$J$26,1),TRUE))))</f>
        <v/>
      </c>
      <c r="U200" s="170" t="str">
        <f>IF(OR(AND(OR($J200="Retired",$J200="Permanent Low-Use"),$K200&lt;=2026),(AND($J200="New",$K200&gt;2026))),"N/A",IF($N200=0,0,IF(ISERROR(VLOOKUP($E200,'Source Data'!$B$29:$J$60, MATCH($L200, 'Source Data'!$B$26:$J$26,1),TRUE))=TRUE,"",VLOOKUP($E200,'Source Data'!$B$29:$J$60,MATCH($L200, 'Source Data'!$B$26:$J$26,1),TRUE))))</f>
        <v/>
      </c>
      <c r="V200" s="170" t="str">
        <f>IF(OR(AND(OR($J200="Retired",$J200="Permanent Low-Use"),$K200&lt;=2027),(AND($J200="New",$K200&gt;2027))),"N/A",IF($N200=0,0,IF(ISERROR(VLOOKUP($E200,'Source Data'!$B$29:$J$60, MATCH($L200, 'Source Data'!$B$26:$J$26,1),TRUE))=TRUE,"",VLOOKUP($E200,'Source Data'!$B$29:$J$60,MATCH($L200, 'Source Data'!$B$26:$J$26,1),TRUE))))</f>
        <v/>
      </c>
      <c r="W200" s="170" t="str">
        <f>IF(OR(AND(OR($J200="Retired",$J200="Permanent Low-Use"),$K200&lt;=2028),(AND($J200="New",$K200&gt;2028))),"N/A",IF($N200=0,0,IF(ISERROR(VLOOKUP($E200,'Source Data'!$B$29:$J$60, MATCH($L200, 'Source Data'!$B$26:$J$26,1),TRUE))=TRUE,"",VLOOKUP($E200,'Source Data'!$B$29:$J$60,MATCH($L200, 'Source Data'!$B$26:$J$26,1),TRUE))))</f>
        <v/>
      </c>
      <c r="X200" s="170" t="str">
        <f>IF(OR(AND(OR($J200="Retired",$J200="Permanent Low-Use"),$K200&lt;=2029),(AND($J200="New",$K200&gt;2029))),"N/A",IF($N200=0,0,IF(ISERROR(VLOOKUP($E200,'Source Data'!$B$29:$J$60, MATCH($L200, 'Source Data'!$B$26:$J$26,1),TRUE))=TRUE,"",VLOOKUP($E200,'Source Data'!$B$29:$J$60,MATCH($L200, 'Source Data'!$B$26:$J$26,1),TRUE))))</f>
        <v/>
      </c>
      <c r="Y200" s="170" t="str">
        <f>IF(OR(AND(OR($J200="Retired",$J200="Permanent Low-Use"),$K200&lt;=2030),(AND($J200="New",$K200&gt;2030))),"N/A",IF($N200=0,0,IF(ISERROR(VLOOKUP($E200,'Source Data'!$B$29:$J$60, MATCH($L200, 'Source Data'!$B$26:$J$26,1),TRUE))=TRUE,"",VLOOKUP($E200,'Source Data'!$B$29:$J$60,MATCH($L200, 'Source Data'!$B$26:$J$26,1),TRUE))))</f>
        <v/>
      </c>
      <c r="Z200" s="171" t="str">
        <f>IF(ISNUMBER($L200),IF(OR(AND(OR($J200="Retired",$J200="Permanent Low-Use"),$K200&lt;=2020),(AND($J200="New",$K200&gt;2020))),"N/A",VLOOKUP($F200,'Source Data'!$B$15:$I$22,5)),"")</f>
        <v/>
      </c>
      <c r="AA200" s="171" t="str">
        <f>IF(ISNUMBER($F200), IF(OR(AND(OR($J200="Retired", $J200="Permanent Low-Use"), $K200&lt;=2021), (AND($J200= "New", $K200&gt;2021))), "N/A", VLOOKUP($F200, 'Source Data'!$B$15:$I$22,6)), "")</f>
        <v/>
      </c>
      <c r="AB200" s="171" t="str">
        <f>IF(ISNUMBER($F200), IF(OR(AND(OR($J200="Retired", $J200="Permanent Low-Use"), $K200&lt;=2022), (AND($J200= "New", $K200&gt;2022))), "N/A", VLOOKUP($F200, 'Source Data'!$B$15:$I$22,7)), "")</f>
        <v/>
      </c>
      <c r="AC200" s="171" t="str">
        <f>IF(ISNUMBER($F200), IF(OR(AND(OR($J200="Retired", $J200="Permanent Low-Use"), $K200&lt;=2023), (AND($J200= "New", $K200&gt;2023))), "N/A", VLOOKUP($F200, 'Source Data'!$B$15:$I$22,8)), "")</f>
        <v/>
      </c>
      <c r="AD200" s="171" t="str">
        <f>IF(ISNUMBER($F200), IF(OR(AND(OR($J200="Retired", $J200="Permanent Low-Use"), $K200&lt;=2024), (AND($J200= "New", $K200&gt;2024))), "N/A", VLOOKUP($F200, 'Source Data'!$B$15:$I$22,8)), "")</f>
        <v/>
      </c>
      <c r="AE200" s="171" t="str">
        <f>IF(ISNUMBER($F200), IF(OR(AND(OR($J200="Retired", $J200="Permanent Low-Use"), $K200&lt;=2025), (AND($J200= "New", $K200&gt;2025))), "N/A", VLOOKUP($F200, 'Source Data'!$B$15:$I$22,8)), "")</f>
        <v/>
      </c>
      <c r="AF200" s="171" t="str">
        <f>IF(ISNUMBER($F200), IF(OR(AND(OR($J200="Retired", $J200="Permanent Low-Use"), $K200&lt;=2026), (AND($J200= "New", $K200&gt;2026))), "N/A", VLOOKUP($F200, 'Source Data'!$B$15:$I$22,8)), "")</f>
        <v/>
      </c>
      <c r="AG200" s="171" t="str">
        <f>IF(ISNUMBER($F200), IF(OR(AND(OR($J200="Retired", $J200="Permanent Low-Use"), $K200&lt;=2027), (AND($J200= "New", $K200&gt;2027))), "N/A", VLOOKUP($F200, 'Source Data'!$B$15:$I$22,8)), "")</f>
        <v/>
      </c>
      <c r="AH200" s="171" t="str">
        <f>IF(ISNUMBER($F200), IF(OR(AND(OR($J200="Retired", $J200="Permanent Low-Use"), $K200&lt;=2028), (AND($J200= "New", $K200&gt;2028))), "N/A", VLOOKUP($F200, 'Source Data'!$B$15:$I$22,8)), "")</f>
        <v/>
      </c>
      <c r="AI200" s="171" t="str">
        <f>IF(ISNUMBER($F200), IF(OR(AND(OR($J200="Retired", $J200="Permanent Low-Use"), $K200&lt;=2029), (AND($J200= "New", $K200&gt;2029))), "N/A", VLOOKUP($F200, 'Source Data'!$B$15:$I$22,8)), "")</f>
        <v/>
      </c>
      <c r="AJ200" s="171" t="str">
        <f>IF(ISNUMBER($F200), IF(OR(AND(OR($J200="Retired", $J200="Permanent Low-Use"), $K200&lt;=2030), (AND($J200= "New", $K200&gt;2030))), "N/A", VLOOKUP($F200, 'Source Data'!$B$15:$I$22,8)), "")</f>
        <v/>
      </c>
      <c r="AK200" s="171" t="str">
        <f>IF($N200= 0, "N/A", IF(ISERROR(VLOOKUP($F200, 'Source Data'!$B$4:$C$11,2)), "", VLOOKUP($F200, 'Source Data'!$B$4:$C$11,2)))</f>
        <v/>
      </c>
    </row>
    <row r="201" spans="1:37" x14ac:dyDescent="0.35">
      <c r="A201" s="99"/>
      <c r="B201" s="89"/>
      <c r="C201" s="90"/>
      <c r="D201" s="90"/>
      <c r="E201" s="91"/>
      <c r="F201" s="91"/>
      <c r="G201" s="86"/>
      <c r="H201" s="87"/>
      <c r="I201" s="86"/>
      <c r="J201" s="88"/>
      <c r="K201" s="92"/>
      <c r="L201" s="168" t="str">
        <f t="shared" si="9"/>
        <v/>
      </c>
      <c r="M201" s="170" t="str">
        <f>IF(ISERROR(VLOOKUP(E201,'Source Data'!$B$67:$J$97, MATCH(F201, 'Source Data'!$B$64:$J$64,1),TRUE))=TRUE,"",VLOOKUP(E201,'Source Data'!$B$67:$J$97,MATCH(F201, 'Source Data'!$B$64:$J$64,1),TRUE))</f>
        <v/>
      </c>
      <c r="N201" s="169" t="str">
        <f t="shared" si="10"/>
        <v/>
      </c>
      <c r="O201" s="170" t="str">
        <f>IF(OR(AND(OR($J201="Retired",$J201="Permanent Low-Use"),$K201&lt;=2020),(AND($J201="New",$K201&gt;2020))),"N/A",IF($N201=0,0,IF(ISERROR(VLOOKUP($E201,'Source Data'!$B$29:$J$60, MATCH($L201, 'Source Data'!$B$26:$J$26,1),TRUE))=TRUE,"",VLOOKUP($E201,'Source Data'!$B$29:$J$60,MATCH($L201, 'Source Data'!$B$26:$J$26,1),TRUE))))</f>
        <v/>
      </c>
      <c r="P201" s="170" t="str">
        <f>IF(OR(AND(OR($J201="Retired",$J201="Permanent Low-Use"),$K201&lt;=2021),(AND($J201="New",$K201&gt;2021))),"N/A",IF($N201=0,0,IF(ISERROR(VLOOKUP($E201,'Source Data'!$B$29:$J$60, MATCH($L201, 'Source Data'!$B$26:$J$26,1),TRUE))=TRUE,"",VLOOKUP($E201,'Source Data'!$B$29:$J$60,MATCH($L201, 'Source Data'!$B$26:$J$26,1),TRUE))))</f>
        <v/>
      </c>
      <c r="Q201" s="170" t="str">
        <f>IF(OR(AND(OR($J201="Retired",$J201="Permanent Low-Use"),$K201&lt;=2022),(AND($J201="New",$K201&gt;2022))),"N/A",IF($N201=0,0,IF(ISERROR(VLOOKUP($E201,'Source Data'!$B$29:$J$60, MATCH($L201, 'Source Data'!$B$26:$J$26,1),TRUE))=TRUE,"",VLOOKUP($E201,'Source Data'!$B$29:$J$60,MATCH($L201, 'Source Data'!$B$26:$J$26,1),TRUE))))</f>
        <v/>
      </c>
      <c r="R201" s="170" t="str">
        <f>IF(OR(AND(OR($J201="Retired",$J201="Permanent Low-Use"),$K201&lt;=2023),(AND($J201="New",$K201&gt;2023))),"N/A",IF($N201=0,0,IF(ISERROR(VLOOKUP($E201,'Source Data'!$B$29:$J$60, MATCH($L201, 'Source Data'!$B$26:$J$26,1),TRUE))=TRUE,"",VLOOKUP($E201,'Source Data'!$B$29:$J$60,MATCH($L201, 'Source Data'!$B$26:$J$26,1),TRUE))))</f>
        <v/>
      </c>
      <c r="S201" s="170" t="str">
        <f>IF(OR(AND(OR($J201="Retired",$J201="Permanent Low-Use"),$K201&lt;=2024),(AND($J201="New",$K201&gt;2024))),"N/A",IF($N201=0,0,IF(ISERROR(VLOOKUP($E201,'Source Data'!$B$29:$J$60, MATCH($L201, 'Source Data'!$B$26:$J$26,1),TRUE))=TRUE,"",VLOOKUP($E201,'Source Data'!$B$29:$J$60,MATCH($L201, 'Source Data'!$B$26:$J$26,1),TRUE))))</f>
        <v/>
      </c>
      <c r="T201" s="170" t="str">
        <f>IF(OR(AND(OR($J201="Retired",$J201="Permanent Low-Use"),$K201&lt;=2025),(AND($J201="New",$K201&gt;2025))),"N/A",IF($N201=0,0,IF(ISERROR(VLOOKUP($E201,'Source Data'!$B$29:$J$60, MATCH($L201, 'Source Data'!$B$26:$J$26,1),TRUE))=TRUE,"",VLOOKUP($E201,'Source Data'!$B$29:$J$60,MATCH($L201, 'Source Data'!$B$26:$J$26,1),TRUE))))</f>
        <v/>
      </c>
      <c r="U201" s="170" t="str">
        <f>IF(OR(AND(OR($J201="Retired",$J201="Permanent Low-Use"),$K201&lt;=2026),(AND($J201="New",$K201&gt;2026))),"N/A",IF($N201=0,0,IF(ISERROR(VLOOKUP($E201,'Source Data'!$B$29:$J$60, MATCH($L201, 'Source Data'!$B$26:$J$26,1),TRUE))=TRUE,"",VLOOKUP($E201,'Source Data'!$B$29:$J$60,MATCH($L201, 'Source Data'!$B$26:$J$26,1),TRUE))))</f>
        <v/>
      </c>
      <c r="V201" s="170" t="str">
        <f>IF(OR(AND(OR($J201="Retired",$J201="Permanent Low-Use"),$K201&lt;=2027),(AND($J201="New",$K201&gt;2027))),"N/A",IF($N201=0,0,IF(ISERROR(VLOOKUP($E201,'Source Data'!$B$29:$J$60, MATCH($L201, 'Source Data'!$B$26:$J$26,1),TRUE))=TRUE,"",VLOOKUP($E201,'Source Data'!$B$29:$J$60,MATCH($L201, 'Source Data'!$B$26:$J$26,1),TRUE))))</f>
        <v/>
      </c>
      <c r="W201" s="170" t="str">
        <f>IF(OR(AND(OR($J201="Retired",$J201="Permanent Low-Use"),$K201&lt;=2028),(AND($J201="New",$K201&gt;2028))),"N/A",IF($N201=0,0,IF(ISERROR(VLOOKUP($E201,'Source Data'!$B$29:$J$60, MATCH($L201, 'Source Data'!$B$26:$J$26,1),TRUE))=TRUE,"",VLOOKUP($E201,'Source Data'!$B$29:$J$60,MATCH($L201, 'Source Data'!$B$26:$J$26,1),TRUE))))</f>
        <v/>
      </c>
      <c r="X201" s="170" t="str">
        <f>IF(OR(AND(OR($J201="Retired",$J201="Permanent Low-Use"),$K201&lt;=2029),(AND($J201="New",$K201&gt;2029))),"N/A",IF($N201=0,0,IF(ISERROR(VLOOKUP($E201,'Source Data'!$B$29:$J$60, MATCH($L201, 'Source Data'!$B$26:$J$26,1),TRUE))=TRUE,"",VLOOKUP($E201,'Source Data'!$B$29:$J$60,MATCH($L201, 'Source Data'!$B$26:$J$26,1),TRUE))))</f>
        <v/>
      </c>
      <c r="Y201" s="170" t="str">
        <f>IF(OR(AND(OR($J201="Retired",$J201="Permanent Low-Use"),$K201&lt;=2030),(AND($J201="New",$K201&gt;2030))),"N/A",IF($N201=0,0,IF(ISERROR(VLOOKUP($E201,'Source Data'!$B$29:$J$60, MATCH($L201, 'Source Data'!$B$26:$J$26,1),TRUE))=TRUE,"",VLOOKUP($E201,'Source Data'!$B$29:$J$60,MATCH($L201, 'Source Data'!$B$26:$J$26,1),TRUE))))</f>
        <v/>
      </c>
      <c r="Z201" s="171" t="str">
        <f>IF(ISNUMBER($L201),IF(OR(AND(OR($J201="Retired",$J201="Permanent Low-Use"),$K201&lt;=2020),(AND($J201="New",$K201&gt;2020))),"N/A",VLOOKUP($F201,'Source Data'!$B$15:$I$22,5)),"")</f>
        <v/>
      </c>
      <c r="AA201" s="171" t="str">
        <f>IF(ISNUMBER($F201), IF(OR(AND(OR($J201="Retired", $J201="Permanent Low-Use"), $K201&lt;=2021), (AND($J201= "New", $K201&gt;2021))), "N/A", VLOOKUP($F201, 'Source Data'!$B$15:$I$22,6)), "")</f>
        <v/>
      </c>
      <c r="AB201" s="171" t="str">
        <f>IF(ISNUMBER($F201), IF(OR(AND(OR($J201="Retired", $J201="Permanent Low-Use"), $K201&lt;=2022), (AND($J201= "New", $K201&gt;2022))), "N/A", VLOOKUP($F201, 'Source Data'!$B$15:$I$22,7)), "")</f>
        <v/>
      </c>
      <c r="AC201" s="171" t="str">
        <f>IF(ISNUMBER($F201), IF(OR(AND(OR($J201="Retired", $J201="Permanent Low-Use"), $K201&lt;=2023), (AND($J201= "New", $K201&gt;2023))), "N/A", VLOOKUP($F201, 'Source Data'!$B$15:$I$22,8)), "")</f>
        <v/>
      </c>
      <c r="AD201" s="171" t="str">
        <f>IF(ISNUMBER($F201), IF(OR(AND(OR($J201="Retired", $J201="Permanent Low-Use"), $K201&lt;=2024), (AND($J201= "New", $K201&gt;2024))), "N/A", VLOOKUP($F201, 'Source Data'!$B$15:$I$22,8)), "")</f>
        <v/>
      </c>
      <c r="AE201" s="171" t="str">
        <f>IF(ISNUMBER($F201), IF(OR(AND(OR($J201="Retired", $J201="Permanent Low-Use"), $K201&lt;=2025), (AND($J201= "New", $K201&gt;2025))), "N/A", VLOOKUP($F201, 'Source Data'!$B$15:$I$22,8)), "")</f>
        <v/>
      </c>
      <c r="AF201" s="171" t="str">
        <f>IF(ISNUMBER($F201), IF(OR(AND(OR($J201="Retired", $J201="Permanent Low-Use"), $K201&lt;=2026), (AND($J201= "New", $K201&gt;2026))), "N/A", VLOOKUP($F201, 'Source Data'!$B$15:$I$22,8)), "")</f>
        <v/>
      </c>
      <c r="AG201" s="171" t="str">
        <f>IF(ISNUMBER($F201), IF(OR(AND(OR($J201="Retired", $J201="Permanent Low-Use"), $K201&lt;=2027), (AND($J201= "New", $K201&gt;2027))), "N/A", VLOOKUP($F201, 'Source Data'!$B$15:$I$22,8)), "")</f>
        <v/>
      </c>
      <c r="AH201" s="171" t="str">
        <f>IF(ISNUMBER($F201), IF(OR(AND(OR($J201="Retired", $J201="Permanent Low-Use"), $K201&lt;=2028), (AND($J201= "New", $K201&gt;2028))), "N/A", VLOOKUP($F201, 'Source Data'!$B$15:$I$22,8)), "")</f>
        <v/>
      </c>
      <c r="AI201" s="171" t="str">
        <f>IF(ISNUMBER($F201), IF(OR(AND(OR($J201="Retired", $J201="Permanent Low-Use"), $K201&lt;=2029), (AND($J201= "New", $K201&gt;2029))), "N/A", VLOOKUP($F201, 'Source Data'!$B$15:$I$22,8)), "")</f>
        <v/>
      </c>
      <c r="AJ201" s="171" t="str">
        <f>IF(ISNUMBER($F201), IF(OR(AND(OR($J201="Retired", $J201="Permanent Low-Use"), $K201&lt;=2030), (AND($J201= "New", $K201&gt;2030))), "N/A", VLOOKUP($F201, 'Source Data'!$B$15:$I$22,8)), "")</f>
        <v/>
      </c>
      <c r="AK201" s="171" t="str">
        <f>IF($N201= 0, "N/A", IF(ISERROR(VLOOKUP($F201, 'Source Data'!$B$4:$C$11,2)), "", VLOOKUP($F201, 'Source Data'!$B$4:$C$11,2)))</f>
        <v/>
      </c>
    </row>
    <row r="202" spans="1:37" x14ac:dyDescent="0.35">
      <c r="A202" s="99"/>
      <c r="B202" s="89"/>
      <c r="C202" s="90"/>
      <c r="D202" s="90"/>
      <c r="E202" s="91"/>
      <c r="F202" s="91"/>
      <c r="G202" s="86"/>
      <c r="H202" s="87"/>
      <c r="I202" s="86"/>
      <c r="J202" s="88"/>
      <c r="K202" s="92"/>
      <c r="L202" s="168" t="str">
        <f t="shared" si="9"/>
        <v/>
      </c>
      <c r="M202" s="170" t="str">
        <f>IF(ISERROR(VLOOKUP(E202,'Source Data'!$B$67:$J$97, MATCH(F202, 'Source Data'!$B$64:$J$64,1),TRUE))=TRUE,"",VLOOKUP(E202,'Source Data'!$B$67:$J$97,MATCH(F202, 'Source Data'!$B$64:$J$64,1),TRUE))</f>
        <v/>
      </c>
      <c r="N202" s="169" t="str">
        <f t="shared" si="10"/>
        <v/>
      </c>
      <c r="O202" s="170" t="str">
        <f>IF(OR(AND(OR($J202="Retired",$J202="Permanent Low-Use"),$K202&lt;=2020),(AND($J202="New",$K202&gt;2020))),"N/A",IF($N202=0,0,IF(ISERROR(VLOOKUP($E202,'Source Data'!$B$29:$J$60, MATCH($L202, 'Source Data'!$B$26:$J$26,1),TRUE))=TRUE,"",VLOOKUP($E202,'Source Data'!$B$29:$J$60,MATCH($L202, 'Source Data'!$B$26:$J$26,1),TRUE))))</f>
        <v/>
      </c>
      <c r="P202" s="170" t="str">
        <f>IF(OR(AND(OR($J202="Retired",$J202="Permanent Low-Use"),$K202&lt;=2021),(AND($J202="New",$K202&gt;2021))),"N/A",IF($N202=0,0,IF(ISERROR(VLOOKUP($E202,'Source Data'!$B$29:$J$60, MATCH($L202, 'Source Data'!$B$26:$J$26,1),TRUE))=TRUE,"",VLOOKUP($E202,'Source Data'!$B$29:$J$60,MATCH($L202, 'Source Data'!$B$26:$J$26,1),TRUE))))</f>
        <v/>
      </c>
      <c r="Q202" s="170" t="str">
        <f>IF(OR(AND(OR($J202="Retired",$J202="Permanent Low-Use"),$K202&lt;=2022),(AND($J202="New",$K202&gt;2022))),"N/A",IF($N202=0,0,IF(ISERROR(VLOOKUP($E202,'Source Data'!$B$29:$J$60, MATCH($L202, 'Source Data'!$B$26:$J$26,1),TRUE))=TRUE,"",VLOOKUP($E202,'Source Data'!$B$29:$J$60,MATCH($L202, 'Source Data'!$B$26:$J$26,1),TRUE))))</f>
        <v/>
      </c>
      <c r="R202" s="170" t="str">
        <f>IF(OR(AND(OR($J202="Retired",$J202="Permanent Low-Use"),$K202&lt;=2023),(AND($J202="New",$K202&gt;2023))),"N/A",IF($N202=0,0,IF(ISERROR(VLOOKUP($E202,'Source Data'!$B$29:$J$60, MATCH($L202, 'Source Data'!$B$26:$J$26,1),TRUE))=TRUE,"",VLOOKUP($E202,'Source Data'!$B$29:$J$60,MATCH($L202, 'Source Data'!$B$26:$J$26,1),TRUE))))</f>
        <v/>
      </c>
      <c r="S202" s="170" t="str">
        <f>IF(OR(AND(OR($J202="Retired",$J202="Permanent Low-Use"),$K202&lt;=2024),(AND($J202="New",$K202&gt;2024))),"N/A",IF($N202=0,0,IF(ISERROR(VLOOKUP($E202,'Source Data'!$B$29:$J$60, MATCH($L202, 'Source Data'!$B$26:$J$26,1),TRUE))=TRUE,"",VLOOKUP($E202,'Source Data'!$B$29:$J$60,MATCH($L202, 'Source Data'!$B$26:$J$26,1),TRUE))))</f>
        <v/>
      </c>
      <c r="T202" s="170" t="str">
        <f>IF(OR(AND(OR($J202="Retired",$J202="Permanent Low-Use"),$K202&lt;=2025),(AND($J202="New",$K202&gt;2025))),"N/A",IF($N202=0,0,IF(ISERROR(VLOOKUP($E202,'Source Data'!$B$29:$J$60, MATCH($L202, 'Source Data'!$B$26:$J$26,1),TRUE))=TRUE,"",VLOOKUP($E202,'Source Data'!$B$29:$J$60,MATCH($L202, 'Source Data'!$B$26:$J$26,1),TRUE))))</f>
        <v/>
      </c>
      <c r="U202" s="170" t="str">
        <f>IF(OR(AND(OR($J202="Retired",$J202="Permanent Low-Use"),$K202&lt;=2026),(AND($J202="New",$K202&gt;2026))),"N/A",IF($N202=0,0,IF(ISERROR(VLOOKUP($E202,'Source Data'!$B$29:$J$60, MATCH($L202, 'Source Data'!$B$26:$J$26,1),TRUE))=TRUE,"",VLOOKUP($E202,'Source Data'!$B$29:$J$60,MATCH($L202, 'Source Data'!$B$26:$J$26,1),TRUE))))</f>
        <v/>
      </c>
      <c r="V202" s="170" t="str">
        <f>IF(OR(AND(OR($J202="Retired",$J202="Permanent Low-Use"),$K202&lt;=2027),(AND($J202="New",$K202&gt;2027))),"N/A",IF($N202=0,0,IF(ISERROR(VLOOKUP($E202,'Source Data'!$B$29:$J$60, MATCH($L202, 'Source Data'!$B$26:$J$26,1),TRUE))=TRUE,"",VLOOKUP($E202,'Source Data'!$B$29:$J$60,MATCH($L202, 'Source Data'!$B$26:$J$26,1),TRUE))))</f>
        <v/>
      </c>
      <c r="W202" s="170" t="str">
        <f>IF(OR(AND(OR($J202="Retired",$J202="Permanent Low-Use"),$K202&lt;=2028),(AND($J202="New",$K202&gt;2028))),"N/A",IF($N202=0,0,IF(ISERROR(VLOOKUP($E202,'Source Data'!$B$29:$J$60, MATCH($L202, 'Source Data'!$B$26:$J$26,1),TRUE))=TRUE,"",VLOOKUP($E202,'Source Data'!$B$29:$J$60,MATCH($L202, 'Source Data'!$B$26:$J$26,1),TRUE))))</f>
        <v/>
      </c>
      <c r="X202" s="170" t="str">
        <f>IF(OR(AND(OR($J202="Retired",$J202="Permanent Low-Use"),$K202&lt;=2029),(AND($J202="New",$K202&gt;2029))),"N/A",IF($N202=0,0,IF(ISERROR(VLOOKUP($E202,'Source Data'!$B$29:$J$60, MATCH($L202, 'Source Data'!$B$26:$J$26,1),TRUE))=TRUE,"",VLOOKUP($E202,'Source Data'!$B$29:$J$60,MATCH($L202, 'Source Data'!$B$26:$J$26,1),TRUE))))</f>
        <v/>
      </c>
      <c r="Y202" s="170" t="str">
        <f>IF(OR(AND(OR($J202="Retired",$J202="Permanent Low-Use"),$K202&lt;=2030),(AND($J202="New",$K202&gt;2030))),"N/A",IF($N202=0,0,IF(ISERROR(VLOOKUP($E202,'Source Data'!$B$29:$J$60, MATCH($L202, 'Source Data'!$B$26:$J$26,1),TRUE))=TRUE,"",VLOOKUP($E202,'Source Data'!$B$29:$J$60,MATCH($L202, 'Source Data'!$B$26:$J$26,1),TRUE))))</f>
        <v/>
      </c>
      <c r="Z202" s="171" t="str">
        <f>IF(ISNUMBER($L202),IF(OR(AND(OR($J202="Retired",$J202="Permanent Low-Use"),$K202&lt;=2020),(AND($J202="New",$K202&gt;2020))),"N/A",VLOOKUP($F202,'Source Data'!$B$15:$I$22,5)),"")</f>
        <v/>
      </c>
      <c r="AA202" s="171" t="str">
        <f>IF(ISNUMBER($F202), IF(OR(AND(OR($J202="Retired", $J202="Permanent Low-Use"), $K202&lt;=2021), (AND($J202= "New", $K202&gt;2021))), "N/A", VLOOKUP($F202, 'Source Data'!$B$15:$I$22,6)), "")</f>
        <v/>
      </c>
      <c r="AB202" s="171" t="str">
        <f>IF(ISNUMBER($F202), IF(OR(AND(OR($J202="Retired", $J202="Permanent Low-Use"), $K202&lt;=2022), (AND($J202= "New", $K202&gt;2022))), "N/A", VLOOKUP($F202, 'Source Data'!$B$15:$I$22,7)), "")</f>
        <v/>
      </c>
      <c r="AC202" s="171" t="str">
        <f>IF(ISNUMBER($F202), IF(OR(AND(OR($J202="Retired", $J202="Permanent Low-Use"), $K202&lt;=2023), (AND($J202= "New", $K202&gt;2023))), "N/A", VLOOKUP($F202, 'Source Data'!$B$15:$I$22,8)), "")</f>
        <v/>
      </c>
      <c r="AD202" s="171" t="str">
        <f>IF(ISNUMBER($F202), IF(OR(AND(OR($J202="Retired", $J202="Permanent Low-Use"), $K202&lt;=2024), (AND($J202= "New", $K202&gt;2024))), "N/A", VLOOKUP($F202, 'Source Data'!$B$15:$I$22,8)), "")</f>
        <v/>
      </c>
      <c r="AE202" s="171" t="str">
        <f>IF(ISNUMBER($F202), IF(OR(AND(OR($J202="Retired", $J202="Permanent Low-Use"), $K202&lt;=2025), (AND($J202= "New", $K202&gt;2025))), "N/A", VLOOKUP($F202, 'Source Data'!$B$15:$I$22,8)), "")</f>
        <v/>
      </c>
      <c r="AF202" s="171" t="str">
        <f>IF(ISNUMBER($F202), IF(OR(AND(OR($J202="Retired", $J202="Permanent Low-Use"), $K202&lt;=2026), (AND($J202= "New", $K202&gt;2026))), "N/A", VLOOKUP($F202, 'Source Data'!$B$15:$I$22,8)), "")</f>
        <v/>
      </c>
      <c r="AG202" s="171" t="str">
        <f>IF(ISNUMBER($F202), IF(OR(AND(OR($J202="Retired", $J202="Permanent Low-Use"), $K202&lt;=2027), (AND($J202= "New", $K202&gt;2027))), "N/A", VLOOKUP($F202, 'Source Data'!$B$15:$I$22,8)), "")</f>
        <v/>
      </c>
      <c r="AH202" s="171" t="str">
        <f>IF(ISNUMBER($F202), IF(OR(AND(OR($J202="Retired", $J202="Permanent Low-Use"), $K202&lt;=2028), (AND($J202= "New", $K202&gt;2028))), "N/A", VLOOKUP($F202, 'Source Data'!$B$15:$I$22,8)), "")</f>
        <v/>
      </c>
      <c r="AI202" s="171" t="str">
        <f>IF(ISNUMBER($F202), IF(OR(AND(OR($J202="Retired", $J202="Permanent Low-Use"), $K202&lt;=2029), (AND($J202= "New", $K202&gt;2029))), "N/A", VLOOKUP($F202, 'Source Data'!$B$15:$I$22,8)), "")</f>
        <v/>
      </c>
      <c r="AJ202" s="171" t="str">
        <f>IF(ISNUMBER($F202), IF(OR(AND(OR($J202="Retired", $J202="Permanent Low-Use"), $K202&lt;=2030), (AND($J202= "New", $K202&gt;2030))), "N/A", VLOOKUP($F202, 'Source Data'!$B$15:$I$22,8)), "")</f>
        <v/>
      </c>
      <c r="AK202" s="171" t="str">
        <f>IF($N202= 0, "N/A", IF(ISERROR(VLOOKUP($F202, 'Source Data'!$B$4:$C$11,2)), "", VLOOKUP($F202, 'Source Data'!$B$4:$C$11,2)))</f>
        <v/>
      </c>
    </row>
    <row r="203" spans="1:37" x14ac:dyDescent="0.35">
      <c r="A203" s="99"/>
      <c r="B203" s="89"/>
      <c r="C203" s="90"/>
      <c r="D203" s="90"/>
      <c r="E203" s="91"/>
      <c r="F203" s="91"/>
      <c r="G203" s="86"/>
      <c r="H203" s="87"/>
      <c r="I203" s="86"/>
      <c r="J203" s="88"/>
      <c r="K203" s="92"/>
      <c r="L203" s="168" t="str">
        <f t="shared" si="9"/>
        <v/>
      </c>
      <c r="M203" s="170" t="str">
        <f>IF(ISERROR(VLOOKUP(E203,'Source Data'!$B$67:$J$97, MATCH(F203, 'Source Data'!$B$64:$J$64,1),TRUE))=TRUE,"",VLOOKUP(E203,'Source Data'!$B$67:$J$97,MATCH(F203, 'Source Data'!$B$64:$J$64,1),TRUE))</f>
        <v/>
      </c>
      <c r="N203" s="169" t="str">
        <f t="shared" si="10"/>
        <v/>
      </c>
      <c r="O203" s="170" t="str">
        <f>IF(OR(AND(OR($J203="Retired",$J203="Permanent Low-Use"),$K203&lt;=2020),(AND($J203="New",$K203&gt;2020))),"N/A",IF($N203=0,0,IF(ISERROR(VLOOKUP($E203,'Source Data'!$B$29:$J$60, MATCH($L203, 'Source Data'!$B$26:$J$26,1),TRUE))=TRUE,"",VLOOKUP($E203,'Source Data'!$B$29:$J$60,MATCH($L203, 'Source Data'!$B$26:$J$26,1),TRUE))))</f>
        <v/>
      </c>
      <c r="P203" s="170" t="str">
        <f>IF(OR(AND(OR($J203="Retired",$J203="Permanent Low-Use"),$K203&lt;=2021),(AND($J203="New",$K203&gt;2021))),"N/A",IF($N203=0,0,IF(ISERROR(VLOOKUP($E203,'Source Data'!$B$29:$J$60, MATCH($L203, 'Source Data'!$B$26:$J$26,1),TRUE))=TRUE,"",VLOOKUP($E203,'Source Data'!$B$29:$J$60,MATCH($L203, 'Source Data'!$B$26:$J$26,1),TRUE))))</f>
        <v/>
      </c>
      <c r="Q203" s="170" t="str">
        <f>IF(OR(AND(OR($J203="Retired",$J203="Permanent Low-Use"),$K203&lt;=2022),(AND($J203="New",$K203&gt;2022))),"N/A",IF($N203=0,0,IF(ISERROR(VLOOKUP($E203,'Source Data'!$B$29:$J$60, MATCH($L203, 'Source Data'!$B$26:$J$26,1),TRUE))=TRUE,"",VLOOKUP($E203,'Source Data'!$B$29:$J$60,MATCH($L203, 'Source Data'!$B$26:$J$26,1),TRUE))))</f>
        <v/>
      </c>
      <c r="R203" s="170" t="str">
        <f>IF(OR(AND(OR($J203="Retired",$J203="Permanent Low-Use"),$K203&lt;=2023),(AND($J203="New",$K203&gt;2023))),"N/A",IF($N203=0,0,IF(ISERROR(VLOOKUP($E203,'Source Data'!$B$29:$J$60, MATCH($L203, 'Source Data'!$B$26:$J$26,1),TRUE))=TRUE,"",VLOOKUP($E203,'Source Data'!$B$29:$J$60,MATCH($L203, 'Source Data'!$B$26:$J$26,1),TRUE))))</f>
        <v/>
      </c>
      <c r="S203" s="170" t="str">
        <f>IF(OR(AND(OR($J203="Retired",$J203="Permanent Low-Use"),$K203&lt;=2024),(AND($J203="New",$K203&gt;2024))),"N/A",IF($N203=0,0,IF(ISERROR(VLOOKUP($E203,'Source Data'!$B$29:$J$60, MATCH($L203, 'Source Data'!$B$26:$J$26,1),TRUE))=TRUE,"",VLOOKUP($E203,'Source Data'!$B$29:$J$60,MATCH($L203, 'Source Data'!$B$26:$J$26,1),TRUE))))</f>
        <v/>
      </c>
      <c r="T203" s="170" t="str">
        <f>IF(OR(AND(OR($J203="Retired",$J203="Permanent Low-Use"),$K203&lt;=2025),(AND($J203="New",$K203&gt;2025))),"N/A",IF($N203=0,0,IF(ISERROR(VLOOKUP($E203,'Source Data'!$B$29:$J$60, MATCH($L203, 'Source Data'!$B$26:$J$26,1),TRUE))=TRUE,"",VLOOKUP($E203,'Source Data'!$B$29:$J$60,MATCH($L203, 'Source Data'!$B$26:$J$26,1),TRUE))))</f>
        <v/>
      </c>
      <c r="U203" s="170" t="str">
        <f>IF(OR(AND(OR($J203="Retired",$J203="Permanent Low-Use"),$K203&lt;=2026),(AND($J203="New",$K203&gt;2026))),"N/A",IF($N203=0,0,IF(ISERROR(VLOOKUP($E203,'Source Data'!$B$29:$J$60, MATCH($L203, 'Source Data'!$B$26:$J$26,1),TRUE))=TRUE,"",VLOOKUP($E203,'Source Data'!$B$29:$J$60,MATCH($L203, 'Source Data'!$B$26:$J$26,1),TRUE))))</f>
        <v/>
      </c>
      <c r="V203" s="170" t="str">
        <f>IF(OR(AND(OR($J203="Retired",$J203="Permanent Low-Use"),$K203&lt;=2027),(AND($J203="New",$K203&gt;2027))),"N/A",IF($N203=0,0,IF(ISERROR(VLOOKUP($E203,'Source Data'!$B$29:$J$60, MATCH($L203, 'Source Data'!$B$26:$J$26,1),TRUE))=TRUE,"",VLOOKUP($E203,'Source Data'!$B$29:$J$60,MATCH($L203, 'Source Data'!$B$26:$J$26,1),TRUE))))</f>
        <v/>
      </c>
      <c r="W203" s="170" t="str">
        <f>IF(OR(AND(OR($J203="Retired",$J203="Permanent Low-Use"),$K203&lt;=2028),(AND($J203="New",$K203&gt;2028))),"N/A",IF($N203=0,0,IF(ISERROR(VLOOKUP($E203,'Source Data'!$B$29:$J$60, MATCH($L203, 'Source Data'!$B$26:$J$26,1),TRUE))=TRUE,"",VLOOKUP($E203,'Source Data'!$B$29:$J$60,MATCH($L203, 'Source Data'!$B$26:$J$26,1),TRUE))))</f>
        <v/>
      </c>
      <c r="X203" s="170" t="str">
        <f>IF(OR(AND(OR($J203="Retired",$J203="Permanent Low-Use"),$K203&lt;=2029),(AND($J203="New",$K203&gt;2029))),"N/A",IF($N203=0,0,IF(ISERROR(VLOOKUP($E203,'Source Data'!$B$29:$J$60, MATCH($L203, 'Source Data'!$B$26:$J$26,1),TRUE))=TRUE,"",VLOOKUP($E203,'Source Data'!$B$29:$J$60,MATCH($L203, 'Source Data'!$B$26:$J$26,1),TRUE))))</f>
        <v/>
      </c>
      <c r="Y203" s="170" t="str">
        <f>IF(OR(AND(OR($J203="Retired",$J203="Permanent Low-Use"),$K203&lt;=2030),(AND($J203="New",$K203&gt;2030))),"N/A",IF($N203=0,0,IF(ISERROR(VLOOKUP($E203,'Source Data'!$B$29:$J$60, MATCH($L203, 'Source Data'!$B$26:$J$26,1),TRUE))=TRUE,"",VLOOKUP($E203,'Source Data'!$B$29:$J$60,MATCH($L203, 'Source Data'!$B$26:$J$26,1),TRUE))))</f>
        <v/>
      </c>
      <c r="Z203" s="171" t="str">
        <f>IF(ISNUMBER($L203),IF(OR(AND(OR($J203="Retired",$J203="Permanent Low-Use"),$K203&lt;=2020),(AND($J203="New",$K203&gt;2020))),"N/A",VLOOKUP($F203,'Source Data'!$B$15:$I$22,5)),"")</f>
        <v/>
      </c>
      <c r="AA203" s="171" t="str">
        <f>IF(ISNUMBER($F203), IF(OR(AND(OR($J203="Retired", $J203="Permanent Low-Use"), $K203&lt;=2021), (AND($J203= "New", $K203&gt;2021))), "N/A", VLOOKUP($F203, 'Source Data'!$B$15:$I$22,6)), "")</f>
        <v/>
      </c>
      <c r="AB203" s="171" t="str">
        <f>IF(ISNUMBER($F203), IF(OR(AND(OR($J203="Retired", $J203="Permanent Low-Use"), $K203&lt;=2022), (AND($J203= "New", $K203&gt;2022))), "N/A", VLOOKUP($F203, 'Source Data'!$B$15:$I$22,7)), "")</f>
        <v/>
      </c>
      <c r="AC203" s="171" t="str">
        <f>IF(ISNUMBER($F203), IF(OR(AND(OR($J203="Retired", $J203="Permanent Low-Use"), $K203&lt;=2023), (AND($J203= "New", $K203&gt;2023))), "N/A", VLOOKUP($F203, 'Source Data'!$B$15:$I$22,8)), "")</f>
        <v/>
      </c>
      <c r="AD203" s="171" t="str">
        <f>IF(ISNUMBER($F203), IF(OR(AND(OR($J203="Retired", $J203="Permanent Low-Use"), $K203&lt;=2024), (AND($J203= "New", $K203&gt;2024))), "N/A", VLOOKUP($F203, 'Source Data'!$B$15:$I$22,8)), "")</f>
        <v/>
      </c>
      <c r="AE203" s="171" t="str">
        <f>IF(ISNUMBER($F203), IF(OR(AND(OR($J203="Retired", $J203="Permanent Low-Use"), $K203&lt;=2025), (AND($J203= "New", $K203&gt;2025))), "N/A", VLOOKUP($F203, 'Source Data'!$B$15:$I$22,8)), "")</f>
        <v/>
      </c>
      <c r="AF203" s="171" t="str">
        <f>IF(ISNUMBER($F203), IF(OR(AND(OR($J203="Retired", $J203="Permanent Low-Use"), $K203&lt;=2026), (AND($J203= "New", $K203&gt;2026))), "N/A", VLOOKUP($F203, 'Source Data'!$B$15:$I$22,8)), "")</f>
        <v/>
      </c>
      <c r="AG203" s="171" t="str">
        <f>IF(ISNUMBER($F203), IF(OR(AND(OR($J203="Retired", $J203="Permanent Low-Use"), $K203&lt;=2027), (AND($J203= "New", $K203&gt;2027))), "N/A", VLOOKUP($F203, 'Source Data'!$B$15:$I$22,8)), "")</f>
        <v/>
      </c>
      <c r="AH203" s="171" t="str">
        <f>IF(ISNUMBER($F203), IF(OR(AND(OR($J203="Retired", $J203="Permanent Low-Use"), $K203&lt;=2028), (AND($J203= "New", $K203&gt;2028))), "N/A", VLOOKUP($F203, 'Source Data'!$B$15:$I$22,8)), "")</f>
        <v/>
      </c>
      <c r="AI203" s="171" t="str">
        <f>IF(ISNUMBER($F203), IF(OR(AND(OR($J203="Retired", $J203="Permanent Low-Use"), $K203&lt;=2029), (AND($J203= "New", $K203&gt;2029))), "N/A", VLOOKUP($F203, 'Source Data'!$B$15:$I$22,8)), "")</f>
        <v/>
      </c>
      <c r="AJ203" s="171" t="str">
        <f>IF(ISNUMBER($F203), IF(OR(AND(OR($J203="Retired", $J203="Permanent Low-Use"), $K203&lt;=2030), (AND($J203= "New", $K203&gt;2030))), "N/A", VLOOKUP($F203, 'Source Data'!$B$15:$I$22,8)), "")</f>
        <v/>
      </c>
      <c r="AK203" s="171" t="str">
        <f>IF($N203= 0, "N/A", IF(ISERROR(VLOOKUP($F203, 'Source Data'!$B$4:$C$11,2)), "", VLOOKUP($F203, 'Source Data'!$B$4:$C$11,2)))</f>
        <v/>
      </c>
    </row>
    <row r="204" spans="1:37" x14ac:dyDescent="0.35">
      <c r="A204" s="99"/>
      <c r="B204" s="89"/>
      <c r="C204" s="90"/>
      <c r="D204" s="90"/>
      <c r="E204" s="91"/>
      <c r="F204" s="91"/>
      <c r="G204" s="86"/>
      <c r="H204" s="87"/>
      <c r="I204" s="86"/>
      <c r="J204" s="88"/>
      <c r="K204" s="92"/>
      <c r="L204" s="168" t="str">
        <f t="shared" si="9"/>
        <v/>
      </c>
      <c r="M204" s="170" t="str">
        <f>IF(ISERROR(VLOOKUP(E204,'Source Data'!$B$67:$J$97, MATCH(F204, 'Source Data'!$B$64:$J$64,1),TRUE))=TRUE,"",VLOOKUP(E204,'Source Data'!$B$67:$J$97,MATCH(F204, 'Source Data'!$B$64:$J$64,1),TRUE))</f>
        <v/>
      </c>
      <c r="N204" s="169" t="str">
        <f t="shared" si="10"/>
        <v/>
      </c>
      <c r="O204" s="170" t="str">
        <f>IF(OR(AND(OR($J204="Retired",$J204="Permanent Low-Use"),$K204&lt;=2020),(AND($J204="New",$K204&gt;2020))),"N/A",IF($N204=0,0,IF(ISERROR(VLOOKUP($E204,'Source Data'!$B$29:$J$60, MATCH($L204, 'Source Data'!$B$26:$J$26,1),TRUE))=TRUE,"",VLOOKUP($E204,'Source Data'!$B$29:$J$60,MATCH($L204, 'Source Data'!$B$26:$J$26,1),TRUE))))</f>
        <v/>
      </c>
      <c r="P204" s="170" t="str">
        <f>IF(OR(AND(OR($J204="Retired",$J204="Permanent Low-Use"),$K204&lt;=2021),(AND($J204="New",$K204&gt;2021))),"N/A",IF($N204=0,0,IF(ISERROR(VLOOKUP($E204,'Source Data'!$B$29:$J$60, MATCH($L204, 'Source Data'!$B$26:$J$26,1),TRUE))=TRUE,"",VLOOKUP($E204,'Source Data'!$B$29:$J$60,MATCH($L204, 'Source Data'!$B$26:$J$26,1),TRUE))))</f>
        <v/>
      </c>
      <c r="Q204" s="170" t="str">
        <f>IF(OR(AND(OR($J204="Retired",$J204="Permanent Low-Use"),$K204&lt;=2022),(AND($J204="New",$K204&gt;2022))),"N/A",IF($N204=0,0,IF(ISERROR(VLOOKUP($E204,'Source Data'!$B$29:$J$60, MATCH($L204, 'Source Data'!$B$26:$J$26,1),TRUE))=TRUE,"",VLOOKUP($E204,'Source Data'!$B$29:$J$60,MATCH($L204, 'Source Data'!$B$26:$J$26,1),TRUE))))</f>
        <v/>
      </c>
      <c r="R204" s="170" t="str">
        <f>IF(OR(AND(OR($J204="Retired",$J204="Permanent Low-Use"),$K204&lt;=2023),(AND($J204="New",$K204&gt;2023))),"N/A",IF($N204=0,0,IF(ISERROR(VLOOKUP($E204,'Source Data'!$B$29:$J$60, MATCH($L204, 'Source Data'!$B$26:$J$26,1),TRUE))=TRUE,"",VLOOKUP($E204,'Source Data'!$B$29:$J$60,MATCH($L204, 'Source Data'!$B$26:$J$26,1),TRUE))))</f>
        <v/>
      </c>
      <c r="S204" s="170" t="str">
        <f>IF(OR(AND(OR($J204="Retired",$J204="Permanent Low-Use"),$K204&lt;=2024),(AND($J204="New",$K204&gt;2024))),"N/A",IF($N204=0,0,IF(ISERROR(VLOOKUP($E204,'Source Data'!$B$29:$J$60, MATCH($L204, 'Source Data'!$B$26:$J$26,1),TRUE))=TRUE,"",VLOOKUP($E204,'Source Data'!$B$29:$J$60,MATCH($L204, 'Source Data'!$B$26:$J$26,1),TRUE))))</f>
        <v/>
      </c>
      <c r="T204" s="170" t="str">
        <f>IF(OR(AND(OR($J204="Retired",$J204="Permanent Low-Use"),$K204&lt;=2025),(AND($J204="New",$K204&gt;2025))),"N/A",IF($N204=0,0,IF(ISERROR(VLOOKUP($E204,'Source Data'!$B$29:$J$60, MATCH($L204, 'Source Data'!$B$26:$J$26,1),TRUE))=TRUE,"",VLOOKUP($E204,'Source Data'!$B$29:$J$60,MATCH($L204, 'Source Data'!$B$26:$J$26,1),TRUE))))</f>
        <v/>
      </c>
      <c r="U204" s="170" t="str">
        <f>IF(OR(AND(OR($J204="Retired",$J204="Permanent Low-Use"),$K204&lt;=2026),(AND($J204="New",$K204&gt;2026))),"N/A",IF($N204=0,0,IF(ISERROR(VLOOKUP($E204,'Source Data'!$B$29:$J$60, MATCH($L204, 'Source Data'!$B$26:$J$26,1),TRUE))=TRUE,"",VLOOKUP($E204,'Source Data'!$B$29:$J$60,MATCH($L204, 'Source Data'!$B$26:$J$26,1),TRUE))))</f>
        <v/>
      </c>
      <c r="V204" s="170" t="str">
        <f>IF(OR(AND(OR($J204="Retired",$J204="Permanent Low-Use"),$K204&lt;=2027),(AND($J204="New",$K204&gt;2027))),"N/A",IF($N204=0,0,IF(ISERROR(VLOOKUP($E204,'Source Data'!$B$29:$J$60, MATCH($L204, 'Source Data'!$B$26:$J$26,1),TRUE))=TRUE,"",VLOOKUP($E204,'Source Data'!$B$29:$J$60,MATCH($L204, 'Source Data'!$B$26:$J$26,1),TRUE))))</f>
        <v/>
      </c>
      <c r="W204" s="170" t="str">
        <f>IF(OR(AND(OR($J204="Retired",$J204="Permanent Low-Use"),$K204&lt;=2028),(AND($J204="New",$K204&gt;2028))),"N/A",IF($N204=0,0,IF(ISERROR(VLOOKUP($E204,'Source Data'!$B$29:$J$60, MATCH($L204, 'Source Data'!$B$26:$J$26,1),TRUE))=TRUE,"",VLOOKUP($E204,'Source Data'!$B$29:$J$60,MATCH($L204, 'Source Data'!$B$26:$J$26,1),TRUE))))</f>
        <v/>
      </c>
      <c r="X204" s="170" t="str">
        <f>IF(OR(AND(OR($J204="Retired",$J204="Permanent Low-Use"),$K204&lt;=2029),(AND($J204="New",$K204&gt;2029))),"N/A",IF($N204=0,0,IF(ISERROR(VLOOKUP($E204,'Source Data'!$B$29:$J$60, MATCH($L204, 'Source Data'!$B$26:$J$26,1),TRUE))=TRUE,"",VLOOKUP($E204,'Source Data'!$B$29:$J$60,MATCH($L204, 'Source Data'!$B$26:$J$26,1),TRUE))))</f>
        <v/>
      </c>
      <c r="Y204" s="170" t="str">
        <f>IF(OR(AND(OR($J204="Retired",$J204="Permanent Low-Use"),$K204&lt;=2030),(AND($J204="New",$K204&gt;2030))),"N/A",IF($N204=0,0,IF(ISERROR(VLOOKUP($E204,'Source Data'!$B$29:$J$60, MATCH($L204, 'Source Data'!$B$26:$J$26,1),TRUE))=TRUE,"",VLOOKUP($E204,'Source Data'!$B$29:$J$60,MATCH($L204, 'Source Data'!$B$26:$J$26,1),TRUE))))</f>
        <v/>
      </c>
      <c r="Z204" s="171" t="str">
        <f>IF(ISNUMBER($L204),IF(OR(AND(OR($J204="Retired",$J204="Permanent Low-Use"),$K204&lt;=2020),(AND($J204="New",$K204&gt;2020))),"N/A",VLOOKUP($F204,'Source Data'!$B$15:$I$22,5)),"")</f>
        <v/>
      </c>
      <c r="AA204" s="171" t="str">
        <f>IF(ISNUMBER($F204), IF(OR(AND(OR($J204="Retired", $J204="Permanent Low-Use"), $K204&lt;=2021), (AND($J204= "New", $K204&gt;2021))), "N/A", VLOOKUP($F204, 'Source Data'!$B$15:$I$22,6)), "")</f>
        <v/>
      </c>
      <c r="AB204" s="171" t="str">
        <f>IF(ISNUMBER($F204), IF(OR(AND(OR($J204="Retired", $J204="Permanent Low-Use"), $K204&lt;=2022), (AND($J204= "New", $K204&gt;2022))), "N/A", VLOOKUP($F204, 'Source Data'!$B$15:$I$22,7)), "")</f>
        <v/>
      </c>
      <c r="AC204" s="171" t="str">
        <f>IF(ISNUMBER($F204), IF(OR(AND(OR($J204="Retired", $J204="Permanent Low-Use"), $K204&lt;=2023), (AND($J204= "New", $K204&gt;2023))), "N/A", VLOOKUP($F204, 'Source Data'!$B$15:$I$22,8)), "")</f>
        <v/>
      </c>
      <c r="AD204" s="171" t="str">
        <f>IF(ISNUMBER($F204), IF(OR(AND(OR($J204="Retired", $J204="Permanent Low-Use"), $K204&lt;=2024), (AND($J204= "New", $K204&gt;2024))), "N/A", VLOOKUP($F204, 'Source Data'!$B$15:$I$22,8)), "")</f>
        <v/>
      </c>
      <c r="AE204" s="171" t="str">
        <f>IF(ISNUMBER($F204), IF(OR(AND(OR($J204="Retired", $J204="Permanent Low-Use"), $K204&lt;=2025), (AND($J204= "New", $K204&gt;2025))), "N/A", VLOOKUP($F204, 'Source Data'!$B$15:$I$22,8)), "")</f>
        <v/>
      </c>
      <c r="AF204" s="171" t="str">
        <f>IF(ISNUMBER($F204), IF(OR(AND(OR($J204="Retired", $J204="Permanent Low-Use"), $K204&lt;=2026), (AND($J204= "New", $K204&gt;2026))), "N/A", VLOOKUP($F204, 'Source Data'!$B$15:$I$22,8)), "")</f>
        <v/>
      </c>
      <c r="AG204" s="171" t="str">
        <f>IF(ISNUMBER($F204), IF(OR(AND(OR($J204="Retired", $J204="Permanent Low-Use"), $K204&lt;=2027), (AND($J204= "New", $K204&gt;2027))), "N/A", VLOOKUP($F204, 'Source Data'!$B$15:$I$22,8)), "")</f>
        <v/>
      </c>
      <c r="AH204" s="171" t="str">
        <f>IF(ISNUMBER($F204), IF(OR(AND(OR($J204="Retired", $J204="Permanent Low-Use"), $K204&lt;=2028), (AND($J204= "New", $K204&gt;2028))), "N/A", VLOOKUP($F204, 'Source Data'!$B$15:$I$22,8)), "")</f>
        <v/>
      </c>
      <c r="AI204" s="171" t="str">
        <f>IF(ISNUMBER($F204), IF(OR(AND(OR($J204="Retired", $J204="Permanent Low-Use"), $K204&lt;=2029), (AND($J204= "New", $K204&gt;2029))), "N/A", VLOOKUP($F204, 'Source Data'!$B$15:$I$22,8)), "")</f>
        <v/>
      </c>
      <c r="AJ204" s="171" t="str">
        <f>IF(ISNUMBER($F204), IF(OR(AND(OR($J204="Retired", $J204="Permanent Low-Use"), $K204&lt;=2030), (AND($J204= "New", $K204&gt;2030))), "N/A", VLOOKUP($F204, 'Source Data'!$B$15:$I$22,8)), "")</f>
        <v/>
      </c>
      <c r="AK204" s="171" t="str">
        <f>IF($N204= 0, "N/A", IF(ISERROR(VLOOKUP($F204, 'Source Data'!$B$4:$C$11,2)), "", VLOOKUP($F204, 'Source Data'!$B$4:$C$11,2)))</f>
        <v/>
      </c>
    </row>
    <row r="205" spans="1:37" x14ac:dyDescent="0.35">
      <c r="A205" s="99"/>
      <c r="B205" s="89"/>
      <c r="C205" s="90"/>
      <c r="D205" s="90"/>
      <c r="E205" s="91"/>
      <c r="F205" s="91"/>
      <c r="G205" s="86"/>
      <c r="H205" s="87"/>
      <c r="I205" s="86"/>
      <c r="J205" s="88"/>
      <c r="K205" s="92"/>
      <c r="L205" s="168" t="str">
        <f t="shared" si="9"/>
        <v/>
      </c>
      <c r="M205" s="170" t="str">
        <f>IF(ISERROR(VLOOKUP(E205,'Source Data'!$B$67:$J$97, MATCH(F205, 'Source Data'!$B$64:$J$64,1),TRUE))=TRUE,"",VLOOKUP(E205,'Source Data'!$B$67:$J$97,MATCH(F205, 'Source Data'!$B$64:$J$64,1),TRUE))</f>
        <v/>
      </c>
      <c r="N205" s="169" t="str">
        <f t="shared" si="10"/>
        <v/>
      </c>
      <c r="O205" s="170" t="str">
        <f>IF(OR(AND(OR($J205="Retired",$J205="Permanent Low-Use"),$K205&lt;=2020),(AND($J205="New",$K205&gt;2020))),"N/A",IF($N205=0,0,IF(ISERROR(VLOOKUP($E205,'Source Data'!$B$29:$J$60, MATCH($L205, 'Source Data'!$B$26:$J$26,1),TRUE))=TRUE,"",VLOOKUP($E205,'Source Data'!$B$29:$J$60,MATCH($L205, 'Source Data'!$B$26:$J$26,1),TRUE))))</f>
        <v/>
      </c>
      <c r="P205" s="170" t="str">
        <f>IF(OR(AND(OR($J205="Retired",$J205="Permanent Low-Use"),$K205&lt;=2021),(AND($J205="New",$K205&gt;2021))),"N/A",IF($N205=0,0,IF(ISERROR(VLOOKUP($E205,'Source Data'!$B$29:$J$60, MATCH($L205, 'Source Data'!$B$26:$J$26,1),TRUE))=TRUE,"",VLOOKUP($E205,'Source Data'!$B$29:$J$60,MATCH($L205, 'Source Data'!$B$26:$J$26,1),TRUE))))</f>
        <v/>
      </c>
      <c r="Q205" s="170" t="str">
        <f>IF(OR(AND(OR($J205="Retired",$J205="Permanent Low-Use"),$K205&lt;=2022),(AND($J205="New",$K205&gt;2022))),"N/A",IF($N205=0,0,IF(ISERROR(VLOOKUP($E205,'Source Data'!$B$29:$J$60, MATCH($L205, 'Source Data'!$B$26:$J$26,1),TRUE))=TRUE,"",VLOOKUP($E205,'Source Data'!$B$29:$J$60,MATCH($L205, 'Source Data'!$B$26:$J$26,1),TRUE))))</f>
        <v/>
      </c>
      <c r="R205" s="170" t="str">
        <f>IF(OR(AND(OR($J205="Retired",$J205="Permanent Low-Use"),$K205&lt;=2023),(AND($J205="New",$K205&gt;2023))),"N/A",IF($N205=0,0,IF(ISERROR(VLOOKUP($E205,'Source Data'!$B$29:$J$60, MATCH($L205, 'Source Data'!$B$26:$J$26,1),TRUE))=TRUE,"",VLOOKUP($E205,'Source Data'!$B$29:$J$60,MATCH($L205, 'Source Data'!$B$26:$J$26,1),TRUE))))</f>
        <v/>
      </c>
      <c r="S205" s="170" t="str">
        <f>IF(OR(AND(OR($J205="Retired",$J205="Permanent Low-Use"),$K205&lt;=2024),(AND($J205="New",$K205&gt;2024))),"N/A",IF($N205=0,0,IF(ISERROR(VLOOKUP($E205,'Source Data'!$B$29:$J$60, MATCH($L205, 'Source Data'!$B$26:$J$26,1),TRUE))=TRUE,"",VLOOKUP($E205,'Source Data'!$B$29:$J$60,MATCH($L205, 'Source Data'!$B$26:$J$26,1),TRUE))))</f>
        <v/>
      </c>
      <c r="T205" s="170" t="str">
        <f>IF(OR(AND(OR($J205="Retired",$J205="Permanent Low-Use"),$K205&lt;=2025),(AND($J205="New",$K205&gt;2025))),"N/A",IF($N205=0,0,IF(ISERROR(VLOOKUP($E205,'Source Data'!$B$29:$J$60, MATCH($L205, 'Source Data'!$B$26:$J$26,1),TRUE))=TRUE,"",VLOOKUP($E205,'Source Data'!$B$29:$J$60,MATCH($L205, 'Source Data'!$B$26:$J$26,1),TRUE))))</f>
        <v/>
      </c>
      <c r="U205" s="170" t="str">
        <f>IF(OR(AND(OR($J205="Retired",$J205="Permanent Low-Use"),$K205&lt;=2026),(AND($J205="New",$K205&gt;2026))),"N/A",IF($N205=0,0,IF(ISERROR(VLOOKUP($E205,'Source Data'!$B$29:$J$60, MATCH($L205, 'Source Data'!$B$26:$J$26,1),TRUE))=TRUE,"",VLOOKUP($E205,'Source Data'!$B$29:$J$60,MATCH($L205, 'Source Data'!$B$26:$J$26,1),TRUE))))</f>
        <v/>
      </c>
      <c r="V205" s="170" t="str">
        <f>IF(OR(AND(OR($J205="Retired",$J205="Permanent Low-Use"),$K205&lt;=2027),(AND($J205="New",$K205&gt;2027))),"N/A",IF($N205=0,0,IF(ISERROR(VLOOKUP($E205,'Source Data'!$B$29:$J$60, MATCH($L205, 'Source Data'!$B$26:$J$26,1),TRUE))=TRUE,"",VLOOKUP($E205,'Source Data'!$B$29:$J$60,MATCH($L205, 'Source Data'!$B$26:$J$26,1),TRUE))))</f>
        <v/>
      </c>
      <c r="W205" s="170" t="str">
        <f>IF(OR(AND(OR($J205="Retired",$J205="Permanent Low-Use"),$K205&lt;=2028),(AND($J205="New",$K205&gt;2028))),"N/A",IF($N205=0,0,IF(ISERROR(VLOOKUP($E205,'Source Data'!$B$29:$J$60, MATCH($L205, 'Source Data'!$B$26:$J$26,1),TRUE))=TRUE,"",VLOOKUP($E205,'Source Data'!$B$29:$J$60,MATCH($L205, 'Source Data'!$B$26:$J$26,1),TRUE))))</f>
        <v/>
      </c>
      <c r="X205" s="170" t="str">
        <f>IF(OR(AND(OR($J205="Retired",$J205="Permanent Low-Use"),$K205&lt;=2029),(AND($J205="New",$K205&gt;2029))),"N/A",IF($N205=0,0,IF(ISERROR(VLOOKUP($E205,'Source Data'!$B$29:$J$60, MATCH($L205, 'Source Data'!$B$26:$J$26,1),TRUE))=TRUE,"",VLOOKUP($E205,'Source Data'!$B$29:$J$60,MATCH($L205, 'Source Data'!$B$26:$J$26,1),TRUE))))</f>
        <v/>
      </c>
      <c r="Y205" s="170" t="str">
        <f>IF(OR(AND(OR($J205="Retired",$J205="Permanent Low-Use"),$K205&lt;=2030),(AND($J205="New",$K205&gt;2030))),"N/A",IF($N205=0,0,IF(ISERROR(VLOOKUP($E205,'Source Data'!$B$29:$J$60, MATCH($L205, 'Source Data'!$B$26:$J$26,1),TRUE))=TRUE,"",VLOOKUP($E205,'Source Data'!$B$29:$J$60,MATCH($L205, 'Source Data'!$B$26:$J$26,1),TRUE))))</f>
        <v/>
      </c>
      <c r="Z205" s="171" t="str">
        <f>IF(ISNUMBER($L205),IF(OR(AND(OR($J205="Retired",$J205="Permanent Low-Use"),$K205&lt;=2020),(AND($J205="New",$K205&gt;2020))),"N/A",VLOOKUP($F205,'Source Data'!$B$15:$I$22,5)),"")</f>
        <v/>
      </c>
      <c r="AA205" s="171" t="str">
        <f>IF(ISNUMBER($F205), IF(OR(AND(OR($J205="Retired", $J205="Permanent Low-Use"), $K205&lt;=2021), (AND($J205= "New", $K205&gt;2021))), "N/A", VLOOKUP($F205, 'Source Data'!$B$15:$I$22,6)), "")</f>
        <v/>
      </c>
      <c r="AB205" s="171" t="str">
        <f>IF(ISNUMBER($F205), IF(OR(AND(OR($J205="Retired", $J205="Permanent Low-Use"), $K205&lt;=2022), (AND($J205= "New", $K205&gt;2022))), "N/A", VLOOKUP($F205, 'Source Data'!$B$15:$I$22,7)), "")</f>
        <v/>
      </c>
      <c r="AC205" s="171" t="str">
        <f>IF(ISNUMBER($F205), IF(OR(AND(OR($J205="Retired", $J205="Permanent Low-Use"), $K205&lt;=2023), (AND($J205= "New", $K205&gt;2023))), "N/A", VLOOKUP($F205, 'Source Data'!$B$15:$I$22,8)), "")</f>
        <v/>
      </c>
      <c r="AD205" s="171" t="str">
        <f>IF(ISNUMBER($F205), IF(OR(AND(OR($J205="Retired", $J205="Permanent Low-Use"), $K205&lt;=2024), (AND($J205= "New", $K205&gt;2024))), "N/A", VLOOKUP($F205, 'Source Data'!$B$15:$I$22,8)), "")</f>
        <v/>
      </c>
      <c r="AE205" s="171" t="str">
        <f>IF(ISNUMBER($F205), IF(OR(AND(OR($J205="Retired", $J205="Permanent Low-Use"), $K205&lt;=2025), (AND($J205= "New", $K205&gt;2025))), "N/A", VLOOKUP($F205, 'Source Data'!$B$15:$I$22,8)), "")</f>
        <v/>
      </c>
      <c r="AF205" s="171" t="str">
        <f>IF(ISNUMBER($F205), IF(OR(AND(OR($J205="Retired", $J205="Permanent Low-Use"), $K205&lt;=2026), (AND($J205= "New", $K205&gt;2026))), "N/A", VLOOKUP($F205, 'Source Data'!$B$15:$I$22,8)), "")</f>
        <v/>
      </c>
      <c r="AG205" s="171" t="str">
        <f>IF(ISNUMBER($F205), IF(OR(AND(OR($J205="Retired", $J205="Permanent Low-Use"), $K205&lt;=2027), (AND($J205= "New", $K205&gt;2027))), "N/A", VLOOKUP($F205, 'Source Data'!$B$15:$I$22,8)), "")</f>
        <v/>
      </c>
      <c r="AH205" s="171" t="str">
        <f>IF(ISNUMBER($F205), IF(OR(AND(OR($J205="Retired", $J205="Permanent Low-Use"), $K205&lt;=2028), (AND($J205= "New", $K205&gt;2028))), "N/A", VLOOKUP($F205, 'Source Data'!$B$15:$I$22,8)), "")</f>
        <v/>
      </c>
      <c r="AI205" s="171" t="str">
        <f>IF(ISNUMBER($F205), IF(OR(AND(OR($J205="Retired", $J205="Permanent Low-Use"), $K205&lt;=2029), (AND($J205= "New", $K205&gt;2029))), "N/A", VLOOKUP($F205, 'Source Data'!$B$15:$I$22,8)), "")</f>
        <v/>
      </c>
      <c r="AJ205" s="171" t="str">
        <f>IF(ISNUMBER($F205), IF(OR(AND(OR($J205="Retired", $J205="Permanent Low-Use"), $K205&lt;=2030), (AND($J205= "New", $K205&gt;2030))), "N/A", VLOOKUP($F205, 'Source Data'!$B$15:$I$22,8)), "")</f>
        <v/>
      </c>
      <c r="AK205" s="171" t="str">
        <f>IF($N205= 0, "N/A", IF(ISERROR(VLOOKUP($F205, 'Source Data'!$B$4:$C$11,2)), "", VLOOKUP($F205, 'Source Data'!$B$4:$C$11,2)))</f>
        <v/>
      </c>
    </row>
    <row r="206" spans="1:37" x14ac:dyDescent="0.35">
      <c r="A206" s="99"/>
      <c r="B206" s="89"/>
      <c r="C206" s="90"/>
      <c r="D206" s="90"/>
      <c r="E206" s="91"/>
      <c r="F206" s="91"/>
      <c r="G206" s="86"/>
      <c r="H206" s="87"/>
      <c r="I206" s="86"/>
      <c r="J206" s="88"/>
      <c r="K206" s="92"/>
      <c r="L206" s="168" t="str">
        <f t="shared" si="9"/>
        <v/>
      </c>
      <c r="M206" s="170" t="str">
        <f>IF(ISERROR(VLOOKUP(E206,'Source Data'!$B$67:$J$97, MATCH(F206, 'Source Data'!$B$64:$J$64,1),TRUE))=TRUE,"",VLOOKUP(E206,'Source Data'!$B$67:$J$97,MATCH(F206, 'Source Data'!$B$64:$J$64,1),TRUE))</f>
        <v/>
      </c>
      <c r="N206" s="169" t="str">
        <f t="shared" si="10"/>
        <v/>
      </c>
      <c r="O206" s="170" t="str">
        <f>IF(OR(AND(OR($J206="Retired",$J206="Permanent Low-Use"),$K206&lt;=2020),(AND($J206="New",$K206&gt;2020))),"N/A",IF($N206=0,0,IF(ISERROR(VLOOKUP($E206,'Source Data'!$B$29:$J$60, MATCH($L206, 'Source Data'!$B$26:$J$26,1),TRUE))=TRUE,"",VLOOKUP($E206,'Source Data'!$B$29:$J$60,MATCH($L206, 'Source Data'!$B$26:$J$26,1),TRUE))))</f>
        <v/>
      </c>
      <c r="P206" s="170" t="str">
        <f>IF(OR(AND(OR($J206="Retired",$J206="Permanent Low-Use"),$K206&lt;=2021),(AND($J206="New",$K206&gt;2021))),"N/A",IF($N206=0,0,IF(ISERROR(VLOOKUP($E206,'Source Data'!$B$29:$J$60, MATCH($L206, 'Source Data'!$B$26:$J$26,1),TRUE))=TRUE,"",VLOOKUP($E206,'Source Data'!$B$29:$J$60,MATCH($L206, 'Source Data'!$B$26:$J$26,1),TRUE))))</f>
        <v/>
      </c>
      <c r="Q206" s="170" t="str">
        <f>IF(OR(AND(OR($J206="Retired",$J206="Permanent Low-Use"),$K206&lt;=2022),(AND($J206="New",$K206&gt;2022))),"N/A",IF($N206=0,0,IF(ISERROR(VLOOKUP($E206,'Source Data'!$B$29:$J$60, MATCH($L206, 'Source Data'!$B$26:$J$26,1),TRUE))=TRUE,"",VLOOKUP($E206,'Source Data'!$B$29:$J$60,MATCH($L206, 'Source Data'!$B$26:$J$26,1),TRUE))))</f>
        <v/>
      </c>
      <c r="R206" s="170" t="str">
        <f>IF(OR(AND(OR($J206="Retired",$J206="Permanent Low-Use"),$K206&lt;=2023),(AND($J206="New",$K206&gt;2023))),"N/A",IF($N206=0,0,IF(ISERROR(VLOOKUP($E206,'Source Data'!$B$29:$J$60, MATCH($L206, 'Source Data'!$B$26:$J$26,1),TRUE))=TRUE,"",VLOOKUP($E206,'Source Data'!$B$29:$J$60,MATCH($L206, 'Source Data'!$B$26:$J$26,1),TRUE))))</f>
        <v/>
      </c>
      <c r="S206" s="170" t="str">
        <f>IF(OR(AND(OR($J206="Retired",$J206="Permanent Low-Use"),$K206&lt;=2024),(AND($J206="New",$K206&gt;2024))),"N/A",IF($N206=0,0,IF(ISERROR(VLOOKUP($E206,'Source Data'!$B$29:$J$60, MATCH($L206, 'Source Data'!$B$26:$J$26,1),TRUE))=TRUE,"",VLOOKUP($E206,'Source Data'!$B$29:$J$60,MATCH($L206, 'Source Data'!$B$26:$J$26,1),TRUE))))</f>
        <v/>
      </c>
      <c r="T206" s="170" t="str">
        <f>IF(OR(AND(OR($J206="Retired",$J206="Permanent Low-Use"),$K206&lt;=2025),(AND($J206="New",$K206&gt;2025))),"N/A",IF($N206=0,0,IF(ISERROR(VLOOKUP($E206,'Source Data'!$B$29:$J$60, MATCH($L206, 'Source Data'!$B$26:$J$26,1),TRUE))=TRUE,"",VLOOKUP($E206,'Source Data'!$B$29:$J$60,MATCH($L206, 'Source Data'!$B$26:$J$26,1),TRUE))))</f>
        <v/>
      </c>
      <c r="U206" s="170" t="str">
        <f>IF(OR(AND(OR($J206="Retired",$J206="Permanent Low-Use"),$K206&lt;=2026),(AND($J206="New",$K206&gt;2026))),"N/A",IF($N206=0,0,IF(ISERROR(VLOOKUP($E206,'Source Data'!$B$29:$J$60, MATCH($L206, 'Source Data'!$B$26:$J$26,1),TRUE))=TRUE,"",VLOOKUP($E206,'Source Data'!$B$29:$J$60,MATCH($L206, 'Source Data'!$B$26:$J$26,1),TRUE))))</f>
        <v/>
      </c>
      <c r="V206" s="170" t="str">
        <f>IF(OR(AND(OR($J206="Retired",$J206="Permanent Low-Use"),$K206&lt;=2027),(AND($J206="New",$K206&gt;2027))),"N/A",IF($N206=0,0,IF(ISERROR(VLOOKUP($E206,'Source Data'!$B$29:$J$60, MATCH($L206, 'Source Data'!$B$26:$J$26,1),TRUE))=TRUE,"",VLOOKUP($E206,'Source Data'!$B$29:$J$60,MATCH($L206, 'Source Data'!$B$26:$J$26,1),TRUE))))</f>
        <v/>
      </c>
      <c r="W206" s="170" t="str">
        <f>IF(OR(AND(OR($J206="Retired",$J206="Permanent Low-Use"),$K206&lt;=2028),(AND($J206="New",$K206&gt;2028))),"N/A",IF($N206=0,0,IF(ISERROR(VLOOKUP($E206,'Source Data'!$B$29:$J$60, MATCH($L206, 'Source Data'!$B$26:$J$26,1),TRUE))=TRUE,"",VLOOKUP($E206,'Source Data'!$B$29:$J$60,MATCH($L206, 'Source Data'!$B$26:$J$26,1),TRUE))))</f>
        <v/>
      </c>
      <c r="X206" s="170" t="str">
        <f>IF(OR(AND(OR($J206="Retired",$J206="Permanent Low-Use"),$K206&lt;=2029),(AND($J206="New",$K206&gt;2029))),"N/A",IF($N206=0,0,IF(ISERROR(VLOOKUP($E206,'Source Data'!$B$29:$J$60, MATCH($L206, 'Source Data'!$B$26:$J$26,1),TRUE))=TRUE,"",VLOOKUP($E206,'Source Data'!$B$29:$J$60,MATCH($L206, 'Source Data'!$B$26:$J$26,1),TRUE))))</f>
        <v/>
      </c>
      <c r="Y206" s="170" t="str">
        <f>IF(OR(AND(OR($J206="Retired",$J206="Permanent Low-Use"),$K206&lt;=2030),(AND($J206="New",$K206&gt;2030))),"N/A",IF($N206=0,0,IF(ISERROR(VLOOKUP($E206,'Source Data'!$B$29:$J$60, MATCH($L206, 'Source Data'!$B$26:$J$26,1),TRUE))=TRUE,"",VLOOKUP($E206,'Source Data'!$B$29:$J$60,MATCH($L206, 'Source Data'!$B$26:$J$26,1),TRUE))))</f>
        <v/>
      </c>
      <c r="Z206" s="171" t="str">
        <f>IF(ISNUMBER($L206),IF(OR(AND(OR($J206="Retired",$J206="Permanent Low-Use"),$K206&lt;=2020),(AND($J206="New",$K206&gt;2020))),"N/A",VLOOKUP($F206,'Source Data'!$B$15:$I$22,5)),"")</f>
        <v/>
      </c>
      <c r="AA206" s="171" t="str">
        <f>IF(ISNUMBER($F206), IF(OR(AND(OR($J206="Retired", $J206="Permanent Low-Use"), $K206&lt;=2021), (AND($J206= "New", $K206&gt;2021))), "N/A", VLOOKUP($F206, 'Source Data'!$B$15:$I$22,6)), "")</f>
        <v/>
      </c>
      <c r="AB206" s="171" t="str">
        <f>IF(ISNUMBER($F206), IF(OR(AND(OR($J206="Retired", $J206="Permanent Low-Use"), $K206&lt;=2022), (AND($J206= "New", $K206&gt;2022))), "N/A", VLOOKUP($F206, 'Source Data'!$B$15:$I$22,7)), "")</f>
        <v/>
      </c>
      <c r="AC206" s="171" t="str">
        <f>IF(ISNUMBER($F206), IF(OR(AND(OR($J206="Retired", $J206="Permanent Low-Use"), $K206&lt;=2023), (AND($J206= "New", $K206&gt;2023))), "N/A", VLOOKUP($F206, 'Source Data'!$B$15:$I$22,8)), "")</f>
        <v/>
      </c>
      <c r="AD206" s="171" t="str">
        <f>IF(ISNUMBER($F206), IF(OR(AND(OR($J206="Retired", $J206="Permanent Low-Use"), $K206&lt;=2024), (AND($J206= "New", $K206&gt;2024))), "N/A", VLOOKUP($F206, 'Source Data'!$B$15:$I$22,8)), "")</f>
        <v/>
      </c>
      <c r="AE206" s="171" t="str">
        <f>IF(ISNUMBER($F206), IF(OR(AND(OR($J206="Retired", $J206="Permanent Low-Use"), $K206&lt;=2025), (AND($J206= "New", $K206&gt;2025))), "N/A", VLOOKUP($F206, 'Source Data'!$B$15:$I$22,8)), "")</f>
        <v/>
      </c>
      <c r="AF206" s="171" t="str">
        <f>IF(ISNUMBER($F206), IF(OR(AND(OR($J206="Retired", $J206="Permanent Low-Use"), $K206&lt;=2026), (AND($J206= "New", $K206&gt;2026))), "N/A", VLOOKUP($F206, 'Source Data'!$B$15:$I$22,8)), "")</f>
        <v/>
      </c>
      <c r="AG206" s="171" t="str">
        <f>IF(ISNUMBER($F206), IF(OR(AND(OR($J206="Retired", $J206="Permanent Low-Use"), $K206&lt;=2027), (AND($J206= "New", $K206&gt;2027))), "N/A", VLOOKUP($F206, 'Source Data'!$B$15:$I$22,8)), "")</f>
        <v/>
      </c>
      <c r="AH206" s="171" t="str">
        <f>IF(ISNUMBER($F206), IF(OR(AND(OR($J206="Retired", $J206="Permanent Low-Use"), $K206&lt;=2028), (AND($J206= "New", $K206&gt;2028))), "N/A", VLOOKUP($F206, 'Source Data'!$B$15:$I$22,8)), "")</f>
        <v/>
      </c>
      <c r="AI206" s="171" t="str">
        <f>IF(ISNUMBER($F206), IF(OR(AND(OR($J206="Retired", $J206="Permanent Low-Use"), $K206&lt;=2029), (AND($J206= "New", $K206&gt;2029))), "N/A", VLOOKUP($F206, 'Source Data'!$B$15:$I$22,8)), "")</f>
        <v/>
      </c>
      <c r="AJ206" s="171" t="str">
        <f>IF(ISNUMBER($F206), IF(OR(AND(OR($J206="Retired", $J206="Permanent Low-Use"), $K206&lt;=2030), (AND($J206= "New", $K206&gt;2030))), "N/A", VLOOKUP($F206, 'Source Data'!$B$15:$I$22,8)), "")</f>
        <v/>
      </c>
      <c r="AK206" s="171" t="str">
        <f>IF($N206= 0, "N/A", IF(ISERROR(VLOOKUP($F206, 'Source Data'!$B$4:$C$11,2)), "", VLOOKUP($F206, 'Source Data'!$B$4:$C$11,2)))</f>
        <v/>
      </c>
    </row>
    <row r="207" spans="1:37" x14ac:dyDescent="0.35">
      <c r="A207" s="99"/>
      <c r="B207" s="89"/>
      <c r="C207" s="90"/>
      <c r="D207" s="90"/>
      <c r="E207" s="91"/>
      <c r="F207" s="91"/>
      <c r="G207" s="86"/>
      <c r="H207" s="87"/>
      <c r="I207" s="86"/>
      <c r="J207" s="88"/>
      <c r="K207" s="92"/>
      <c r="L207" s="168" t="str">
        <f t="shared" si="9"/>
        <v/>
      </c>
      <c r="M207" s="170" t="str">
        <f>IF(ISERROR(VLOOKUP(E207,'Source Data'!$B$67:$J$97, MATCH(F207, 'Source Data'!$B$64:$J$64,1),TRUE))=TRUE,"",VLOOKUP(E207,'Source Data'!$B$67:$J$97,MATCH(F207, 'Source Data'!$B$64:$J$64,1),TRUE))</f>
        <v/>
      </c>
      <c r="N207" s="169" t="str">
        <f t="shared" si="10"/>
        <v/>
      </c>
      <c r="O207" s="170" t="str">
        <f>IF(OR(AND(OR($J207="Retired",$J207="Permanent Low-Use"),$K207&lt;=2020),(AND($J207="New",$K207&gt;2020))),"N/A",IF($N207=0,0,IF(ISERROR(VLOOKUP($E207,'Source Data'!$B$29:$J$60, MATCH($L207, 'Source Data'!$B$26:$J$26,1),TRUE))=TRUE,"",VLOOKUP($E207,'Source Data'!$B$29:$J$60,MATCH($L207, 'Source Data'!$B$26:$J$26,1),TRUE))))</f>
        <v/>
      </c>
      <c r="P207" s="170" t="str">
        <f>IF(OR(AND(OR($J207="Retired",$J207="Permanent Low-Use"),$K207&lt;=2021),(AND($J207="New",$K207&gt;2021))),"N/A",IF($N207=0,0,IF(ISERROR(VLOOKUP($E207,'Source Data'!$B$29:$J$60, MATCH($L207, 'Source Data'!$B$26:$J$26,1),TRUE))=TRUE,"",VLOOKUP($E207,'Source Data'!$B$29:$J$60,MATCH($L207, 'Source Data'!$B$26:$J$26,1),TRUE))))</f>
        <v/>
      </c>
      <c r="Q207" s="170" t="str">
        <f>IF(OR(AND(OR($J207="Retired",$J207="Permanent Low-Use"),$K207&lt;=2022),(AND($J207="New",$K207&gt;2022))),"N/A",IF($N207=0,0,IF(ISERROR(VLOOKUP($E207,'Source Data'!$B$29:$J$60, MATCH($L207, 'Source Data'!$B$26:$J$26,1),TRUE))=TRUE,"",VLOOKUP($E207,'Source Data'!$B$29:$J$60,MATCH($L207, 'Source Data'!$B$26:$J$26,1),TRUE))))</f>
        <v/>
      </c>
      <c r="R207" s="170" t="str">
        <f>IF(OR(AND(OR($J207="Retired",$J207="Permanent Low-Use"),$K207&lt;=2023),(AND($J207="New",$K207&gt;2023))),"N/A",IF($N207=0,0,IF(ISERROR(VLOOKUP($E207,'Source Data'!$B$29:$J$60, MATCH($L207, 'Source Data'!$B$26:$J$26,1),TRUE))=TRUE,"",VLOOKUP($E207,'Source Data'!$B$29:$J$60,MATCH($L207, 'Source Data'!$B$26:$J$26,1),TRUE))))</f>
        <v/>
      </c>
      <c r="S207" s="170" t="str">
        <f>IF(OR(AND(OR($J207="Retired",$J207="Permanent Low-Use"),$K207&lt;=2024),(AND($J207="New",$K207&gt;2024))),"N/A",IF($N207=0,0,IF(ISERROR(VLOOKUP($E207,'Source Data'!$B$29:$J$60, MATCH($L207, 'Source Data'!$B$26:$J$26,1),TRUE))=TRUE,"",VLOOKUP($E207,'Source Data'!$B$29:$J$60,MATCH($L207, 'Source Data'!$B$26:$J$26,1),TRUE))))</f>
        <v/>
      </c>
      <c r="T207" s="170" t="str">
        <f>IF(OR(AND(OR($J207="Retired",$J207="Permanent Low-Use"),$K207&lt;=2025),(AND($J207="New",$K207&gt;2025))),"N/A",IF($N207=0,0,IF(ISERROR(VLOOKUP($E207,'Source Data'!$B$29:$J$60, MATCH($L207, 'Source Data'!$B$26:$J$26,1),TRUE))=TRUE,"",VLOOKUP($E207,'Source Data'!$B$29:$J$60,MATCH($L207, 'Source Data'!$B$26:$J$26,1),TRUE))))</f>
        <v/>
      </c>
      <c r="U207" s="170" t="str">
        <f>IF(OR(AND(OR($J207="Retired",$J207="Permanent Low-Use"),$K207&lt;=2026),(AND($J207="New",$K207&gt;2026))),"N/A",IF($N207=0,0,IF(ISERROR(VLOOKUP($E207,'Source Data'!$B$29:$J$60, MATCH($L207, 'Source Data'!$B$26:$J$26,1),TRUE))=TRUE,"",VLOOKUP($E207,'Source Data'!$B$29:$J$60,MATCH($L207, 'Source Data'!$B$26:$J$26,1),TRUE))))</f>
        <v/>
      </c>
      <c r="V207" s="170" t="str">
        <f>IF(OR(AND(OR($J207="Retired",$J207="Permanent Low-Use"),$K207&lt;=2027),(AND($J207="New",$K207&gt;2027))),"N/A",IF($N207=0,0,IF(ISERROR(VLOOKUP($E207,'Source Data'!$B$29:$J$60, MATCH($L207, 'Source Data'!$B$26:$J$26,1),TRUE))=TRUE,"",VLOOKUP($E207,'Source Data'!$B$29:$J$60,MATCH($L207, 'Source Data'!$B$26:$J$26,1),TRUE))))</f>
        <v/>
      </c>
      <c r="W207" s="170" t="str">
        <f>IF(OR(AND(OR($J207="Retired",$J207="Permanent Low-Use"),$K207&lt;=2028),(AND($J207="New",$K207&gt;2028))),"N/A",IF($N207=0,0,IF(ISERROR(VLOOKUP($E207,'Source Data'!$B$29:$J$60, MATCH($L207, 'Source Data'!$B$26:$J$26,1),TRUE))=TRUE,"",VLOOKUP($E207,'Source Data'!$B$29:$J$60,MATCH($L207, 'Source Data'!$B$26:$J$26,1),TRUE))))</f>
        <v/>
      </c>
      <c r="X207" s="170" t="str">
        <f>IF(OR(AND(OR($J207="Retired",$J207="Permanent Low-Use"),$K207&lt;=2029),(AND($J207="New",$K207&gt;2029))),"N/A",IF($N207=0,0,IF(ISERROR(VLOOKUP($E207,'Source Data'!$B$29:$J$60, MATCH($L207, 'Source Data'!$B$26:$J$26,1),TRUE))=TRUE,"",VLOOKUP($E207,'Source Data'!$B$29:$J$60,MATCH($L207, 'Source Data'!$B$26:$J$26,1),TRUE))))</f>
        <v/>
      </c>
      <c r="Y207" s="170" t="str">
        <f>IF(OR(AND(OR($J207="Retired",$J207="Permanent Low-Use"),$K207&lt;=2030),(AND($J207="New",$K207&gt;2030))),"N/A",IF($N207=0,0,IF(ISERROR(VLOOKUP($E207,'Source Data'!$B$29:$J$60, MATCH($L207, 'Source Data'!$B$26:$J$26,1),TRUE))=TRUE,"",VLOOKUP($E207,'Source Data'!$B$29:$J$60,MATCH($L207, 'Source Data'!$B$26:$J$26,1),TRUE))))</f>
        <v/>
      </c>
      <c r="Z207" s="171" t="str">
        <f>IF(ISNUMBER($L207),IF(OR(AND(OR($J207="Retired",$J207="Permanent Low-Use"),$K207&lt;=2020),(AND($J207="New",$K207&gt;2020))),"N/A",VLOOKUP($F207,'Source Data'!$B$15:$I$22,5)),"")</f>
        <v/>
      </c>
      <c r="AA207" s="171" t="str">
        <f>IF(ISNUMBER($F207), IF(OR(AND(OR($J207="Retired", $J207="Permanent Low-Use"), $K207&lt;=2021), (AND($J207= "New", $K207&gt;2021))), "N/A", VLOOKUP($F207, 'Source Data'!$B$15:$I$22,6)), "")</f>
        <v/>
      </c>
      <c r="AB207" s="171" t="str">
        <f>IF(ISNUMBER($F207), IF(OR(AND(OR($J207="Retired", $J207="Permanent Low-Use"), $K207&lt;=2022), (AND($J207= "New", $K207&gt;2022))), "N/A", VLOOKUP($F207, 'Source Data'!$B$15:$I$22,7)), "")</f>
        <v/>
      </c>
      <c r="AC207" s="171" t="str">
        <f>IF(ISNUMBER($F207), IF(OR(AND(OR($J207="Retired", $J207="Permanent Low-Use"), $K207&lt;=2023), (AND($J207= "New", $K207&gt;2023))), "N/A", VLOOKUP($F207, 'Source Data'!$B$15:$I$22,8)), "")</f>
        <v/>
      </c>
      <c r="AD207" s="171" t="str">
        <f>IF(ISNUMBER($F207), IF(OR(AND(OR($J207="Retired", $J207="Permanent Low-Use"), $K207&lt;=2024), (AND($J207= "New", $K207&gt;2024))), "N/A", VLOOKUP($F207, 'Source Data'!$B$15:$I$22,8)), "")</f>
        <v/>
      </c>
      <c r="AE207" s="171" t="str">
        <f>IF(ISNUMBER($F207), IF(OR(AND(OR($J207="Retired", $J207="Permanent Low-Use"), $K207&lt;=2025), (AND($J207= "New", $K207&gt;2025))), "N/A", VLOOKUP($F207, 'Source Data'!$B$15:$I$22,8)), "")</f>
        <v/>
      </c>
      <c r="AF207" s="171" t="str">
        <f>IF(ISNUMBER($F207), IF(OR(AND(OR($J207="Retired", $J207="Permanent Low-Use"), $K207&lt;=2026), (AND($J207= "New", $K207&gt;2026))), "N/A", VLOOKUP($F207, 'Source Data'!$B$15:$I$22,8)), "")</f>
        <v/>
      </c>
      <c r="AG207" s="171" t="str">
        <f>IF(ISNUMBER($F207), IF(OR(AND(OR($J207="Retired", $J207="Permanent Low-Use"), $K207&lt;=2027), (AND($J207= "New", $K207&gt;2027))), "N/A", VLOOKUP($F207, 'Source Data'!$B$15:$I$22,8)), "")</f>
        <v/>
      </c>
      <c r="AH207" s="171" t="str">
        <f>IF(ISNUMBER($F207), IF(OR(AND(OR($J207="Retired", $J207="Permanent Low-Use"), $K207&lt;=2028), (AND($J207= "New", $K207&gt;2028))), "N/A", VLOOKUP($F207, 'Source Data'!$B$15:$I$22,8)), "")</f>
        <v/>
      </c>
      <c r="AI207" s="171" t="str">
        <f>IF(ISNUMBER($F207), IF(OR(AND(OR($J207="Retired", $J207="Permanent Low-Use"), $K207&lt;=2029), (AND($J207= "New", $K207&gt;2029))), "N/A", VLOOKUP($F207, 'Source Data'!$B$15:$I$22,8)), "")</f>
        <v/>
      </c>
      <c r="AJ207" s="171" t="str">
        <f>IF(ISNUMBER($F207), IF(OR(AND(OR($J207="Retired", $J207="Permanent Low-Use"), $K207&lt;=2030), (AND($J207= "New", $K207&gt;2030))), "N/A", VLOOKUP($F207, 'Source Data'!$B$15:$I$22,8)), "")</f>
        <v/>
      </c>
      <c r="AK207" s="171" t="str">
        <f>IF($N207= 0, "N/A", IF(ISERROR(VLOOKUP($F207, 'Source Data'!$B$4:$C$11,2)), "", VLOOKUP($F207, 'Source Data'!$B$4:$C$11,2)))</f>
        <v/>
      </c>
    </row>
    <row r="208" spans="1:37" x14ac:dyDescent="0.35">
      <c r="A208" s="99"/>
      <c r="B208" s="89"/>
      <c r="C208" s="90"/>
      <c r="D208" s="90"/>
      <c r="E208" s="91"/>
      <c r="F208" s="91"/>
      <c r="G208" s="86"/>
      <c r="H208" s="87"/>
      <c r="I208" s="86"/>
      <c r="J208" s="88"/>
      <c r="K208" s="92"/>
      <c r="L208" s="168" t="str">
        <f t="shared" ref="L208:L271" si="11">IF(ISNUMBER(F208), IF($G208="GSE purchased before 2007", $F208*1.2, $F208), "")</f>
        <v/>
      </c>
      <c r="M208" s="170" t="str">
        <f>IF(ISERROR(VLOOKUP(E208,'Source Data'!$B$67:$J$97, MATCH(F208, 'Source Data'!$B$64:$J$64,1),TRUE))=TRUE,"",VLOOKUP(E208,'Source Data'!$B$67:$J$97,MATCH(F208, 'Source Data'!$B$64:$J$64,1),TRUE))</f>
        <v/>
      </c>
      <c r="N208" s="169" t="str">
        <f t="shared" si="10"/>
        <v/>
      </c>
      <c r="O208" s="170" t="str">
        <f>IF(OR(AND(OR($J208="Retired",$J208="Permanent Low-Use"),$K208&lt;=2020),(AND($J208="New",$K208&gt;2020))),"N/A",IF($N208=0,0,IF(ISERROR(VLOOKUP($E208,'Source Data'!$B$29:$J$60, MATCH($L208, 'Source Data'!$B$26:$J$26,1),TRUE))=TRUE,"",VLOOKUP($E208,'Source Data'!$B$29:$J$60,MATCH($L208, 'Source Data'!$B$26:$J$26,1),TRUE))))</f>
        <v/>
      </c>
      <c r="P208" s="170" t="str">
        <f>IF(OR(AND(OR($J208="Retired",$J208="Permanent Low-Use"),$K208&lt;=2021),(AND($J208="New",$K208&gt;2021))),"N/A",IF($N208=0,0,IF(ISERROR(VLOOKUP($E208,'Source Data'!$B$29:$J$60, MATCH($L208, 'Source Data'!$B$26:$J$26,1),TRUE))=TRUE,"",VLOOKUP($E208,'Source Data'!$B$29:$J$60,MATCH($L208, 'Source Data'!$B$26:$J$26,1),TRUE))))</f>
        <v/>
      </c>
      <c r="Q208" s="170" t="str">
        <f>IF(OR(AND(OR($J208="Retired",$J208="Permanent Low-Use"),$K208&lt;=2022),(AND($J208="New",$K208&gt;2022))),"N/A",IF($N208=0,0,IF(ISERROR(VLOOKUP($E208,'Source Data'!$B$29:$J$60, MATCH($L208, 'Source Data'!$B$26:$J$26,1),TRUE))=TRUE,"",VLOOKUP($E208,'Source Data'!$B$29:$J$60,MATCH($L208, 'Source Data'!$B$26:$J$26,1),TRUE))))</f>
        <v/>
      </c>
      <c r="R208" s="170" t="str">
        <f>IF(OR(AND(OR($J208="Retired",$J208="Permanent Low-Use"),$K208&lt;=2023),(AND($J208="New",$K208&gt;2023))),"N/A",IF($N208=0,0,IF(ISERROR(VLOOKUP($E208,'Source Data'!$B$29:$J$60, MATCH($L208, 'Source Data'!$B$26:$J$26,1),TRUE))=TRUE,"",VLOOKUP($E208,'Source Data'!$B$29:$J$60,MATCH($L208, 'Source Data'!$B$26:$J$26,1),TRUE))))</f>
        <v/>
      </c>
      <c r="S208" s="170" t="str">
        <f>IF(OR(AND(OR($J208="Retired",$J208="Permanent Low-Use"),$K208&lt;=2024),(AND($J208="New",$K208&gt;2024))),"N/A",IF($N208=0,0,IF(ISERROR(VLOOKUP($E208,'Source Data'!$B$29:$J$60, MATCH($L208, 'Source Data'!$B$26:$J$26,1),TRUE))=TRUE,"",VLOOKUP($E208,'Source Data'!$B$29:$J$60,MATCH($L208, 'Source Data'!$B$26:$J$26,1),TRUE))))</f>
        <v/>
      </c>
      <c r="T208" s="170" t="str">
        <f>IF(OR(AND(OR($J208="Retired",$J208="Permanent Low-Use"),$K208&lt;=2025),(AND($J208="New",$K208&gt;2025))),"N/A",IF($N208=0,0,IF(ISERROR(VLOOKUP($E208,'Source Data'!$B$29:$J$60, MATCH($L208, 'Source Data'!$B$26:$J$26,1),TRUE))=TRUE,"",VLOOKUP($E208,'Source Data'!$B$29:$J$60,MATCH($L208, 'Source Data'!$B$26:$J$26,1),TRUE))))</f>
        <v/>
      </c>
      <c r="U208" s="170" t="str">
        <f>IF(OR(AND(OR($J208="Retired",$J208="Permanent Low-Use"),$K208&lt;=2026),(AND($J208="New",$K208&gt;2026))),"N/A",IF($N208=0,0,IF(ISERROR(VLOOKUP($E208,'Source Data'!$B$29:$J$60, MATCH($L208, 'Source Data'!$B$26:$J$26,1),TRUE))=TRUE,"",VLOOKUP($E208,'Source Data'!$B$29:$J$60,MATCH($L208, 'Source Data'!$B$26:$J$26,1),TRUE))))</f>
        <v/>
      </c>
      <c r="V208" s="170" t="str">
        <f>IF(OR(AND(OR($J208="Retired",$J208="Permanent Low-Use"),$K208&lt;=2027),(AND($J208="New",$K208&gt;2027))),"N/A",IF($N208=0,0,IF(ISERROR(VLOOKUP($E208,'Source Data'!$B$29:$J$60, MATCH($L208, 'Source Data'!$B$26:$J$26,1),TRUE))=TRUE,"",VLOOKUP($E208,'Source Data'!$B$29:$J$60,MATCH($L208, 'Source Data'!$B$26:$J$26,1),TRUE))))</f>
        <v/>
      </c>
      <c r="W208" s="170" t="str">
        <f>IF(OR(AND(OR($J208="Retired",$J208="Permanent Low-Use"),$K208&lt;=2028),(AND($J208="New",$K208&gt;2028))),"N/A",IF($N208=0,0,IF(ISERROR(VLOOKUP($E208,'Source Data'!$B$29:$J$60, MATCH($L208, 'Source Data'!$B$26:$J$26,1),TRUE))=TRUE,"",VLOOKUP($E208,'Source Data'!$B$29:$J$60,MATCH($L208, 'Source Data'!$B$26:$J$26,1),TRUE))))</f>
        <v/>
      </c>
      <c r="X208" s="170" t="str">
        <f>IF(OR(AND(OR($J208="Retired",$J208="Permanent Low-Use"),$K208&lt;=2029),(AND($J208="New",$K208&gt;2029))),"N/A",IF($N208=0,0,IF(ISERROR(VLOOKUP($E208,'Source Data'!$B$29:$J$60, MATCH($L208, 'Source Data'!$B$26:$J$26,1),TRUE))=TRUE,"",VLOOKUP($E208,'Source Data'!$B$29:$J$60,MATCH($L208, 'Source Data'!$B$26:$J$26,1),TRUE))))</f>
        <v/>
      </c>
      <c r="Y208" s="170" t="str">
        <f>IF(OR(AND(OR($J208="Retired",$J208="Permanent Low-Use"),$K208&lt;=2030),(AND($J208="New",$K208&gt;2030))),"N/A",IF($N208=0,0,IF(ISERROR(VLOOKUP($E208,'Source Data'!$B$29:$J$60, MATCH($L208, 'Source Data'!$B$26:$J$26,1),TRUE))=TRUE,"",VLOOKUP($E208,'Source Data'!$B$29:$J$60,MATCH($L208, 'Source Data'!$B$26:$J$26,1),TRUE))))</f>
        <v/>
      </c>
      <c r="Z208" s="171" t="str">
        <f>IF(ISNUMBER($L208),IF(OR(AND(OR($J208="Retired",$J208="Permanent Low-Use"),$K208&lt;=2020),(AND($J208="New",$K208&gt;2020))),"N/A",VLOOKUP($F208,'Source Data'!$B$15:$I$22,5)),"")</f>
        <v/>
      </c>
      <c r="AA208" s="171" t="str">
        <f>IF(ISNUMBER($F208), IF(OR(AND(OR($J208="Retired", $J208="Permanent Low-Use"), $K208&lt;=2021), (AND($J208= "New", $K208&gt;2021))), "N/A", VLOOKUP($F208, 'Source Data'!$B$15:$I$22,6)), "")</f>
        <v/>
      </c>
      <c r="AB208" s="171" t="str">
        <f>IF(ISNUMBER($F208), IF(OR(AND(OR($J208="Retired", $J208="Permanent Low-Use"), $K208&lt;=2022), (AND($J208= "New", $K208&gt;2022))), "N/A", VLOOKUP($F208, 'Source Data'!$B$15:$I$22,7)), "")</f>
        <v/>
      </c>
      <c r="AC208" s="171" t="str">
        <f>IF(ISNUMBER($F208), IF(OR(AND(OR($J208="Retired", $J208="Permanent Low-Use"), $K208&lt;=2023), (AND($J208= "New", $K208&gt;2023))), "N/A", VLOOKUP($F208, 'Source Data'!$B$15:$I$22,8)), "")</f>
        <v/>
      </c>
      <c r="AD208" s="171" t="str">
        <f>IF(ISNUMBER($F208), IF(OR(AND(OR($J208="Retired", $J208="Permanent Low-Use"), $K208&lt;=2024), (AND($J208= "New", $K208&gt;2024))), "N/A", VLOOKUP($F208, 'Source Data'!$B$15:$I$22,8)), "")</f>
        <v/>
      </c>
      <c r="AE208" s="171" t="str">
        <f>IF(ISNUMBER($F208), IF(OR(AND(OR($J208="Retired", $J208="Permanent Low-Use"), $K208&lt;=2025), (AND($J208= "New", $K208&gt;2025))), "N/A", VLOOKUP($F208, 'Source Data'!$B$15:$I$22,8)), "")</f>
        <v/>
      </c>
      <c r="AF208" s="171" t="str">
        <f>IF(ISNUMBER($F208), IF(OR(AND(OR($J208="Retired", $J208="Permanent Low-Use"), $K208&lt;=2026), (AND($J208= "New", $K208&gt;2026))), "N/A", VLOOKUP($F208, 'Source Data'!$B$15:$I$22,8)), "")</f>
        <v/>
      </c>
      <c r="AG208" s="171" t="str">
        <f>IF(ISNUMBER($F208), IF(OR(AND(OR($J208="Retired", $J208="Permanent Low-Use"), $K208&lt;=2027), (AND($J208= "New", $K208&gt;2027))), "N/A", VLOOKUP($F208, 'Source Data'!$B$15:$I$22,8)), "")</f>
        <v/>
      </c>
      <c r="AH208" s="171" t="str">
        <f>IF(ISNUMBER($F208), IF(OR(AND(OR($J208="Retired", $J208="Permanent Low-Use"), $K208&lt;=2028), (AND($J208= "New", $K208&gt;2028))), "N/A", VLOOKUP($F208, 'Source Data'!$B$15:$I$22,8)), "")</f>
        <v/>
      </c>
      <c r="AI208" s="171" t="str">
        <f>IF(ISNUMBER($F208), IF(OR(AND(OR($J208="Retired", $J208="Permanent Low-Use"), $K208&lt;=2029), (AND($J208= "New", $K208&gt;2029))), "N/A", VLOOKUP($F208, 'Source Data'!$B$15:$I$22,8)), "")</f>
        <v/>
      </c>
      <c r="AJ208" s="171" t="str">
        <f>IF(ISNUMBER($F208), IF(OR(AND(OR($J208="Retired", $J208="Permanent Low-Use"), $K208&lt;=2030), (AND($J208= "New", $K208&gt;2030))), "N/A", VLOOKUP($F208, 'Source Data'!$B$15:$I$22,8)), "")</f>
        <v/>
      </c>
      <c r="AK208" s="171" t="str">
        <f>IF($N208= 0, "N/A", IF(ISERROR(VLOOKUP($F208, 'Source Data'!$B$4:$C$11,2)), "", VLOOKUP($F208, 'Source Data'!$B$4:$C$11,2)))</f>
        <v/>
      </c>
    </row>
    <row r="209" spans="1:37" x14ac:dyDescent="0.35">
      <c r="A209" s="99"/>
      <c r="B209" s="89"/>
      <c r="C209" s="90"/>
      <c r="D209" s="90"/>
      <c r="E209" s="91"/>
      <c r="F209" s="91"/>
      <c r="G209" s="86"/>
      <c r="H209" s="87"/>
      <c r="I209" s="86"/>
      <c r="J209" s="88"/>
      <c r="K209" s="92"/>
      <c r="L209" s="168" t="str">
        <f t="shared" si="11"/>
        <v/>
      </c>
      <c r="M209" s="170" t="str">
        <f>IF(ISERROR(VLOOKUP(E209,'Source Data'!$B$67:$J$97, MATCH(F209, 'Source Data'!$B$64:$J$64,1),TRUE))=TRUE,"",VLOOKUP(E209,'Source Data'!$B$67:$J$97,MATCH(F209, 'Source Data'!$B$64:$J$64,1),TRUE))</f>
        <v/>
      </c>
      <c r="N209" s="169" t="str">
        <f t="shared" ref="N209:N272" si="12">IF(AND($G209= "", ISNUMBER(F209)), 1, IF($G209="", "", IF(AND($G209="VDECS with NOx Reduction Only", ISNUMBER($H209)), 1-($H209/1.7), IF(AND($G209="VDECS Level 2", ISNUMBER($H209)), 1-(0.18+($H209/1.7)), IF($G209="VDECS Level 1",1, IF($G209="VDECS Level 2",0.82, IF($G209="VDECS Highest Level",0.7, IF(OR($G209="GSE purchased before 2007", $G209="Non-GSE purchased before 2007",$G209= "Electric Purchased 2007 or later"),0))))))))</f>
        <v/>
      </c>
      <c r="O209" s="170" t="str">
        <f>IF(OR(AND(OR($J209="Retired",$J209="Permanent Low-Use"),$K209&lt;=2020),(AND($J209="New",$K209&gt;2020))),"N/A",IF($N209=0,0,IF(ISERROR(VLOOKUP($E209,'Source Data'!$B$29:$J$60, MATCH($L209, 'Source Data'!$B$26:$J$26,1),TRUE))=TRUE,"",VLOOKUP($E209,'Source Data'!$B$29:$J$60,MATCH($L209, 'Source Data'!$B$26:$J$26,1),TRUE))))</f>
        <v/>
      </c>
      <c r="P209" s="170" t="str">
        <f>IF(OR(AND(OR($J209="Retired",$J209="Permanent Low-Use"),$K209&lt;=2021),(AND($J209="New",$K209&gt;2021))),"N/A",IF($N209=0,0,IF(ISERROR(VLOOKUP($E209,'Source Data'!$B$29:$J$60, MATCH($L209, 'Source Data'!$B$26:$J$26,1),TRUE))=TRUE,"",VLOOKUP($E209,'Source Data'!$B$29:$J$60,MATCH($L209, 'Source Data'!$B$26:$J$26,1),TRUE))))</f>
        <v/>
      </c>
      <c r="Q209" s="170" t="str">
        <f>IF(OR(AND(OR($J209="Retired",$J209="Permanent Low-Use"),$K209&lt;=2022),(AND($J209="New",$K209&gt;2022))),"N/A",IF($N209=0,0,IF(ISERROR(VLOOKUP($E209,'Source Data'!$B$29:$J$60, MATCH($L209, 'Source Data'!$B$26:$J$26,1),TRUE))=TRUE,"",VLOOKUP($E209,'Source Data'!$B$29:$J$60,MATCH($L209, 'Source Data'!$B$26:$J$26,1),TRUE))))</f>
        <v/>
      </c>
      <c r="R209" s="170" t="str">
        <f>IF(OR(AND(OR($J209="Retired",$J209="Permanent Low-Use"),$K209&lt;=2023),(AND($J209="New",$K209&gt;2023))),"N/A",IF($N209=0,0,IF(ISERROR(VLOOKUP($E209,'Source Data'!$B$29:$J$60, MATCH($L209, 'Source Data'!$B$26:$J$26,1),TRUE))=TRUE,"",VLOOKUP($E209,'Source Data'!$B$29:$J$60,MATCH($L209, 'Source Data'!$B$26:$J$26,1),TRUE))))</f>
        <v/>
      </c>
      <c r="S209" s="170" t="str">
        <f>IF(OR(AND(OR($J209="Retired",$J209="Permanent Low-Use"),$K209&lt;=2024),(AND($J209="New",$K209&gt;2024))),"N/A",IF($N209=0,0,IF(ISERROR(VLOOKUP($E209,'Source Data'!$B$29:$J$60, MATCH($L209, 'Source Data'!$B$26:$J$26,1),TRUE))=TRUE,"",VLOOKUP($E209,'Source Data'!$B$29:$J$60,MATCH($L209, 'Source Data'!$B$26:$J$26,1),TRUE))))</f>
        <v/>
      </c>
      <c r="T209" s="170" t="str">
        <f>IF(OR(AND(OR($J209="Retired",$J209="Permanent Low-Use"),$K209&lt;=2025),(AND($J209="New",$K209&gt;2025))),"N/A",IF($N209=0,0,IF(ISERROR(VLOOKUP($E209,'Source Data'!$B$29:$J$60, MATCH($L209, 'Source Data'!$B$26:$J$26,1),TRUE))=TRUE,"",VLOOKUP($E209,'Source Data'!$B$29:$J$60,MATCH($L209, 'Source Data'!$B$26:$J$26,1),TRUE))))</f>
        <v/>
      </c>
      <c r="U209" s="170" t="str">
        <f>IF(OR(AND(OR($J209="Retired",$J209="Permanent Low-Use"),$K209&lt;=2026),(AND($J209="New",$K209&gt;2026))),"N/A",IF($N209=0,0,IF(ISERROR(VLOOKUP($E209,'Source Data'!$B$29:$J$60, MATCH($L209, 'Source Data'!$B$26:$J$26,1),TRUE))=TRUE,"",VLOOKUP($E209,'Source Data'!$B$29:$J$60,MATCH($L209, 'Source Data'!$B$26:$J$26,1),TRUE))))</f>
        <v/>
      </c>
      <c r="V209" s="170" t="str">
        <f>IF(OR(AND(OR($J209="Retired",$J209="Permanent Low-Use"),$K209&lt;=2027),(AND($J209="New",$K209&gt;2027))),"N/A",IF($N209=0,0,IF(ISERROR(VLOOKUP($E209,'Source Data'!$B$29:$J$60, MATCH($L209, 'Source Data'!$B$26:$J$26,1),TRUE))=TRUE,"",VLOOKUP($E209,'Source Data'!$B$29:$J$60,MATCH($L209, 'Source Data'!$B$26:$J$26,1),TRUE))))</f>
        <v/>
      </c>
      <c r="W209" s="170" t="str">
        <f>IF(OR(AND(OR($J209="Retired",$J209="Permanent Low-Use"),$K209&lt;=2028),(AND($J209="New",$K209&gt;2028))),"N/A",IF($N209=0,0,IF(ISERROR(VLOOKUP($E209,'Source Data'!$B$29:$J$60, MATCH($L209, 'Source Data'!$B$26:$J$26,1),TRUE))=TRUE,"",VLOOKUP($E209,'Source Data'!$B$29:$J$60,MATCH($L209, 'Source Data'!$B$26:$J$26,1),TRUE))))</f>
        <v/>
      </c>
      <c r="X209" s="170" t="str">
        <f>IF(OR(AND(OR($J209="Retired",$J209="Permanent Low-Use"),$K209&lt;=2029),(AND($J209="New",$K209&gt;2029))),"N/A",IF($N209=0,0,IF(ISERROR(VLOOKUP($E209,'Source Data'!$B$29:$J$60, MATCH($L209, 'Source Data'!$B$26:$J$26,1),TRUE))=TRUE,"",VLOOKUP($E209,'Source Data'!$B$29:$J$60,MATCH($L209, 'Source Data'!$B$26:$J$26,1),TRUE))))</f>
        <v/>
      </c>
      <c r="Y209" s="170" t="str">
        <f>IF(OR(AND(OR($J209="Retired",$J209="Permanent Low-Use"),$K209&lt;=2030),(AND($J209="New",$K209&gt;2030))),"N/A",IF($N209=0,0,IF(ISERROR(VLOOKUP($E209,'Source Data'!$B$29:$J$60, MATCH($L209, 'Source Data'!$B$26:$J$26,1),TRUE))=TRUE,"",VLOOKUP($E209,'Source Data'!$B$29:$J$60,MATCH($L209, 'Source Data'!$B$26:$J$26,1),TRUE))))</f>
        <v/>
      </c>
      <c r="Z209" s="171" t="str">
        <f>IF(ISNUMBER($L209),IF(OR(AND(OR($J209="Retired",$J209="Permanent Low-Use"),$K209&lt;=2020),(AND($J209="New",$K209&gt;2020))),"N/A",VLOOKUP($F209,'Source Data'!$B$15:$I$22,5)),"")</f>
        <v/>
      </c>
      <c r="AA209" s="171" t="str">
        <f>IF(ISNUMBER($F209), IF(OR(AND(OR($J209="Retired", $J209="Permanent Low-Use"), $K209&lt;=2021), (AND($J209= "New", $K209&gt;2021))), "N/A", VLOOKUP($F209, 'Source Data'!$B$15:$I$22,6)), "")</f>
        <v/>
      </c>
      <c r="AB209" s="171" t="str">
        <f>IF(ISNUMBER($F209), IF(OR(AND(OR($J209="Retired", $J209="Permanent Low-Use"), $K209&lt;=2022), (AND($J209= "New", $K209&gt;2022))), "N/A", VLOOKUP($F209, 'Source Data'!$B$15:$I$22,7)), "")</f>
        <v/>
      </c>
      <c r="AC209" s="171" t="str">
        <f>IF(ISNUMBER($F209), IF(OR(AND(OR($J209="Retired", $J209="Permanent Low-Use"), $K209&lt;=2023), (AND($J209= "New", $K209&gt;2023))), "N/A", VLOOKUP($F209, 'Source Data'!$B$15:$I$22,8)), "")</f>
        <v/>
      </c>
      <c r="AD209" s="171" t="str">
        <f>IF(ISNUMBER($F209), IF(OR(AND(OR($J209="Retired", $J209="Permanent Low-Use"), $K209&lt;=2024), (AND($J209= "New", $K209&gt;2024))), "N/A", VLOOKUP($F209, 'Source Data'!$B$15:$I$22,8)), "")</f>
        <v/>
      </c>
      <c r="AE209" s="171" t="str">
        <f>IF(ISNUMBER($F209), IF(OR(AND(OR($J209="Retired", $J209="Permanent Low-Use"), $K209&lt;=2025), (AND($J209= "New", $K209&gt;2025))), "N/A", VLOOKUP($F209, 'Source Data'!$B$15:$I$22,8)), "")</f>
        <v/>
      </c>
      <c r="AF209" s="171" t="str">
        <f>IF(ISNUMBER($F209), IF(OR(AND(OR($J209="Retired", $J209="Permanent Low-Use"), $K209&lt;=2026), (AND($J209= "New", $K209&gt;2026))), "N/A", VLOOKUP($F209, 'Source Data'!$B$15:$I$22,8)), "")</f>
        <v/>
      </c>
      <c r="AG209" s="171" t="str">
        <f>IF(ISNUMBER($F209), IF(OR(AND(OR($J209="Retired", $J209="Permanent Low-Use"), $K209&lt;=2027), (AND($J209= "New", $K209&gt;2027))), "N/A", VLOOKUP($F209, 'Source Data'!$B$15:$I$22,8)), "")</f>
        <v/>
      </c>
      <c r="AH209" s="171" t="str">
        <f>IF(ISNUMBER($F209), IF(OR(AND(OR($J209="Retired", $J209="Permanent Low-Use"), $K209&lt;=2028), (AND($J209= "New", $K209&gt;2028))), "N/A", VLOOKUP($F209, 'Source Data'!$B$15:$I$22,8)), "")</f>
        <v/>
      </c>
      <c r="AI209" s="171" t="str">
        <f>IF(ISNUMBER($F209), IF(OR(AND(OR($J209="Retired", $J209="Permanent Low-Use"), $K209&lt;=2029), (AND($J209= "New", $K209&gt;2029))), "N/A", VLOOKUP($F209, 'Source Data'!$B$15:$I$22,8)), "")</f>
        <v/>
      </c>
      <c r="AJ209" s="171" t="str">
        <f>IF(ISNUMBER($F209), IF(OR(AND(OR($J209="Retired", $J209="Permanent Low-Use"), $K209&lt;=2030), (AND($J209= "New", $K209&gt;2030))), "N/A", VLOOKUP($F209, 'Source Data'!$B$15:$I$22,8)), "")</f>
        <v/>
      </c>
      <c r="AK209" s="171" t="str">
        <f>IF($N209= 0, "N/A", IF(ISERROR(VLOOKUP($F209, 'Source Data'!$B$4:$C$11,2)), "", VLOOKUP($F209, 'Source Data'!$B$4:$C$11,2)))</f>
        <v/>
      </c>
    </row>
    <row r="210" spans="1:37" x14ac:dyDescent="0.35">
      <c r="A210" s="99"/>
      <c r="B210" s="89"/>
      <c r="C210" s="90"/>
      <c r="D210" s="90"/>
      <c r="E210" s="91"/>
      <c r="F210" s="91"/>
      <c r="G210" s="86"/>
      <c r="H210" s="87"/>
      <c r="I210" s="86"/>
      <c r="J210" s="88"/>
      <c r="K210" s="92"/>
      <c r="L210" s="168" t="str">
        <f t="shared" si="11"/>
        <v/>
      </c>
      <c r="M210" s="170" t="str">
        <f>IF(ISERROR(VLOOKUP(E210,'Source Data'!$B$67:$J$97, MATCH(F210, 'Source Data'!$B$64:$J$64,1),TRUE))=TRUE,"",VLOOKUP(E210,'Source Data'!$B$67:$J$97,MATCH(F210, 'Source Data'!$B$64:$J$64,1),TRUE))</f>
        <v/>
      </c>
      <c r="N210" s="169" t="str">
        <f t="shared" si="12"/>
        <v/>
      </c>
      <c r="O210" s="170" t="str">
        <f>IF(OR(AND(OR($J210="Retired",$J210="Permanent Low-Use"),$K210&lt;=2020),(AND($J210="New",$K210&gt;2020))),"N/A",IF($N210=0,0,IF(ISERROR(VLOOKUP($E210,'Source Data'!$B$29:$J$60, MATCH($L210, 'Source Data'!$B$26:$J$26,1),TRUE))=TRUE,"",VLOOKUP($E210,'Source Data'!$B$29:$J$60,MATCH($L210, 'Source Data'!$B$26:$J$26,1),TRUE))))</f>
        <v/>
      </c>
      <c r="P210" s="170" t="str">
        <f>IF(OR(AND(OR($J210="Retired",$J210="Permanent Low-Use"),$K210&lt;=2021),(AND($J210="New",$K210&gt;2021))),"N/A",IF($N210=0,0,IF(ISERROR(VLOOKUP($E210,'Source Data'!$B$29:$J$60, MATCH($L210, 'Source Data'!$B$26:$J$26,1),TRUE))=TRUE,"",VLOOKUP($E210,'Source Data'!$B$29:$J$60,MATCH($L210, 'Source Data'!$B$26:$J$26,1),TRUE))))</f>
        <v/>
      </c>
      <c r="Q210" s="170" t="str">
        <f>IF(OR(AND(OR($J210="Retired",$J210="Permanent Low-Use"),$K210&lt;=2022),(AND($J210="New",$K210&gt;2022))),"N/A",IF($N210=0,0,IF(ISERROR(VLOOKUP($E210,'Source Data'!$B$29:$J$60, MATCH($L210, 'Source Data'!$B$26:$J$26,1),TRUE))=TRUE,"",VLOOKUP($E210,'Source Data'!$B$29:$J$60,MATCH($L210, 'Source Data'!$B$26:$J$26,1),TRUE))))</f>
        <v/>
      </c>
      <c r="R210" s="170" t="str">
        <f>IF(OR(AND(OR($J210="Retired",$J210="Permanent Low-Use"),$K210&lt;=2023),(AND($J210="New",$K210&gt;2023))),"N/A",IF($N210=0,0,IF(ISERROR(VLOOKUP($E210,'Source Data'!$B$29:$J$60, MATCH($L210, 'Source Data'!$B$26:$J$26,1),TRUE))=TRUE,"",VLOOKUP($E210,'Source Data'!$B$29:$J$60,MATCH($L210, 'Source Data'!$B$26:$J$26,1),TRUE))))</f>
        <v/>
      </c>
      <c r="S210" s="170" t="str">
        <f>IF(OR(AND(OR($J210="Retired",$J210="Permanent Low-Use"),$K210&lt;=2024),(AND($J210="New",$K210&gt;2024))),"N/A",IF($N210=0,0,IF(ISERROR(VLOOKUP($E210,'Source Data'!$B$29:$J$60, MATCH($L210, 'Source Data'!$B$26:$J$26,1),TRUE))=TRUE,"",VLOOKUP($E210,'Source Data'!$B$29:$J$60,MATCH($L210, 'Source Data'!$B$26:$J$26,1),TRUE))))</f>
        <v/>
      </c>
      <c r="T210" s="170" t="str">
        <f>IF(OR(AND(OR($J210="Retired",$J210="Permanent Low-Use"),$K210&lt;=2025),(AND($J210="New",$K210&gt;2025))),"N/A",IF($N210=0,0,IF(ISERROR(VLOOKUP($E210,'Source Data'!$B$29:$J$60, MATCH($L210, 'Source Data'!$B$26:$J$26,1),TRUE))=TRUE,"",VLOOKUP($E210,'Source Data'!$B$29:$J$60,MATCH($L210, 'Source Data'!$B$26:$J$26,1),TRUE))))</f>
        <v/>
      </c>
      <c r="U210" s="170" t="str">
        <f>IF(OR(AND(OR($J210="Retired",$J210="Permanent Low-Use"),$K210&lt;=2026),(AND($J210="New",$K210&gt;2026))),"N/A",IF($N210=0,0,IF(ISERROR(VLOOKUP($E210,'Source Data'!$B$29:$J$60, MATCH($L210, 'Source Data'!$B$26:$J$26,1),TRUE))=TRUE,"",VLOOKUP($E210,'Source Data'!$B$29:$J$60,MATCH($L210, 'Source Data'!$B$26:$J$26,1),TRUE))))</f>
        <v/>
      </c>
      <c r="V210" s="170" t="str">
        <f>IF(OR(AND(OR($J210="Retired",$J210="Permanent Low-Use"),$K210&lt;=2027),(AND($J210="New",$K210&gt;2027))),"N/A",IF($N210=0,0,IF(ISERROR(VLOOKUP($E210,'Source Data'!$B$29:$J$60, MATCH($L210, 'Source Data'!$B$26:$J$26,1),TRUE))=TRUE,"",VLOOKUP($E210,'Source Data'!$B$29:$J$60,MATCH($L210, 'Source Data'!$B$26:$J$26,1),TRUE))))</f>
        <v/>
      </c>
      <c r="W210" s="170" t="str">
        <f>IF(OR(AND(OR($J210="Retired",$J210="Permanent Low-Use"),$K210&lt;=2028),(AND($J210="New",$K210&gt;2028))),"N/A",IF($N210=0,0,IF(ISERROR(VLOOKUP($E210,'Source Data'!$B$29:$J$60, MATCH($L210, 'Source Data'!$B$26:$J$26,1),TRUE))=TRUE,"",VLOOKUP($E210,'Source Data'!$B$29:$J$60,MATCH($L210, 'Source Data'!$B$26:$J$26,1),TRUE))))</f>
        <v/>
      </c>
      <c r="X210" s="170" t="str">
        <f>IF(OR(AND(OR($J210="Retired",$J210="Permanent Low-Use"),$K210&lt;=2029),(AND($J210="New",$K210&gt;2029))),"N/A",IF($N210=0,0,IF(ISERROR(VLOOKUP($E210,'Source Data'!$B$29:$J$60, MATCH($L210, 'Source Data'!$B$26:$J$26,1),TRUE))=TRUE,"",VLOOKUP($E210,'Source Data'!$B$29:$J$60,MATCH($L210, 'Source Data'!$B$26:$J$26,1),TRUE))))</f>
        <v/>
      </c>
      <c r="Y210" s="170" t="str">
        <f>IF(OR(AND(OR($J210="Retired",$J210="Permanent Low-Use"),$K210&lt;=2030),(AND($J210="New",$K210&gt;2030))),"N/A",IF($N210=0,0,IF(ISERROR(VLOOKUP($E210,'Source Data'!$B$29:$J$60, MATCH($L210, 'Source Data'!$B$26:$J$26,1),TRUE))=TRUE,"",VLOOKUP($E210,'Source Data'!$B$29:$J$60,MATCH($L210, 'Source Data'!$B$26:$J$26,1),TRUE))))</f>
        <v/>
      </c>
      <c r="Z210" s="171" t="str">
        <f>IF(ISNUMBER($L210),IF(OR(AND(OR($J210="Retired",$J210="Permanent Low-Use"),$K210&lt;=2020),(AND($J210="New",$K210&gt;2020))),"N/A",VLOOKUP($F210,'Source Data'!$B$15:$I$22,5)),"")</f>
        <v/>
      </c>
      <c r="AA210" s="171" t="str">
        <f>IF(ISNUMBER($F210), IF(OR(AND(OR($J210="Retired", $J210="Permanent Low-Use"), $K210&lt;=2021), (AND($J210= "New", $K210&gt;2021))), "N/A", VLOOKUP($F210, 'Source Data'!$B$15:$I$22,6)), "")</f>
        <v/>
      </c>
      <c r="AB210" s="171" t="str">
        <f>IF(ISNUMBER($F210), IF(OR(AND(OR($J210="Retired", $J210="Permanent Low-Use"), $K210&lt;=2022), (AND($J210= "New", $K210&gt;2022))), "N/A", VLOOKUP($F210, 'Source Data'!$B$15:$I$22,7)), "")</f>
        <v/>
      </c>
      <c r="AC210" s="171" t="str">
        <f>IF(ISNUMBER($F210), IF(OR(AND(OR($J210="Retired", $J210="Permanent Low-Use"), $K210&lt;=2023), (AND($J210= "New", $K210&gt;2023))), "N/A", VLOOKUP($F210, 'Source Data'!$B$15:$I$22,8)), "")</f>
        <v/>
      </c>
      <c r="AD210" s="171" t="str">
        <f>IF(ISNUMBER($F210), IF(OR(AND(OR($J210="Retired", $J210="Permanent Low-Use"), $K210&lt;=2024), (AND($J210= "New", $K210&gt;2024))), "N/A", VLOOKUP($F210, 'Source Data'!$B$15:$I$22,8)), "")</f>
        <v/>
      </c>
      <c r="AE210" s="171" t="str">
        <f>IF(ISNUMBER($F210), IF(OR(AND(OR($J210="Retired", $J210="Permanent Low-Use"), $K210&lt;=2025), (AND($J210= "New", $K210&gt;2025))), "N/A", VLOOKUP($F210, 'Source Data'!$B$15:$I$22,8)), "")</f>
        <v/>
      </c>
      <c r="AF210" s="171" t="str">
        <f>IF(ISNUMBER($F210), IF(OR(AND(OR($J210="Retired", $J210="Permanent Low-Use"), $K210&lt;=2026), (AND($J210= "New", $K210&gt;2026))), "N/A", VLOOKUP($F210, 'Source Data'!$B$15:$I$22,8)), "")</f>
        <v/>
      </c>
      <c r="AG210" s="171" t="str">
        <f>IF(ISNUMBER($F210), IF(OR(AND(OR($J210="Retired", $J210="Permanent Low-Use"), $K210&lt;=2027), (AND($J210= "New", $K210&gt;2027))), "N/A", VLOOKUP($F210, 'Source Data'!$B$15:$I$22,8)), "")</f>
        <v/>
      </c>
      <c r="AH210" s="171" t="str">
        <f>IF(ISNUMBER($F210), IF(OR(AND(OR($J210="Retired", $J210="Permanent Low-Use"), $K210&lt;=2028), (AND($J210= "New", $K210&gt;2028))), "N/A", VLOOKUP($F210, 'Source Data'!$B$15:$I$22,8)), "")</f>
        <v/>
      </c>
      <c r="AI210" s="171" t="str">
        <f>IF(ISNUMBER($F210), IF(OR(AND(OR($J210="Retired", $J210="Permanent Low-Use"), $K210&lt;=2029), (AND($J210= "New", $K210&gt;2029))), "N/A", VLOOKUP($F210, 'Source Data'!$B$15:$I$22,8)), "")</f>
        <v/>
      </c>
      <c r="AJ210" s="171" t="str">
        <f>IF(ISNUMBER($F210), IF(OR(AND(OR($J210="Retired", $J210="Permanent Low-Use"), $K210&lt;=2030), (AND($J210= "New", $K210&gt;2030))), "N/A", VLOOKUP($F210, 'Source Data'!$B$15:$I$22,8)), "")</f>
        <v/>
      </c>
      <c r="AK210" s="171" t="str">
        <f>IF($N210= 0, "N/A", IF(ISERROR(VLOOKUP($F210, 'Source Data'!$B$4:$C$11,2)), "", VLOOKUP($F210, 'Source Data'!$B$4:$C$11,2)))</f>
        <v/>
      </c>
    </row>
    <row r="211" spans="1:37" x14ac:dyDescent="0.35">
      <c r="A211" s="99"/>
      <c r="B211" s="89"/>
      <c r="C211" s="90"/>
      <c r="D211" s="90"/>
      <c r="E211" s="91"/>
      <c r="F211" s="91"/>
      <c r="G211" s="86"/>
      <c r="H211" s="87"/>
      <c r="I211" s="86"/>
      <c r="J211" s="88"/>
      <c r="K211" s="92"/>
      <c r="L211" s="168" t="str">
        <f t="shared" si="11"/>
        <v/>
      </c>
      <c r="M211" s="170" t="str">
        <f>IF(ISERROR(VLOOKUP(E211,'Source Data'!$B$67:$J$97, MATCH(F211, 'Source Data'!$B$64:$J$64,1),TRUE))=TRUE,"",VLOOKUP(E211,'Source Data'!$B$67:$J$97,MATCH(F211, 'Source Data'!$B$64:$J$64,1),TRUE))</f>
        <v/>
      </c>
      <c r="N211" s="169" t="str">
        <f t="shared" si="12"/>
        <v/>
      </c>
      <c r="O211" s="170" t="str">
        <f>IF(OR(AND(OR($J211="Retired",$J211="Permanent Low-Use"),$K211&lt;=2020),(AND($J211="New",$K211&gt;2020))),"N/A",IF($N211=0,0,IF(ISERROR(VLOOKUP($E211,'Source Data'!$B$29:$J$60, MATCH($L211, 'Source Data'!$B$26:$J$26,1),TRUE))=TRUE,"",VLOOKUP($E211,'Source Data'!$B$29:$J$60,MATCH($L211, 'Source Data'!$B$26:$J$26,1),TRUE))))</f>
        <v/>
      </c>
      <c r="P211" s="170" t="str">
        <f>IF(OR(AND(OR($J211="Retired",$J211="Permanent Low-Use"),$K211&lt;=2021),(AND($J211="New",$K211&gt;2021))),"N/A",IF($N211=0,0,IF(ISERROR(VLOOKUP($E211,'Source Data'!$B$29:$J$60, MATCH($L211, 'Source Data'!$B$26:$J$26,1),TRUE))=TRUE,"",VLOOKUP($E211,'Source Data'!$B$29:$J$60,MATCH($L211, 'Source Data'!$B$26:$J$26,1),TRUE))))</f>
        <v/>
      </c>
      <c r="Q211" s="170" t="str">
        <f>IF(OR(AND(OR($J211="Retired",$J211="Permanent Low-Use"),$K211&lt;=2022),(AND($J211="New",$K211&gt;2022))),"N/A",IF($N211=0,0,IF(ISERROR(VLOOKUP($E211,'Source Data'!$B$29:$J$60, MATCH($L211, 'Source Data'!$B$26:$J$26,1),TRUE))=TRUE,"",VLOOKUP($E211,'Source Data'!$B$29:$J$60,MATCH($L211, 'Source Data'!$B$26:$J$26,1),TRUE))))</f>
        <v/>
      </c>
      <c r="R211" s="170" t="str">
        <f>IF(OR(AND(OR($J211="Retired",$J211="Permanent Low-Use"),$K211&lt;=2023),(AND($J211="New",$K211&gt;2023))),"N/A",IF($N211=0,0,IF(ISERROR(VLOOKUP($E211,'Source Data'!$B$29:$J$60, MATCH($L211, 'Source Data'!$B$26:$J$26,1),TRUE))=TRUE,"",VLOOKUP($E211,'Source Data'!$B$29:$J$60,MATCH($L211, 'Source Data'!$B$26:$J$26,1),TRUE))))</f>
        <v/>
      </c>
      <c r="S211" s="170" t="str">
        <f>IF(OR(AND(OR($J211="Retired",$J211="Permanent Low-Use"),$K211&lt;=2024),(AND($J211="New",$K211&gt;2024))),"N/A",IF($N211=0,0,IF(ISERROR(VLOOKUP($E211,'Source Data'!$B$29:$J$60, MATCH($L211, 'Source Data'!$B$26:$J$26,1),TRUE))=TRUE,"",VLOOKUP($E211,'Source Data'!$B$29:$J$60,MATCH($L211, 'Source Data'!$B$26:$J$26,1),TRUE))))</f>
        <v/>
      </c>
      <c r="T211" s="170" t="str">
        <f>IF(OR(AND(OR($J211="Retired",$J211="Permanent Low-Use"),$K211&lt;=2025),(AND($J211="New",$K211&gt;2025))),"N/A",IF($N211=0,0,IF(ISERROR(VLOOKUP($E211,'Source Data'!$B$29:$J$60, MATCH($L211, 'Source Data'!$B$26:$J$26,1),TRUE))=TRUE,"",VLOOKUP($E211,'Source Data'!$B$29:$J$60,MATCH($L211, 'Source Data'!$B$26:$J$26,1),TRUE))))</f>
        <v/>
      </c>
      <c r="U211" s="170" t="str">
        <f>IF(OR(AND(OR($J211="Retired",$J211="Permanent Low-Use"),$K211&lt;=2026),(AND($J211="New",$K211&gt;2026))),"N/A",IF($N211=0,0,IF(ISERROR(VLOOKUP($E211,'Source Data'!$B$29:$J$60, MATCH($L211, 'Source Data'!$B$26:$J$26,1),TRUE))=TRUE,"",VLOOKUP($E211,'Source Data'!$B$29:$J$60,MATCH($L211, 'Source Data'!$B$26:$J$26,1),TRUE))))</f>
        <v/>
      </c>
      <c r="V211" s="170" t="str">
        <f>IF(OR(AND(OR($J211="Retired",$J211="Permanent Low-Use"),$K211&lt;=2027),(AND($J211="New",$K211&gt;2027))),"N/A",IF($N211=0,0,IF(ISERROR(VLOOKUP($E211,'Source Data'!$B$29:$J$60, MATCH($L211, 'Source Data'!$B$26:$J$26,1),TRUE))=TRUE,"",VLOOKUP($E211,'Source Data'!$B$29:$J$60,MATCH($L211, 'Source Data'!$B$26:$J$26,1),TRUE))))</f>
        <v/>
      </c>
      <c r="W211" s="170" t="str">
        <f>IF(OR(AND(OR($J211="Retired",$J211="Permanent Low-Use"),$K211&lt;=2028),(AND($J211="New",$K211&gt;2028))),"N/A",IF($N211=0,0,IF(ISERROR(VLOOKUP($E211,'Source Data'!$B$29:$J$60, MATCH($L211, 'Source Data'!$B$26:$J$26,1),TRUE))=TRUE,"",VLOOKUP($E211,'Source Data'!$B$29:$J$60,MATCH($L211, 'Source Data'!$B$26:$J$26,1),TRUE))))</f>
        <v/>
      </c>
      <c r="X211" s="170" t="str">
        <f>IF(OR(AND(OR($J211="Retired",$J211="Permanent Low-Use"),$K211&lt;=2029),(AND($J211="New",$K211&gt;2029))),"N/A",IF($N211=0,0,IF(ISERROR(VLOOKUP($E211,'Source Data'!$B$29:$J$60, MATCH($L211, 'Source Data'!$B$26:$J$26,1),TRUE))=TRUE,"",VLOOKUP($E211,'Source Data'!$B$29:$J$60,MATCH($L211, 'Source Data'!$B$26:$J$26,1),TRUE))))</f>
        <v/>
      </c>
      <c r="Y211" s="170" t="str">
        <f>IF(OR(AND(OR($J211="Retired",$J211="Permanent Low-Use"),$K211&lt;=2030),(AND($J211="New",$K211&gt;2030))),"N/A",IF($N211=0,0,IF(ISERROR(VLOOKUP($E211,'Source Data'!$B$29:$J$60, MATCH($L211, 'Source Data'!$B$26:$J$26,1),TRUE))=TRUE,"",VLOOKUP($E211,'Source Data'!$B$29:$J$60,MATCH($L211, 'Source Data'!$B$26:$J$26,1),TRUE))))</f>
        <v/>
      </c>
      <c r="Z211" s="171" t="str">
        <f>IF(ISNUMBER($L211),IF(OR(AND(OR($J211="Retired",$J211="Permanent Low-Use"),$K211&lt;=2020),(AND($J211="New",$K211&gt;2020))),"N/A",VLOOKUP($F211,'Source Data'!$B$15:$I$22,5)),"")</f>
        <v/>
      </c>
      <c r="AA211" s="171" t="str">
        <f>IF(ISNUMBER($F211), IF(OR(AND(OR($J211="Retired", $J211="Permanent Low-Use"), $K211&lt;=2021), (AND($J211= "New", $K211&gt;2021))), "N/A", VLOOKUP($F211, 'Source Data'!$B$15:$I$22,6)), "")</f>
        <v/>
      </c>
      <c r="AB211" s="171" t="str">
        <f>IF(ISNUMBER($F211), IF(OR(AND(OR($J211="Retired", $J211="Permanent Low-Use"), $K211&lt;=2022), (AND($J211= "New", $K211&gt;2022))), "N/A", VLOOKUP($F211, 'Source Data'!$B$15:$I$22,7)), "")</f>
        <v/>
      </c>
      <c r="AC211" s="171" t="str">
        <f>IF(ISNUMBER($F211), IF(OR(AND(OR($J211="Retired", $J211="Permanent Low-Use"), $K211&lt;=2023), (AND($J211= "New", $K211&gt;2023))), "N/A", VLOOKUP($F211, 'Source Data'!$B$15:$I$22,8)), "")</f>
        <v/>
      </c>
      <c r="AD211" s="171" t="str">
        <f>IF(ISNUMBER($F211), IF(OR(AND(OR($J211="Retired", $J211="Permanent Low-Use"), $K211&lt;=2024), (AND($J211= "New", $K211&gt;2024))), "N/A", VLOOKUP($F211, 'Source Data'!$B$15:$I$22,8)), "")</f>
        <v/>
      </c>
      <c r="AE211" s="171" t="str">
        <f>IF(ISNUMBER($F211), IF(OR(AND(OR($J211="Retired", $J211="Permanent Low-Use"), $K211&lt;=2025), (AND($J211= "New", $K211&gt;2025))), "N/A", VLOOKUP($F211, 'Source Data'!$B$15:$I$22,8)), "")</f>
        <v/>
      </c>
      <c r="AF211" s="171" t="str">
        <f>IF(ISNUMBER($F211), IF(OR(AND(OR($J211="Retired", $J211="Permanent Low-Use"), $K211&lt;=2026), (AND($J211= "New", $K211&gt;2026))), "N/A", VLOOKUP($F211, 'Source Data'!$B$15:$I$22,8)), "")</f>
        <v/>
      </c>
      <c r="AG211" s="171" t="str">
        <f>IF(ISNUMBER($F211), IF(OR(AND(OR($J211="Retired", $J211="Permanent Low-Use"), $K211&lt;=2027), (AND($J211= "New", $K211&gt;2027))), "N/A", VLOOKUP($F211, 'Source Data'!$B$15:$I$22,8)), "")</f>
        <v/>
      </c>
      <c r="AH211" s="171" t="str">
        <f>IF(ISNUMBER($F211), IF(OR(AND(OR($J211="Retired", $J211="Permanent Low-Use"), $K211&lt;=2028), (AND($J211= "New", $K211&gt;2028))), "N/A", VLOOKUP($F211, 'Source Data'!$B$15:$I$22,8)), "")</f>
        <v/>
      </c>
      <c r="AI211" s="171" t="str">
        <f>IF(ISNUMBER($F211), IF(OR(AND(OR($J211="Retired", $J211="Permanent Low-Use"), $K211&lt;=2029), (AND($J211= "New", $K211&gt;2029))), "N/A", VLOOKUP($F211, 'Source Data'!$B$15:$I$22,8)), "")</f>
        <v/>
      </c>
      <c r="AJ211" s="171" t="str">
        <f>IF(ISNUMBER($F211), IF(OR(AND(OR($J211="Retired", $J211="Permanent Low-Use"), $K211&lt;=2030), (AND($J211= "New", $K211&gt;2030))), "N/A", VLOOKUP($F211, 'Source Data'!$B$15:$I$22,8)), "")</f>
        <v/>
      </c>
      <c r="AK211" s="171" t="str">
        <f>IF($N211= 0, "N/A", IF(ISERROR(VLOOKUP($F211, 'Source Data'!$B$4:$C$11,2)), "", VLOOKUP($F211, 'Source Data'!$B$4:$C$11,2)))</f>
        <v/>
      </c>
    </row>
    <row r="212" spans="1:37" x14ac:dyDescent="0.35">
      <c r="A212" s="99"/>
      <c r="B212" s="89"/>
      <c r="C212" s="90"/>
      <c r="D212" s="90"/>
      <c r="E212" s="91"/>
      <c r="F212" s="91"/>
      <c r="G212" s="86"/>
      <c r="H212" s="87"/>
      <c r="I212" s="86"/>
      <c r="J212" s="88"/>
      <c r="K212" s="92"/>
      <c r="L212" s="168" t="str">
        <f t="shared" si="11"/>
        <v/>
      </c>
      <c r="M212" s="170" t="str">
        <f>IF(ISERROR(VLOOKUP(E212,'Source Data'!$B$67:$J$97, MATCH(F212, 'Source Data'!$B$64:$J$64,1),TRUE))=TRUE,"",VLOOKUP(E212,'Source Data'!$B$67:$J$97,MATCH(F212, 'Source Data'!$B$64:$J$64,1),TRUE))</f>
        <v/>
      </c>
      <c r="N212" s="169" t="str">
        <f t="shared" si="12"/>
        <v/>
      </c>
      <c r="O212" s="170" t="str">
        <f>IF(OR(AND(OR($J212="Retired",$J212="Permanent Low-Use"),$K212&lt;=2020),(AND($J212="New",$K212&gt;2020))),"N/A",IF($N212=0,0,IF(ISERROR(VLOOKUP($E212,'Source Data'!$B$29:$J$60, MATCH($L212, 'Source Data'!$B$26:$J$26,1),TRUE))=TRUE,"",VLOOKUP($E212,'Source Data'!$B$29:$J$60,MATCH($L212, 'Source Data'!$B$26:$J$26,1),TRUE))))</f>
        <v/>
      </c>
      <c r="P212" s="170" t="str">
        <f>IF(OR(AND(OR($J212="Retired",$J212="Permanent Low-Use"),$K212&lt;=2021),(AND($J212="New",$K212&gt;2021))),"N/A",IF($N212=0,0,IF(ISERROR(VLOOKUP($E212,'Source Data'!$B$29:$J$60, MATCH($L212, 'Source Data'!$B$26:$J$26,1),TRUE))=TRUE,"",VLOOKUP($E212,'Source Data'!$B$29:$J$60,MATCH($L212, 'Source Data'!$B$26:$J$26,1),TRUE))))</f>
        <v/>
      </c>
      <c r="Q212" s="170" t="str">
        <f>IF(OR(AND(OR($J212="Retired",$J212="Permanent Low-Use"),$K212&lt;=2022),(AND($J212="New",$K212&gt;2022))),"N/A",IF($N212=0,0,IF(ISERROR(VLOOKUP($E212,'Source Data'!$B$29:$J$60, MATCH($L212, 'Source Data'!$B$26:$J$26,1),TRUE))=TRUE,"",VLOOKUP($E212,'Source Data'!$B$29:$J$60,MATCH($L212, 'Source Data'!$B$26:$J$26,1),TRUE))))</f>
        <v/>
      </c>
      <c r="R212" s="170" t="str">
        <f>IF(OR(AND(OR($J212="Retired",$J212="Permanent Low-Use"),$K212&lt;=2023),(AND($J212="New",$K212&gt;2023))),"N/A",IF($N212=0,0,IF(ISERROR(VLOOKUP($E212,'Source Data'!$B$29:$J$60, MATCH($L212, 'Source Data'!$B$26:$J$26,1),TRUE))=TRUE,"",VLOOKUP($E212,'Source Data'!$B$29:$J$60,MATCH($L212, 'Source Data'!$B$26:$J$26,1),TRUE))))</f>
        <v/>
      </c>
      <c r="S212" s="170" t="str">
        <f>IF(OR(AND(OR($J212="Retired",$J212="Permanent Low-Use"),$K212&lt;=2024),(AND($J212="New",$K212&gt;2024))),"N/A",IF($N212=0,0,IF(ISERROR(VLOOKUP($E212,'Source Data'!$B$29:$J$60, MATCH($L212, 'Source Data'!$B$26:$J$26,1),TRUE))=TRUE,"",VLOOKUP($E212,'Source Data'!$B$29:$J$60,MATCH($L212, 'Source Data'!$B$26:$J$26,1),TRUE))))</f>
        <v/>
      </c>
      <c r="T212" s="170" t="str">
        <f>IF(OR(AND(OR($J212="Retired",$J212="Permanent Low-Use"),$K212&lt;=2025),(AND($J212="New",$K212&gt;2025))),"N/A",IF($N212=0,0,IF(ISERROR(VLOOKUP($E212,'Source Data'!$B$29:$J$60, MATCH($L212, 'Source Data'!$B$26:$J$26,1),TRUE))=TRUE,"",VLOOKUP($E212,'Source Data'!$B$29:$J$60,MATCH($L212, 'Source Data'!$B$26:$J$26,1),TRUE))))</f>
        <v/>
      </c>
      <c r="U212" s="170" t="str">
        <f>IF(OR(AND(OR($J212="Retired",$J212="Permanent Low-Use"),$K212&lt;=2026),(AND($J212="New",$K212&gt;2026))),"N/A",IF($N212=0,0,IF(ISERROR(VLOOKUP($E212,'Source Data'!$B$29:$J$60, MATCH($L212, 'Source Data'!$B$26:$J$26,1),TRUE))=TRUE,"",VLOOKUP($E212,'Source Data'!$B$29:$J$60,MATCH($L212, 'Source Data'!$B$26:$J$26,1),TRUE))))</f>
        <v/>
      </c>
      <c r="V212" s="170" t="str">
        <f>IF(OR(AND(OR($J212="Retired",$J212="Permanent Low-Use"),$K212&lt;=2027),(AND($J212="New",$K212&gt;2027))),"N/A",IF($N212=0,0,IF(ISERROR(VLOOKUP($E212,'Source Data'!$B$29:$J$60, MATCH($L212, 'Source Data'!$B$26:$J$26,1),TRUE))=TRUE,"",VLOOKUP($E212,'Source Data'!$B$29:$J$60,MATCH($L212, 'Source Data'!$B$26:$J$26,1),TRUE))))</f>
        <v/>
      </c>
      <c r="W212" s="170" t="str">
        <f>IF(OR(AND(OR($J212="Retired",$J212="Permanent Low-Use"),$K212&lt;=2028),(AND($J212="New",$K212&gt;2028))),"N/A",IF($N212=0,0,IF(ISERROR(VLOOKUP($E212,'Source Data'!$B$29:$J$60, MATCH($L212, 'Source Data'!$B$26:$J$26,1),TRUE))=TRUE,"",VLOOKUP($E212,'Source Data'!$B$29:$J$60,MATCH($L212, 'Source Data'!$B$26:$J$26,1),TRUE))))</f>
        <v/>
      </c>
      <c r="X212" s="170" t="str">
        <f>IF(OR(AND(OR($J212="Retired",$J212="Permanent Low-Use"),$K212&lt;=2029),(AND($J212="New",$K212&gt;2029))),"N/A",IF($N212=0,0,IF(ISERROR(VLOOKUP($E212,'Source Data'!$B$29:$J$60, MATCH($L212, 'Source Data'!$B$26:$J$26,1),TRUE))=TRUE,"",VLOOKUP($E212,'Source Data'!$B$29:$J$60,MATCH($L212, 'Source Data'!$B$26:$J$26,1),TRUE))))</f>
        <v/>
      </c>
      <c r="Y212" s="170" t="str">
        <f>IF(OR(AND(OR($J212="Retired",$J212="Permanent Low-Use"),$K212&lt;=2030),(AND($J212="New",$K212&gt;2030))),"N/A",IF($N212=0,0,IF(ISERROR(VLOOKUP($E212,'Source Data'!$B$29:$J$60, MATCH($L212, 'Source Data'!$B$26:$J$26,1),TRUE))=TRUE,"",VLOOKUP($E212,'Source Data'!$B$29:$J$60,MATCH($L212, 'Source Data'!$B$26:$J$26,1),TRUE))))</f>
        <v/>
      </c>
      <c r="Z212" s="171" t="str">
        <f>IF(ISNUMBER($L212),IF(OR(AND(OR($J212="Retired",$J212="Permanent Low-Use"),$K212&lt;=2020),(AND($J212="New",$K212&gt;2020))),"N/A",VLOOKUP($F212,'Source Data'!$B$15:$I$22,5)),"")</f>
        <v/>
      </c>
      <c r="AA212" s="171" t="str">
        <f>IF(ISNUMBER($F212), IF(OR(AND(OR($J212="Retired", $J212="Permanent Low-Use"), $K212&lt;=2021), (AND($J212= "New", $K212&gt;2021))), "N/A", VLOOKUP($F212, 'Source Data'!$B$15:$I$22,6)), "")</f>
        <v/>
      </c>
      <c r="AB212" s="171" t="str">
        <f>IF(ISNUMBER($F212), IF(OR(AND(OR($J212="Retired", $J212="Permanent Low-Use"), $K212&lt;=2022), (AND($J212= "New", $K212&gt;2022))), "N/A", VLOOKUP($F212, 'Source Data'!$B$15:$I$22,7)), "")</f>
        <v/>
      </c>
      <c r="AC212" s="171" t="str">
        <f>IF(ISNUMBER($F212), IF(OR(AND(OR($J212="Retired", $J212="Permanent Low-Use"), $K212&lt;=2023), (AND($J212= "New", $K212&gt;2023))), "N/A", VLOOKUP($F212, 'Source Data'!$B$15:$I$22,8)), "")</f>
        <v/>
      </c>
      <c r="AD212" s="171" t="str">
        <f>IF(ISNUMBER($F212), IF(OR(AND(OR($J212="Retired", $J212="Permanent Low-Use"), $K212&lt;=2024), (AND($J212= "New", $K212&gt;2024))), "N/A", VLOOKUP($F212, 'Source Data'!$B$15:$I$22,8)), "")</f>
        <v/>
      </c>
      <c r="AE212" s="171" t="str">
        <f>IF(ISNUMBER($F212), IF(OR(AND(OR($J212="Retired", $J212="Permanent Low-Use"), $K212&lt;=2025), (AND($J212= "New", $K212&gt;2025))), "N/A", VLOOKUP($F212, 'Source Data'!$B$15:$I$22,8)), "")</f>
        <v/>
      </c>
      <c r="AF212" s="171" t="str">
        <f>IF(ISNUMBER($F212), IF(OR(AND(OR($J212="Retired", $J212="Permanent Low-Use"), $K212&lt;=2026), (AND($J212= "New", $K212&gt;2026))), "N/A", VLOOKUP($F212, 'Source Data'!$B$15:$I$22,8)), "")</f>
        <v/>
      </c>
      <c r="AG212" s="171" t="str">
        <f>IF(ISNUMBER($F212), IF(OR(AND(OR($J212="Retired", $J212="Permanent Low-Use"), $K212&lt;=2027), (AND($J212= "New", $K212&gt;2027))), "N/A", VLOOKUP($F212, 'Source Data'!$B$15:$I$22,8)), "")</f>
        <v/>
      </c>
      <c r="AH212" s="171" t="str">
        <f>IF(ISNUMBER($F212), IF(OR(AND(OR($J212="Retired", $J212="Permanent Low-Use"), $K212&lt;=2028), (AND($J212= "New", $K212&gt;2028))), "N/A", VLOOKUP($F212, 'Source Data'!$B$15:$I$22,8)), "")</f>
        <v/>
      </c>
      <c r="AI212" s="171" t="str">
        <f>IF(ISNUMBER($F212), IF(OR(AND(OR($J212="Retired", $J212="Permanent Low-Use"), $K212&lt;=2029), (AND($J212= "New", $K212&gt;2029))), "N/A", VLOOKUP($F212, 'Source Data'!$B$15:$I$22,8)), "")</f>
        <v/>
      </c>
      <c r="AJ212" s="171" t="str">
        <f>IF(ISNUMBER($F212), IF(OR(AND(OR($J212="Retired", $J212="Permanent Low-Use"), $K212&lt;=2030), (AND($J212= "New", $K212&gt;2030))), "N/A", VLOOKUP($F212, 'Source Data'!$B$15:$I$22,8)), "")</f>
        <v/>
      </c>
      <c r="AK212" s="171" t="str">
        <f>IF($N212= 0, "N/A", IF(ISERROR(VLOOKUP($F212, 'Source Data'!$B$4:$C$11,2)), "", VLOOKUP($F212, 'Source Data'!$B$4:$C$11,2)))</f>
        <v/>
      </c>
    </row>
    <row r="213" spans="1:37" x14ac:dyDescent="0.35">
      <c r="A213" s="99"/>
      <c r="B213" s="89"/>
      <c r="C213" s="90"/>
      <c r="D213" s="90"/>
      <c r="E213" s="91"/>
      <c r="F213" s="91"/>
      <c r="G213" s="86"/>
      <c r="H213" s="87"/>
      <c r="I213" s="86"/>
      <c r="J213" s="88"/>
      <c r="K213" s="92"/>
      <c r="L213" s="168" t="str">
        <f t="shared" si="11"/>
        <v/>
      </c>
      <c r="M213" s="170" t="str">
        <f>IF(ISERROR(VLOOKUP(E213,'Source Data'!$B$67:$J$97, MATCH(F213, 'Source Data'!$B$64:$J$64,1),TRUE))=TRUE,"",VLOOKUP(E213,'Source Data'!$B$67:$J$97,MATCH(F213, 'Source Data'!$B$64:$J$64,1),TRUE))</f>
        <v/>
      </c>
      <c r="N213" s="169" t="str">
        <f t="shared" si="12"/>
        <v/>
      </c>
      <c r="O213" s="170" t="str">
        <f>IF(OR(AND(OR($J213="Retired",$J213="Permanent Low-Use"),$K213&lt;=2020),(AND($J213="New",$K213&gt;2020))),"N/A",IF($N213=0,0,IF(ISERROR(VLOOKUP($E213,'Source Data'!$B$29:$J$60, MATCH($L213, 'Source Data'!$B$26:$J$26,1),TRUE))=TRUE,"",VLOOKUP($E213,'Source Data'!$B$29:$J$60,MATCH($L213, 'Source Data'!$B$26:$J$26,1),TRUE))))</f>
        <v/>
      </c>
      <c r="P213" s="170" t="str">
        <f>IF(OR(AND(OR($J213="Retired",$J213="Permanent Low-Use"),$K213&lt;=2021),(AND($J213="New",$K213&gt;2021))),"N/A",IF($N213=0,0,IF(ISERROR(VLOOKUP($E213,'Source Data'!$B$29:$J$60, MATCH($L213, 'Source Data'!$B$26:$J$26,1),TRUE))=TRUE,"",VLOOKUP($E213,'Source Data'!$B$29:$J$60,MATCH($L213, 'Source Data'!$B$26:$J$26,1),TRUE))))</f>
        <v/>
      </c>
      <c r="Q213" s="170" t="str">
        <f>IF(OR(AND(OR($J213="Retired",$J213="Permanent Low-Use"),$K213&lt;=2022),(AND($J213="New",$K213&gt;2022))),"N/A",IF($N213=0,0,IF(ISERROR(VLOOKUP($E213,'Source Data'!$B$29:$J$60, MATCH($L213, 'Source Data'!$B$26:$J$26,1),TRUE))=TRUE,"",VLOOKUP($E213,'Source Data'!$B$29:$J$60,MATCH($L213, 'Source Data'!$B$26:$J$26,1),TRUE))))</f>
        <v/>
      </c>
      <c r="R213" s="170" t="str">
        <f>IF(OR(AND(OR($J213="Retired",$J213="Permanent Low-Use"),$K213&lt;=2023),(AND($J213="New",$K213&gt;2023))),"N/A",IF($N213=0,0,IF(ISERROR(VLOOKUP($E213,'Source Data'!$B$29:$J$60, MATCH($L213, 'Source Data'!$B$26:$J$26,1),TRUE))=TRUE,"",VLOOKUP($E213,'Source Data'!$B$29:$J$60,MATCH($L213, 'Source Data'!$B$26:$J$26,1),TRUE))))</f>
        <v/>
      </c>
      <c r="S213" s="170" t="str">
        <f>IF(OR(AND(OR($J213="Retired",$J213="Permanent Low-Use"),$K213&lt;=2024),(AND($J213="New",$K213&gt;2024))),"N/A",IF($N213=0,0,IF(ISERROR(VLOOKUP($E213,'Source Data'!$B$29:$J$60, MATCH($L213, 'Source Data'!$B$26:$J$26,1),TRUE))=TRUE,"",VLOOKUP($E213,'Source Data'!$B$29:$J$60,MATCH($L213, 'Source Data'!$B$26:$J$26,1),TRUE))))</f>
        <v/>
      </c>
      <c r="T213" s="170" t="str">
        <f>IF(OR(AND(OR($J213="Retired",$J213="Permanent Low-Use"),$K213&lt;=2025),(AND($J213="New",$K213&gt;2025))),"N/A",IF($N213=0,0,IF(ISERROR(VLOOKUP($E213,'Source Data'!$B$29:$J$60, MATCH($L213, 'Source Data'!$B$26:$J$26,1),TRUE))=TRUE,"",VLOOKUP($E213,'Source Data'!$B$29:$J$60,MATCH($L213, 'Source Data'!$B$26:$J$26,1),TRUE))))</f>
        <v/>
      </c>
      <c r="U213" s="170" t="str">
        <f>IF(OR(AND(OR($J213="Retired",$J213="Permanent Low-Use"),$K213&lt;=2026),(AND($J213="New",$K213&gt;2026))),"N/A",IF($N213=0,0,IF(ISERROR(VLOOKUP($E213,'Source Data'!$B$29:$J$60, MATCH($L213, 'Source Data'!$B$26:$J$26,1),TRUE))=TRUE,"",VLOOKUP($E213,'Source Data'!$B$29:$J$60,MATCH($L213, 'Source Data'!$B$26:$J$26,1),TRUE))))</f>
        <v/>
      </c>
      <c r="V213" s="170" t="str">
        <f>IF(OR(AND(OR($J213="Retired",$J213="Permanent Low-Use"),$K213&lt;=2027),(AND($J213="New",$K213&gt;2027))),"N/A",IF($N213=0,0,IF(ISERROR(VLOOKUP($E213,'Source Data'!$B$29:$J$60, MATCH($L213, 'Source Data'!$B$26:$J$26,1),TRUE))=TRUE,"",VLOOKUP($E213,'Source Data'!$B$29:$J$60,MATCH($L213, 'Source Data'!$B$26:$J$26,1),TRUE))))</f>
        <v/>
      </c>
      <c r="W213" s="170" t="str">
        <f>IF(OR(AND(OR($J213="Retired",$J213="Permanent Low-Use"),$K213&lt;=2028),(AND($J213="New",$K213&gt;2028))),"N/A",IF($N213=0,0,IF(ISERROR(VLOOKUP($E213,'Source Data'!$B$29:$J$60, MATCH($L213, 'Source Data'!$B$26:$J$26,1),TRUE))=TRUE,"",VLOOKUP($E213,'Source Data'!$B$29:$J$60,MATCH($L213, 'Source Data'!$B$26:$J$26,1),TRUE))))</f>
        <v/>
      </c>
      <c r="X213" s="170" t="str">
        <f>IF(OR(AND(OR($J213="Retired",$J213="Permanent Low-Use"),$K213&lt;=2029),(AND($J213="New",$K213&gt;2029))),"N/A",IF($N213=0,0,IF(ISERROR(VLOOKUP($E213,'Source Data'!$B$29:$J$60, MATCH($L213, 'Source Data'!$B$26:$J$26,1),TRUE))=TRUE,"",VLOOKUP($E213,'Source Data'!$B$29:$J$60,MATCH($L213, 'Source Data'!$B$26:$J$26,1),TRUE))))</f>
        <v/>
      </c>
      <c r="Y213" s="170" t="str">
        <f>IF(OR(AND(OR($J213="Retired",$J213="Permanent Low-Use"),$K213&lt;=2030),(AND($J213="New",$K213&gt;2030))),"N/A",IF($N213=0,0,IF(ISERROR(VLOOKUP($E213,'Source Data'!$B$29:$J$60, MATCH($L213, 'Source Data'!$B$26:$J$26,1),TRUE))=TRUE,"",VLOOKUP($E213,'Source Data'!$B$29:$J$60,MATCH($L213, 'Source Data'!$B$26:$J$26,1),TRUE))))</f>
        <v/>
      </c>
      <c r="Z213" s="171" t="str">
        <f>IF(ISNUMBER($L213),IF(OR(AND(OR($J213="Retired",$J213="Permanent Low-Use"),$K213&lt;=2020),(AND($J213="New",$K213&gt;2020))),"N/A",VLOOKUP($F213,'Source Data'!$B$15:$I$22,5)),"")</f>
        <v/>
      </c>
      <c r="AA213" s="171" t="str">
        <f>IF(ISNUMBER($F213), IF(OR(AND(OR($J213="Retired", $J213="Permanent Low-Use"), $K213&lt;=2021), (AND($J213= "New", $K213&gt;2021))), "N/A", VLOOKUP($F213, 'Source Data'!$B$15:$I$22,6)), "")</f>
        <v/>
      </c>
      <c r="AB213" s="171" t="str">
        <f>IF(ISNUMBER($F213), IF(OR(AND(OR($J213="Retired", $J213="Permanent Low-Use"), $K213&lt;=2022), (AND($J213= "New", $K213&gt;2022))), "N/A", VLOOKUP($F213, 'Source Data'!$B$15:$I$22,7)), "")</f>
        <v/>
      </c>
      <c r="AC213" s="171" t="str">
        <f>IF(ISNUMBER($F213), IF(OR(AND(OR($J213="Retired", $J213="Permanent Low-Use"), $K213&lt;=2023), (AND($J213= "New", $K213&gt;2023))), "N/A", VLOOKUP($F213, 'Source Data'!$B$15:$I$22,8)), "")</f>
        <v/>
      </c>
      <c r="AD213" s="171" t="str">
        <f>IF(ISNUMBER($F213), IF(OR(AND(OR($J213="Retired", $J213="Permanent Low-Use"), $K213&lt;=2024), (AND($J213= "New", $K213&gt;2024))), "N/A", VLOOKUP($F213, 'Source Data'!$B$15:$I$22,8)), "")</f>
        <v/>
      </c>
      <c r="AE213" s="171" t="str">
        <f>IF(ISNUMBER($F213), IF(OR(AND(OR($J213="Retired", $J213="Permanent Low-Use"), $K213&lt;=2025), (AND($J213= "New", $K213&gt;2025))), "N/A", VLOOKUP($F213, 'Source Data'!$B$15:$I$22,8)), "")</f>
        <v/>
      </c>
      <c r="AF213" s="171" t="str">
        <f>IF(ISNUMBER($F213), IF(OR(AND(OR($J213="Retired", $J213="Permanent Low-Use"), $K213&lt;=2026), (AND($J213= "New", $K213&gt;2026))), "N/A", VLOOKUP($F213, 'Source Data'!$B$15:$I$22,8)), "")</f>
        <v/>
      </c>
      <c r="AG213" s="171" t="str">
        <f>IF(ISNUMBER($F213), IF(OR(AND(OR($J213="Retired", $J213="Permanent Low-Use"), $K213&lt;=2027), (AND($J213= "New", $K213&gt;2027))), "N/A", VLOOKUP($F213, 'Source Data'!$B$15:$I$22,8)), "")</f>
        <v/>
      </c>
      <c r="AH213" s="171" t="str">
        <f>IF(ISNUMBER($F213), IF(OR(AND(OR($J213="Retired", $J213="Permanent Low-Use"), $K213&lt;=2028), (AND($J213= "New", $K213&gt;2028))), "N/A", VLOOKUP($F213, 'Source Data'!$B$15:$I$22,8)), "")</f>
        <v/>
      </c>
      <c r="AI213" s="171" t="str">
        <f>IF(ISNUMBER($F213), IF(OR(AND(OR($J213="Retired", $J213="Permanent Low-Use"), $K213&lt;=2029), (AND($J213= "New", $K213&gt;2029))), "N/A", VLOOKUP($F213, 'Source Data'!$B$15:$I$22,8)), "")</f>
        <v/>
      </c>
      <c r="AJ213" s="171" t="str">
        <f>IF(ISNUMBER($F213), IF(OR(AND(OR($J213="Retired", $J213="Permanent Low-Use"), $K213&lt;=2030), (AND($J213= "New", $K213&gt;2030))), "N/A", VLOOKUP($F213, 'Source Data'!$B$15:$I$22,8)), "")</f>
        <v/>
      </c>
      <c r="AK213" s="171" t="str">
        <f>IF($N213= 0, "N/A", IF(ISERROR(VLOOKUP($F213, 'Source Data'!$B$4:$C$11,2)), "", VLOOKUP($F213, 'Source Data'!$B$4:$C$11,2)))</f>
        <v/>
      </c>
    </row>
    <row r="214" spans="1:37" x14ac:dyDescent="0.35">
      <c r="A214" s="99"/>
      <c r="B214" s="89"/>
      <c r="C214" s="90"/>
      <c r="D214" s="90"/>
      <c r="E214" s="91"/>
      <c r="F214" s="91"/>
      <c r="G214" s="86"/>
      <c r="H214" s="87"/>
      <c r="I214" s="86"/>
      <c r="J214" s="88"/>
      <c r="K214" s="92"/>
      <c r="L214" s="168" t="str">
        <f t="shared" si="11"/>
        <v/>
      </c>
      <c r="M214" s="170" t="str">
        <f>IF(ISERROR(VLOOKUP(E214,'Source Data'!$B$67:$J$97, MATCH(F214, 'Source Data'!$B$64:$J$64,1),TRUE))=TRUE,"",VLOOKUP(E214,'Source Data'!$B$67:$J$97,MATCH(F214, 'Source Data'!$B$64:$J$64,1),TRUE))</f>
        <v/>
      </c>
      <c r="N214" s="169" t="str">
        <f t="shared" si="12"/>
        <v/>
      </c>
      <c r="O214" s="170" t="str">
        <f>IF(OR(AND(OR($J214="Retired",$J214="Permanent Low-Use"),$K214&lt;=2020),(AND($J214="New",$K214&gt;2020))),"N/A",IF($N214=0,0,IF(ISERROR(VLOOKUP($E214,'Source Data'!$B$29:$J$60, MATCH($L214, 'Source Data'!$B$26:$J$26,1),TRUE))=TRUE,"",VLOOKUP($E214,'Source Data'!$B$29:$J$60,MATCH($L214, 'Source Data'!$B$26:$J$26,1),TRUE))))</f>
        <v/>
      </c>
      <c r="P214" s="170" t="str">
        <f>IF(OR(AND(OR($J214="Retired",$J214="Permanent Low-Use"),$K214&lt;=2021),(AND($J214="New",$K214&gt;2021))),"N/A",IF($N214=0,0,IF(ISERROR(VLOOKUP($E214,'Source Data'!$B$29:$J$60, MATCH($L214, 'Source Data'!$B$26:$J$26,1),TRUE))=TRUE,"",VLOOKUP($E214,'Source Data'!$B$29:$J$60,MATCH($L214, 'Source Data'!$B$26:$J$26,1),TRUE))))</f>
        <v/>
      </c>
      <c r="Q214" s="170" t="str">
        <f>IF(OR(AND(OR($J214="Retired",$J214="Permanent Low-Use"),$K214&lt;=2022),(AND($J214="New",$K214&gt;2022))),"N/A",IF($N214=0,0,IF(ISERROR(VLOOKUP($E214,'Source Data'!$B$29:$J$60, MATCH($L214, 'Source Data'!$B$26:$J$26,1),TRUE))=TRUE,"",VLOOKUP($E214,'Source Data'!$B$29:$J$60,MATCH($L214, 'Source Data'!$B$26:$J$26,1),TRUE))))</f>
        <v/>
      </c>
      <c r="R214" s="170" t="str">
        <f>IF(OR(AND(OR($J214="Retired",$J214="Permanent Low-Use"),$K214&lt;=2023),(AND($J214="New",$K214&gt;2023))),"N/A",IF($N214=0,0,IF(ISERROR(VLOOKUP($E214,'Source Data'!$B$29:$J$60, MATCH($L214, 'Source Data'!$B$26:$J$26,1),TRUE))=TRUE,"",VLOOKUP($E214,'Source Data'!$B$29:$J$60,MATCH($L214, 'Source Data'!$B$26:$J$26,1),TRUE))))</f>
        <v/>
      </c>
      <c r="S214" s="170" t="str">
        <f>IF(OR(AND(OR($J214="Retired",$J214="Permanent Low-Use"),$K214&lt;=2024),(AND($J214="New",$K214&gt;2024))),"N/A",IF($N214=0,0,IF(ISERROR(VLOOKUP($E214,'Source Data'!$B$29:$J$60, MATCH($L214, 'Source Data'!$B$26:$J$26,1),TRUE))=TRUE,"",VLOOKUP($E214,'Source Data'!$B$29:$J$60,MATCH($L214, 'Source Data'!$B$26:$J$26,1),TRUE))))</f>
        <v/>
      </c>
      <c r="T214" s="170" t="str">
        <f>IF(OR(AND(OR($J214="Retired",$J214="Permanent Low-Use"),$K214&lt;=2025),(AND($J214="New",$K214&gt;2025))),"N/A",IF($N214=0,0,IF(ISERROR(VLOOKUP($E214,'Source Data'!$B$29:$J$60, MATCH($L214, 'Source Data'!$B$26:$J$26,1),TRUE))=TRUE,"",VLOOKUP($E214,'Source Data'!$B$29:$J$60,MATCH($L214, 'Source Data'!$B$26:$J$26,1),TRUE))))</f>
        <v/>
      </c>
      <c r="U214" s="170" t="str">
        <f>IF(OR(AND(OR($J214="Retired",$J214="Permanent Low-Use"),$K214&lt;=2026),(AND($J214="New",$K214&gt;2026))),"N/A",IF($N214=0,0,IF(ISERROR(VLOOKUP($E214,'Source Data'!$B$29:$J$60, MATCH($L214, 'Source Data'!$B$26:$J$26,1),TRUE))=TRUE,"",VLOOKUP($E214,'Source Data'!$B$29:$J$60,MATCH($L214, 'Source Data'!$B$26:$J$26,1),TRUE))))</f>
        <v/>
      </c>
      <c r="V214" s="170" t="str">
        <f>IF(OR(AND(OR($J214="Retired",$J214="Permanent Low-Use"),$K214&lt;=2027),(AND($J214="New",$K214&gt;2027))),"N/A",IF($N214=0,0,IF(ISERROR(VLOOKUP($E214,'Source Data'!$B$29:$J$60, MATCH($L214, 'Source Data'!$B$26:$J$26,1),TRUE))=TRUE,"",VLOOKUP($E214,'Source Data'!$B$29:$J$60,MATCH($L214, 'Source Data'!$B$26:$J$26,1),TRUE))))</f>
        <v/>
      </c>
      <c r="W214" s="170" t="str">
        <f>IF(OR(AND(OR($J214="Retired",$J214="Permanent Low-Use"),$K214&lt;=2028),(AND($J214="New",$K214&gt;2028))),"N/A",IF($N214=0,0,IF(ISERROR(VLOOKUP($E214,'Source Data'!$B$29:$J$60, MATCH($L214, 'Source Data'!$B$26:$J$26,1),TRUE))=TRUE,"",VLOOKUP($E214,'Source Data'!$B$29:$J$60,MATCH($L214, 'Source Data'!$B$26:$J$26,1),TRUE))))</f>
        <v/>
      </c>
      <c r="X214" s="170" t="str">
        <f>IF(OR(AND(OR($J214="Retired",$J214="Permanent Low-Use"),$K214&lt;=2029),(AND($J214="New",$K214&gt;2029))),"N/A",IF($N214=0,0,IF(ISERROR(VLOOKUP($E214,'Source Data'!$B$29:$J$60, MATCH($L214, 'Source Data'!$B$26:$J$26,1),TRUE))=TRUE,"",VLOOKUP($E214,'Source Data'!$B$29:$J$60,MATCH($L214, 'Source Data'!$B$26:$J$26,1),TRUE))))</f>
        <v/>
      </c>
      <c r="Y214" s="170" t="str">
        <f>IF(OR(AND(OR($J214="Retired",$J214="Permanent Low-Use"),$K214&lt;=2030),(AND($J214="New",$K214&gt;2030))),"N/A",IF($N214=0,0,IF(ISERROR(VLOOKUP($E214,'Source Data'!$B$29:$J$60, MATCH($L214, 'Source Data'!$B$26:$J$26,1),TRUE))=TRUE,"",VLOOKUP($E214,'Source Data'!$B$29:$J$60,MATCH($L214, 'Source Data'!$B$26:$J$26,1),TRUE))))</f>
        <v/>
      </c>
      <c r="Z214" s="171" t="str">
        <f>IF(ISNUMBER($L214),IF(OR(AND(OR($J214="Retired",$J214="Permanent Low-Use"),$K214&lt;=2020),(AND($J214="New",$K214&gt;2020))),"N/A",VLOOKUP($F214,'Source Data'!$B$15:$I$22,5)),"")</f>
        <v/>
      </c>
      <c r="AA214" s="171" t="str">
        <f>IF(ISNUMBER($F214), IF(OR(AND(OR($J214="Retired", $J214="Permanent Low-Use"), $K214&lt;=2021), (AND($J214= "New", $K214&gt;2021))), "N/A", VLOOKUP($F214, 'Source Data'!$B$15:$I$22,6)), "")</f>
        <v/>
      </c>
      <c r="AB214" s="171" t="str">
        <f>IF(ISNUMBER($F214), IF(OR(AND(OR($J214="Retired", $J214="Permanent Low-Use"), $K214&lt;=2022), (AND($J214= "New", $K214&gt;2022))), "N/A", VLOOKUP($F214, 'Source Data'!$B$15:$I$22,7)), "")</f>
        <v/>
      </c>
      <c r="AC214" s="171" t="str">
        <f>IF(ISNUMBER($F214), IF(OR(AND(OR($J214="Retired", $J214="Permanent Low-Use"), $K214&lt;=2023), (AND($J214= "New", $K214&gt;2023))), "N/A", VLOOKUP($F214, 'Source Data'!$B$15:$I$22,8)), "")</f>
        <v/>
      </c>
      <c r="AD214" s="171" t="str">
        <f>IF(ISNUMBER($F214), IF(OR(AND(OR($J214="Retired", $J214="Permanent Low-Use"), $K214&lt;=2024), (AND($J214= "New", $K214&gt;2024))), "N/A", VLOOKUP($F214, 'Source Data'!$B$15:$I$22,8)), "")</f>
        <v/>
      </c>
      <c r="AE214" s="171" t="str">
        <f>IF(ISNUMBER($F214), IF(OR(AND(OR($J214="Retired", $J214="Permanent Low-Use"), $K214&lt;=2025), (AND($J214= "New", $K214&gt;2025))), "N/A", VLOOKUP($F214, 'Source Data'!$B$15:$I$22,8)), "")</f>
        <v/>
      </c>
      <c r="AF214" s="171" t="str">
        <f>IF(ISNUMBER($F214), IF(OR(AND(OR($J214="Retired", $J214="Permanent Low-Use"), $K214&lt;=2026), (AND($J214= "New", $K214&gt;2026))), "N/A", VLOOKUP($F214, 'Source Data'!$B$15:$I$22,8)), "")</f>
        <v/>
      </c>
      <c r="AG214" s="171" t="str">
        <f>IF(ISNUMBER($F214), IF(OR(AND(OR($J214="Retired", $J214="Permanent Low-Use"), $K214&lt;=2027), (AND($J214= "New", $K214&gt;2027))), "N/A", VLOOKUP($F214, 'Source Data'!$B$15:$I$22,8)), "")</f>
        <v/>
      </c>
      <c r="AH214" s="171" t="str">
        <f>IF(ISNUMBER($F214), IF(OR(AND(OR($J214="Retired", $J214="Permanent Low-Use"), $K214&lt;=2028), (AND($J214= "New", $K214&gt;2028))), "N/A", VLOOKUP($F214, 'Source Data'!$B$15:$I$22,8)), "")</f>
        <v/>
      </c>
      <c r="AI214" s="171" t="str">
        <f>IF(ISNUMBER($F214), IF(OR(AND(OR($J214="Retired", $J214="Permanent Low-Use"), $K214&lt;=2029), (AND($J214= "New", $K214&gt;2029))), "N/A", VLOOKUP($F214, 'Source Data'!$B$15:$I$22,8)), "")</f>
        <v/>
      </c>
      <c r="AJ214" s="171" t="str">
        <f>IF(ISNUMBER($F214), IF(OR(AND(OR($J214="Retired", $J214="Permanent Low-Use"), $K214&lt;=2030), (AND($J214= "New", $K214&gt;2030))), "N/A", VLOOKUP($F214, 'Source Data'!$B$15:$I$22,8)), "")</f>
        <v/>
      </c>
      <c r="AK214" s="171" t="str">
        <f>IF($N214= 0, "N/A", IF(ISERROR(VLOOKUP($F214, 'Source Data'!$B$4:$C$11,2)), "", VLOOKUP($F214, 'Source Data'!$B$4:$C$11,2)))</f>
        <v/>
      </c>
    </row>
    <row r="215" spans="1:37" x14ac:dyDescent="0.35">
      <c r="A215" s="99"/>
      <c r="B215" s="89"/>
      <c r="C215" s="90"/>
      <c r="D215" s="90"/>
      <c r="E215" s="91"/>
      <c r="F215" s="91"/>
      <c r="G215" s="86"/>
      <c r="H215" s="87"/>
      <c r="I215" s="86"/>
      <c r="J215" s="88"/>
      <c r="K215" s="92"/>
      <c r="L215" s="168" t="str">
        <f t="shared" si="11"/>
        <v/>
      </c>
      <c r="M215" s="170" t="str">
        <f>IF(ISERROR(VLOOKUP(E215,'Source Data'!$B$67:$J$97, MATCH(F215, 'Source Data'!$B$64:$J$64,1),TRUE))=TRUE,"",VLOOKUP(E215,'Source Data'!$B$67:$J$97,MATCH(F215, 'Source Data'!$B$64:$J$64,1),TRUE))</f>
        <v/>
      </c>
      <c r="N215" s="169" t="str">
        <f t="shared" si="12"/>
        <v/>
      </c>
      <c r="O215" s="170" t="str">
        <f>IF(OR(AND(OR($J215="Retired",$J215="Permanent Low-Use"),$K215&lt;=2020),(AND($J215="New",$K215&gt;2020))),"N/A",IF($N215=0,0,IF(ISERROR(VLOOKUP($E215,'Source Data'!$B$29:$J$60, MATCH($L215, 'Source Data'!$B$26:$J$26,1),TRUE))=TRUE,"",VLOOKUP($E215,'Source Data'!$B$29:$J$60,MATCH($L215, 'Source Data'!$B$26:$J$26,1),TRUE))))</f>
        <v/>
      </c>
      <c r="P215" s="170" t="str">
        <f>IF(OR(AND(OR($J215="Retired",$J215="Permanent Low-Use"),$K215&lt;=2021),(AND($J215="New",$K215&gt;2021))),"N/A",IF($N215=0,0,IF(ISERROR(VLOOKUP($E215,'Source Data'!$B$29:$J$60, MATCH($L215, 'Source Data'!$B$26:$J$26,1),TRUE))=TRUE,"",VLOOKUP($E215,'Source Data'!$B$29:$J$60,MATCH($L215, 'Source Data'!$B$26:$J$26,1),TRUE))))</f>
        <v/>
      </c>
      <c r="Q215" s="170" t="str">
        <f>IF(OR(AND(OR($J215="Retired",$J215="Permanent Low-Use"),$K215&lt;=2022),(AND($J215="New",$K215&gt;2022))),"N/A",IF($N215=0,0,IF(ISERROR(VLOOKUP($E215,'Source Data'!$B$29:$J$60, MATCH($L215, 'Source Data'!$B$26:$J$26,1),TRUE))=TRUE,"",VLOOKUP($E215,'Source Data'!$B$29:$J$60,MATCH($L215, 'Source Data'!$B$26:$J$26,1),TRUE))))</f>
        <v/>
      </c>
      <c r="R215" s="170" t="str">
        <f>IF(OR(AND(OR($J215="Retired",$J215="Permanent Low-Use"),$K215&lt;=2023),(AND($J215="New",$K215&gt;2023))),"N/A",IF($N215=0,0,IF(ISERROR(VLOOKUP($E215,'Source Data'!$B$29:$J$60, MATCH($L215, 'Source Data'!$B$26:$J$26,1),TRUE))=TRUE,"",VLOOKUP($E215,'Source Data'!$B$29:$J$60,MATCH($L215, 'Source Data'!$B$26:$J$26,1),TRUE))))</f>
        <v/>
      </c>
      <c r="S215" s="170" t="str">
        <f>IF(OR(AND(OR($J215="Retired",$J215="Permanent Low-Use"),$K215&lt;=2024),(AND($J215="New",$K215&gt;2024))),"N/A",IF($N215=0,0,IF(ISERROR(VLOOKUP($E215,'Source Data'!$B$29:$J$60, MATCH($L215, 'Source Data'!$B$26:$J$26,1),TRUE))=TRUE,"",VLOOKUP($E215,'Source Data'!$B$29:$J$60,MATCH($L215, 'Source Data'!$B$26:$J$26,1),TRUE))))</f>
        <v/>
      </c>
      <c r="T215" s="170" t="str">
        <f>IF(OR(AND(OR($J215="Retired",$J215="Permanent Low-Use"),$K215&lt;=2025),(AND($J215="New",$K215&gt;2025))),"N/A",IF($N215=0,0,IF(ISERROR(VLOOKUP($E215,'Source Data'!$B$29:$J$60, MATCH($L215, 'Source Data'!$B$26:$J$26,1),TRUE))=TRUE,"",VLOOKUP($E215,'Source Data'!$B$29:$J$60,MATCH($L215, 'Source Data'!$B$26:$J$26,1),TRUE))))</f>
        <v/>
      </c>
      <c r="U215" s="170" t="str">
        <f>IF(OR(AND(OR($J215="Retired",$J215="Permanent Low-Use"),$K215&lt;=2026),(AND($J215="New",$K215&gt;2026))),"N/A",IF($N215=0,0,IF(ISERROR(VLOOKUP($E215,'Source Data'!$B$29:$J$60, MATCH($L215, 'Source Data'!$B$26:$J$26,1),TRUE))=TRUE,"",VLOOKUP($E215,'Source Data'!$B$29:$J$60,MATCH($L215, 'Source Data'!$B$26:$J$26,1),TRUE))))</f>
        <v/>
      </c>
      <c r="V215" s="170" t="str">
        <f>IF(OR(AND(OR($J215="Retired",$J215="Permanent Low-Use"),$K215&lt;=2027),(AND($J215="New",$K215&gt;2027))),"N/A",IF($N215=0,0,IF(ISERROR(VLOOKUP($E215,'Source Data'!$B$29:$J$60, MATCH($L215, 'Source Data'!$B$26:$J$26,1),TRUE))=TRUE,"",VLOOKUP($E215,'Source Data'!$B$29:$J$60,MATCH($L215, 'Source Data'!$B$26:$J$26,1),TRUE))))</f>
        <v/>
      </c>
      <c r="W215" s="170" t="str">
        <f>IF(OR(AND(OR($J215="Retired",$J215="Permanent Low-Use"),$K215&lt;=2028),(AND($J215="New",$K215&gt;2028))),"N/A",IF($N215=0,0,IF(ISERROR(VLOOKUP($E215,'Source Data'!$B$29:$J$60, MATCH($L215, 'Source Data'!$B$26:$J$26,1),TRUE))=TRUE,"",VLOOKUP($E215,'Source Data'!$B$29:$J$60,MATCH($L215, 'Source Data'!$B$26:$J$26,1),TRUE))))</f>
        <v/>
      </c>
      <c r="X215" s="170" t="str">
        <f>IF(OR(AND(OR($J215="Retired",$J215="Permanent Low-Use"),$K215&lt;=2029),(AND($J215="New",$K215&gt;2029))),"N/A",IF($N215=0,0,IF(ISERROR(VLOOKUP($E215,'Source Data'!$B$29:$J$60, MATCH($L215, 'Source Data'!$B$26:$J$26,1),TRUE))=TRUE,"",VLOOKUP($E215,'Source Data'!$B$29:$J$60,MATCH($L215, 'Source Data'!$B$26:$J$26,1),TRUE))))</f>
        <v/>
      </c>
      <c r="Y215" s="170" t="str">
        <f>IF(OR(AND(OR($J215="Retired",$J215="Permanent Low-Use"),$K215&lt;=2030),(AND($J215="New",$K215&gt;2030))),"N/A",IF($N215=0,0,IF(ISERROR(VLOOKUP($E215,'Source Data'!$B$29:$J$60, MATCH($L215, 'Source Data'!$B$26:$J$26,1),TRUE))=TRUE,"",VLOOKUP($E215,'Source Data'!$B$29:$J$60,MATCH($L215, 'Source Data'!$B$26:$J$26,1),TRUE))))</f>
        <v/>
      </c>
      <c r="Z215" s="171" t="str">
        <f>IF(ISNUMBER($L215),IF(OR(AND(OR($J215="Retired",$J215="Permanent Low-Use"),$K215&lt;=2020),(AND($J215="New",$K215&gt;2020))),"N/A",VLOOKUP($F215,'Source Data'!$B$15:$I$22,5)),"")</f>
        <v/>
      </c>
      <c r="AA215" s="171" t="str">
        <f>IF(ISNUMBER($F215), IF(OR(AND(OR($J215="Retired", $J215="Permanent Low-Use"), $K215&lt;=2021), (AND($J215= "New", $K215&gt;2021))), "N/A", VLOOKUP($F215, 'Source Data'!$B$15:$I$22,6)), "")</f>
        <v/>
      </c>
      <c r="AB215" s="171" t="str">
        <f>IF(ISNUMBER($F215), IF(OR(AND(OR($J215="Retired", $J215="Permanent Low-Use"), $K215&lt;=2022), (AND($J215= "New", $K215&gt;2022))), "N/A", VLOOKUP($F215, 'Source Data'!$B$15:$I$22,7)), "")</f>
        <v/>
      </c>
      <c r="AC215" s="171" t="str">
        <f>IF(ISNUMBER($F215), IF(OR(AND(OR($J215="Retired", $J215="Permanent Low-Use"), $K215&lt;=2023), (AND($J215= "New", $K215&gt;2023))), "N/A", VLOOKUP($F215, 'Source Data'!$B$15:$I$22,8)), "")</f>
        <v/>
      </c>
      <c r="AD215" s="171" t="str">
        <f>IF(ISNUMBER($F215), IF(OR(AND(OR($J215="Retired", $J215="Permanent Low-Use"), $K215&lt;=2024), (AND($J215= "New", $K215&gt;2024))), "N/A", VLOOKUP($F215, 'Source Data'!$B$15:$I$22,8)), "")</f>
        <v/>
      </c>
      <c r="AE215" s="171" t="str">
        <f>IF(ISNUMBER($F215), IF(OR(AND(OR($J215="Retired", $J215="Permanent Low-Use"), $K215&lt;=2025), (AND($J215= "New", $K215&gt;2025))), "N/A", VLOOKUP($F215, 'Source Data'!$B$15:$I$22,8)), "")</f>
        <v/>
      </c>
      <c r="AF215" s="171" t="str">
        <f>IF(ISNUMBER($F215), IF(OR(AND(OR($J215="Retired", $J215="Permanent Low-Use"), $K215&lt;=2026), (AND($J215= "New", $K215&gt;2026))), "N/A", VLOOKUP($F215, 'Source Data'!$B$15:$I$22,8)), "")</f>
        <v/>
      </c>
      <c r="AG215" s="171" t="str">
        <f>IF(ISNUMBER($F215), IF(OR(AND(OR($J215="Retired", $J215="Permanent Low-Use"), $K215&lt;=2027), (AND($J215= "New", $K215&gt;2027))), "N/A", VLOOKUP($F215, 'Source Data'!$B$15:$I$22,8)), "")</f>
        <v/>
      </c>
      <c r="AH215" s="171" t="str">
        <f>IF(ISNUMBER($F215), IF(OR(AND(OR($J215="Retired", $J215="Permanent Low-Use"), $K215&lt;=2028), (AND($J215= "New", $K215&gt;2028))), "N/A", VLOOKUP($F215, 'Source Data'!$B$15:$I$22,8)), "")</f>
        <v/>
      </c>
      <c r="AI215" s="171" t="str">
        <f>IF(ISNUMBER($F215), IF(OR(AND(OR($J215="Retired", $J215="Permanent Low-Use"), $K215&lt;=2029), (AND($J215= "New", $K215&gt;2029))), "N/A", VLOOKUP($F215, 'Source Data'!$B$15:$I$22,8)), "")</f>
        <v/>
      </c>
      <c r="AJ215" s="171" t="str">
        <f>IF(ISNUMBER($F215), IF(OR(AND(OR($J215="Retired", $J215="Permanent Low-Use"), $K215&lt;=2030), (AND($J215= "New", $K215&gt;2030))), "N/A", VLOOKUP($F215, 'Source Data'!$B$15:$I$22,8)), "")</f>
        <v/>
      </c>
      <c r="AK215" s="171" t="str">
        <f>IF($N215= 0, "N/A", IF(ISERROR(VLOOKUP($F215, 'Source Data'!$B$4:$C$11,2)), "", VLOOKUP($F215, 'Source Data'!$B$4:$C$11,2)))</f>
        <v/>
      </c>
    </row>
    <row r="216" spans="1:37" x14ac:dyDescent="0.35">
      <c r="A216" s="99"/>
      <c r="B216" s="89"/>
      <c r="C216" s="90"/>
      <c r="D216" s="90"/>
      <c r="E216" s="91"/>
      <c r="F216" s="91"/>
      <c r="G216" s="86"/>
      <c r="H216" s="87"/>
      <c r="I216" s="86"/>
      <c r="J216" s="88"/>
      <c r="K216" s="92"/>
      <c r="L216" s="168" t="str">
        <f t="shared" si="11"/>
        <v/>
      </c>
      <c r="M216" s="170" t="str">
        <f>IF(ISERROR(VLOOKUP(E216,'Source Data'!$B$67:$J$97, MATCH(F216, 'Source Data'!$B$64:$J$64,1),TRUE))=TRUE,"",VLOOKUP(E216,'Source Data'!$B$67:$J$97,MATCH(F216, 'Source Data'!$B$64:$J$64,1),TRUE))</f>
        <v/>
      </c>
      <c r="N216" s="169" t="str">
        <f t="shared" si="12"/>
        <v/>
      </c>
      <c r="O216" s="170" t="str">
        <f>IF(OR(AND(OR($J216="Retired",$J216="Permanent Low-Use"),$K216&lt;=2020),(AND($J216="New",$K216&gt;2020))),"N/A",IF($N216=0,0,IF(ISERROR(VLOOKUP($E216,'Source Data'!$B$29:$J$60, MATCH($L216, 'Source Data'!$B$26:$J$26,1),TRUE))=TRUE,"",VLOOKUP($E216,'Source Data'!$B$29:$J$60,MATCH($L216, 'Source Data'!$B$26:$J$26,1),TRUE))))</f>
        <v/>
      </c>
      <c r="P216" s="170" t="str">
        <f>IF(OR(AND(OR($J216="Retired",$J216="Permanent Low-Use"),$K216&lt;=2021),(AND($J216="New",$K216&gt;2021))),"N/A",IF($N216=0,0,IF(ISERROR(VLOOKUP($E216,'Source Data'!$B$29:$J$60, MATCH($L216, 'Source Data'!$B$26:$J$26,1),TRUE))=TRUE,"",VLOOKUP($E216,'Source Data'!$B$29:$J$60,MATCH($L216, 'Source Data'!$B$26:$J$26,1),TRUE))))</f>
        <v/>
      </c>
      <c r="Q216" s="170" t="str">
        <f>IF(OR(AND(OR($J216="Retired",$J216="Permanent Low-Use"),$K216&lt;=2022),(AND($J216="New",$K216&gt;2022))),"N/A",IF($N216=0,0,IF(ISERROR(VLOOKUP($E216,'Source Data'!$B$29:$J$60, MATCH($L216, 'Source Data'!$B$26:$J$26,1),TRUE))=TRUE,"",VLOOKUP($E216,'Source Data'!$B$29:$J$60,MATCH($L216, 'Source Data'!$B$26:$J$26,1),TRUE))))</f>
        <v/>
      </c>
      <c r="R216" s="170" t="str">
        <f>IF(OR(AND(OR($J216="Retired",$J216="Permanent Low-Use"),$K216&lt;=2023),(AND($J216="New",$K216&gt;2023))),"N/A",IF($N216=0,0,IF(ISERROR(VLOOKUP($E216,'Source Data'!$B$29:$J$60, MATCH($L216, 'Source Data'!$B$26:$J$26,1),TRUE))=TRUE,"",VLOOKUP($E216,'Source Data'!$B$29:$J$60,MATCH($L216, 'Source Data'!$B$26:$J$26,1),TRUE))))</f>
        <v/>
      </c>
      <c r="S216" s="170" t="str">
        <f>IF(OR(AND(OR($J216="Retired",$J216="Permanent Low-Use"),$K216&lt;=2024),(AND($J216="New",$K216&gt;2024))),"N/A",IF($N216=0,0,IF(ISERROR(VLOOKUP($E216,'Source Data'!$B$29:$J$60, MATCH($L216, 'Source Data'!$B$26:$J$26,1),TRUE))=TRUE,"",VLOOKUP($E216,'Source Data'!$B$29:$J$60,MATCH($L216, 'Source Data'!$B$26:$J$26,1),TRUE))))</f>
        <v/>
      </c>
      <c r="T216" s="170" t="str">
        <f>IF(OR(AND(OR($J216="Retired",$J216="Permanent Low-Use"),$K216&lt;=2025),(AND($J216="New",$K216&gt;2025))),"N/A",IF($N216=0,0,IF(ISERROR(VLOOKUP($E216,'Source Data'!$B$29:$J$60, MATCH($L216, 'Source Data'!$B$26:$J$26,1),TRUE))=TRUE,"",VLOOKUP($E216,'Source Data'!$B$29:$J$60,MATCH($L216, 'Source Data'!$B$26:$J$26,1),TRUE))))</f>
        <v/>
      </c>
      <c r="U216" s="170" t="str">
        <f>IF(OR(AND(OR($J216="Retired",$J216="Permanent Low-Use"),$K216&lt;=2026),(AND($J216="New",$K216&gt;2026))),"N/A",IF($N216=0,0,IF(ISERROR(VLOOKUP($E216,'Source Data'!$B$29:$J$60, MATCH($L216, 'Source Data'!$B$26:$J$26,1),TRUE))=TRUE,"",VLOOKUP($E216,'Source Data'!$B$29:$J$60,MATCH($L216, 'Source Data'!$B$26:$J$26,1),TRUE))))</f>
        <v/>
      </c>
      <c r="V216" s="170" t="str">
        <f>IF(OR(AND(OR($J216="Retired",$J216="Permanent Low-Use"),$K216&lt;=2027),(AND($J216="New",$K216&gt;2027))),"N/A",IF($N216=0,0,IF(ISERROR(VLOOKUP($E216,'Source Data'!$B$29:$J$60, MATCH($L216, 'Source Data'!$B$26:$J$26,1),TRUE))=TRUE,"",VLOOKUP($E216,'Source Data'!$B$29:$J$60,MATCH($L216, 'Source Data'!$B$26:$J$26,1),TRUE))))</f>
        <v/>
      </c>
      <c r="W216" s="170" t="str">
        <f>IF(OR(AND(OR($J216="Retired",$J216="Permanent Low-Use"),$K216&lt;=2028),(AND($J216="New",$K216&gt;2028))),"N/A",IF($N216=0,0,IF(ISERROR(VLOOKUP($E216,'Source Data'!$B$29:$J$60, MATCH($L216, 'Source Data'!$B$26:$J$26,1),TRUE))=TRUE,"",VLOOKUP($E216,'Source Data'!$B$29:$J$60,MATCH($L216, 'Source Data'!$B$26:$J$26,1),TRUE))))</f>
        <v/>
      </c>
      <c r="X216" s="170" t="str">
        <f>IF(OR(AND(OR($J216="Retired",$J216="Permanent Low-Use"),$K216&lt;=2029),(AND($J216="New",$K216&gt;2029))),"N/A",IF($N216=0,0,IF(ISERROR(VLOOKUP($E216,'Source Data'!$B$29:$J$60, MATCH($L216, 'Source Data'!$B$26:$J$26,1),TRUE))=TRUE,"",VLOOKUP($E216,'Source Data'!$B$29:$J$60,MATCH($L216, 'Source Data'!$B$26:$J$26,1),TRUE))))</f>
        <v/>
      </c>
      <c r="Y216" s="170" t="str">
        <f>IF(OR(AND(OR($J216="Retired",$J216="Permanent Low-Use"),$K216&lt;=2030),(AND($J216="New",$K216&gt;2030))),"N/A",IF($N216=0,0,IF(ISERROR(VLOOKUP($E216,'Source Data'!$B$29:$J$60, MATCH($L216, 'Source Data'!$B$26:$J$26,1),TRUE))=TRUE,"",VLOOKUP($E216,'Source Data'!$B$29:$J$60,MATCH($L216, 'Source Data'!$B$26:$J$26,1),TRUE))))</f>
        <v/>
      </c>
      <c r="Z216" s="171" t="str">
        <f>IF(ISNUMBER($L216),IF(OR(AND(OR($J216="Retired",$J216="Permanent Low-Use"),$K216&lt;=2020),(AND($J216="New",$K216&gt;2020))),"N/A",VLOOKUP($F216,'Source Data'!$B$15:$I$22,5)),"")</f>
        <v/>
      </c>
      <c r="AA216" s="171" t="str">
        <f>IF(ISNUMBER($F216), IF(OR(AND(OR($J216="Retired", $J216="Permanent Low-Use"), $K216&lt;=2021), (AND($J216= "New", $K216&gt;2021))), "N/A", VLOOKUP($F216, 'Source Data'!$B$15:$I$22,6)), "")</f>
        <v/>
      </c>
      <c r="AB216" s="171" t="str">
        <f>IF(ISNUMBER($F216), IF(OR(AND(OR($J216="Retired", $J216="Permanent Low-Use"), $K216&lt;=2022), (AND($J216= "New", $K216&gt;2022))), "N/A", VLOOKUP($F216, 'Source Data'!$B$15:$I$22,7)), "")</f>
        <v/>
      </c>
      <c r="AC216" s="171" t="str">
        <f>IF(ISNUMBER($F216), IF(OR(AND(OR($J216="Retired", $J216="Permanent Low-Use"), $K216&lt;=2023), (AND($J216= "New", $K216&gt;2023))), "N/A", VLOOKUP($F216, 'Source Data'!$B$15:$I$22,8)), "")</f>
        <v/>
      </c>
      <c r="AD216" s="171" t="str">
        <f>IF(ISNUMBER($F216), IF(OR(AND(OR($J216="Retired", $J216="Permanent Low-Use"), $K216&lt;=2024), (AND($J216= "New", $K216&gt;2024))), "N/A", VLOOKUP($F216, 'Source Data'!$B$15:$I$22,8)), "")</f>
        <v/>
      </c>
      <c r="AE216" s="171" t="str">
        <f>IF(ISNUMBER($F216), IF(OR(AND(OR($J216="Retired", $J216="Permanent Low-Use"), $K216&lt;=2025), (AND($J216= "New", $K216&gt;2025))), "N/A", VLOOKUP($F216, 'Source Data'!$B$15:$I$22,8)), "")</f>
        <v/>
      </c>
      <c r="AF216" s="171" t="str">
        <f>IF(ISNUMBER($F216), IF(OR(AND(OR($J216="Retired", $J216="Permanent Low-Use"), $K216&lt;=2026), (AND($J216= "New", $K216&gt;2026))), "N/A", VLOOKUP($F216, 'Source Data'!$B$15:$I$22,8)), "")</f>
        <v/>
      </c>
      <c r="AG216" s="171" t="str">
        <f>IF(ISNUMBER($F216), IF(OR(AND(OR($J216="Retired", $J216="Permanent Low-Use"), $K216&lt;=2027), (AND($J216= "New", $K216&gt;2027))), "N/A", VLOOKUP($F216, 'Source Data'!$B$15:$I$22,8)), "")</f>
        <v/>
      </c>
      <c r="AH216" s="171" t="str">
        <f>IF(ISNUMBER($F216), IF(OR(AND(OR($J216="Retired", $J216="Permanent Low-Use"), $K216&lt;=2028), (AND($J216= "New", $K216&gt;2028))), "N/A", VLOOKUP($F216, 'Source Data'!$B$15:$I$22,8)), "")</f>
        <v/>
      </c>
      <c r="AI216" s="171" t="str">
        <f>IF(ISNUMBER($F216), IF(OR(AND(OR($J216="Retired", $J216="Permanent Low-Use"), $K216&lt;=2029), (AND($J216= "New", $K216&gt;2029))), "N/A", VLOOKUP($F216, 'Source Data'!$B$15:$I$22,8)), "")</f>
        <v/>
      </c>
      <c r="AJ216" s="171" t="str">
        <f>IF(ISNUMBER($F216), IF(OR(AND(OR($J216="Retired", $J216="Permanent Low-Use"), $K216&lt;=2030), (AND($J216= "New", $K216&gt;2030))), "N/A", VLOOKUP($F216, 'Source Data'!$B$15:$I$22,8)), "")</f>
        <v/>
      </c>
      <c r="AK216" s="171" t="str">
        <f>IF($N216= 0, "N/A", IF(ISERROR(VLOOKUP($F216, 'Source Data'!$B$4:$C$11,2)), "", VLOOKUP($F216, 'Source Data'!$B$4:$C$11,2)))</f>
        <v/>
      </c>
    </row>
    <row r="217" spans="1:37" x14ac:dyDescent="0.35">
      <c r="A217" s="99"/>
      <c r="B217" s="89"/>
      <c r="C217" s="90"/>
      <c r="D217" s="90"/>
      <c r="E217" s="91"/>
      <c r="F217" s="91"/>
      <c r="G217" s="86"/>
      <c r="H217" s="87"/>
      <c r="I217" s="86"/>
      <c r="J217" s="88"/>
      <c r="K217" s="92"/>
      <c r="L217" s="168" t="str">
        <f t="shared" si="11"/>
        <v/>
      </c>
      <c r="M217" s="170" t="str">
        <f>IF(ISERROR(VLOOKUP(E217,'Source Data'!$B$67:$J$97, MATCH(F217, 'Source Data'!$B$64:$J$64,1),TRUE))=TRUE,"",VLOOKUP(E217,'Source Data'!$B$67:$J$97,MATCH(F217, 'Source Data'!$B$64:$J$64,1),TRUE))</f>
        <v/>
      </c>
      <c r="N217" s="169" t="str">
        <f t="shared" si="12"/>
        <v/>
      </c>
      <c r="O217" s="170" t="str">
        <f>IF(OR(AND(OR($J217="Retired",$J217="Permanent Low-Use"),$K217&lt;=2020),(AND($J217="New",$K217&gt;2020))),"N/A",IF($N217=0,0,IF(ISERROR(VLOOKUP($E217,'Source Data'!$B$29:$J$60, MATCH($L217, 'Source Data'!$B$26:$J$26,1),TRUE))=TRUE,"",VLOOKUP($E217,'Source Data'!$B$29:$J$60,MATCH($L217, 'Source Data'!$B$26:$J$26,1),TRUE))))</f>
        <v/>
      </c>
      <c r="P217" s="170" t="str">
        <f>IF(OR(AND(OR($J217="Retired",$J217="Permanent Low-Use"),$K217&lt;=2021),(AND($J217="New",$K217&gt;2021))),"N/A",IF($N217=0,0,IF(ISERROR(VLOOKUP($E217,'Source Data'!$B$29:$J$60, MATCH($L217, 'Source Data'!$B$26:$J$26,1),TRUE))=TRUE,"",VLOOKUP($E217,'Source Data'!$B$29:$J$60,MATCH($L217, 'Source Data'!$B$26:$J$26,1),TRUE))))</f>
        <v/>
      </c>
      <c r="Q217" s="170" t="str">
        <f>IF(OR(AND(OR($J217="Retired",$J217="Permanent Low-Use"),$K217&lt;=2022),(AND($J217="New",$K217&gt;2022))),"N/A",IF($N217=0,0,IF(ISERROR(VLOOKUP($E217,'Source Data'!$B$29:$J$60, MATCH($L217, 'Source Data'!$B$26:$J$26,1),TRUE))=TRUE,"",VLOOKUP($E217,'Source Data'!$B$29:$J$60,MATCH($L217, 'Source Data'!$B$26:$J$26,1),TRUE))))</f>
        <v/>
      </c>
      <c r="R217" s="170" t="str">
        <f>IF(OR(AND(OR($J217="Retired",$J217="Permanent Low-Use"),$K217&lt;=2023),(AND($J217="New",$K217&gt;2023))),"N/A",IF($N217=0,0,IF(ISERROR(VLOOKUP($E217,'Source Data'!$B$29:$J$60, MATCH($L217, 'Source Data'!$B$26:$J$26,1),TRUE))=TRUE,"",VLOOKUP($E217,'Source Data'!$B$29:$J$60,MATCH($L217, 'Source Data'!$B$26:$J$26,1),TRUE))))</f>
        <v/>
      </c>
      <c r="S217" s="170" t="str">
        <f>IF(OR(AND(OR($J217="Retired",$J217="Permanent Low-Use"),$K217&lt;=2024),(AND($J217="New",$K217&gt;2024))),"N/A",IF($N217=0,0,IF(ISERROR(VLOOKUP($E217,'Source Data'!$B$29:$J$60, MATCH($L217, 'Source Data'!$B$26:$J$26,1),TRUE))=TRUE,"",VLOOKUP($E217,'Source Data'!$B$29:$J$60,MATCH($L217, 'Source Data'!$B$26:$J$26,1),TRUE))))</f>
        <v/>
      </c>
      <c r="T217" s="170" t="str">
        <f>IF(OR(AND(OR($J217="Retired",$J217="Permanent Low-Use"),$K217&lt;=2025),(AND($J217="New",$K217&gt;2025))),"N/A",IF($N217=0,0,IF(ISERROR(VLOOKUP($E217,'Source Data'!$B$29:$J$60, MATCH($L217, 'Source Data'!$B$26:$J$26,1),TRUE))=TRUE,"",VLOOKUP($E217,'Source Data'!$B$29:$J$60,MATCH($L217, 'Source Data'!$B$26:$J$26,1),TRUE))))</f>
        <v/>
      </c>
      <c r="U217" s="170" t="str">
        <f>IF(OR(AND(OR($J217="Retired",$J217="Permanent Low-Use"),$K217&lt;=2026),(AND($J217="New",$K217&gt;2026))),"N/A",IF($N217=0,0,IF(ISERROR(VLOOKUP($E217,'Source Data'!$B$29:$J$60, MATCH($L217, 'Source Data'!$B$26:$J$26,1),TRUE))=TRUE,"",VLOOKUP($E217,'Source Data'!$B$29:$J$60,MATCH($L217, 'Source Data'!$B$26:$J$26,1),TRUE))))</f>
        <v/>
      </c>
      <c r="V217" s="170" t="str">
        <f>IF(OR(AND(OR($J217="Retired",$J217="Permanent Low-Use"),$K217&lt;=2027),(AND($J217="New",$K217&gt;2027))),"N/A",IF($N217=0,0,IF(ISERROR(VLOOKUP($E217,'Source Data'!$B$29:$J$60, MATCH($L217, 'Source Data'!$B$26:$J$26,1),TRUE))=TRUE,"",VLOOKUP($E217,'Source Data'!$B$29:$J$60,MATCH($L217, 'Source Data'!$B$26:$J$26,1),TRUE))))</f>
        <v/>
      </c>
      <c r="W217" s="170" t="str">
        <f>IF(OR(AND(OR($J217="Retired",$J217="Permanent Low-Use"),$K217&lt;=2028),(AND($J217="New",$K217&gt;2028))),"N/A",IF($N217=0,0,IF(ISERROR(VLOOKUP($E217,'Source Data'!$B$29:$J$60, MATCH($L217, 'Source Data'!$B$26:$J$26,1),TRUE))=TRUE,"",VLOOKUP($E217,'Source Data'!$B$29:$J$60,MATCH($L217, 'Source Data'!$B$26:$J$26,1),TRUE))))</f>
        <v/>
      </c>
      <c r="X217" s="170" t="str">
        <f>IF(OR(AND(OR($J217="Retired",$J217="Permanent Low-Use"),$K217&lt;=2029),(AND($J217="New",$K217&gt;2029))),"N/A",IF($N217=0,0,IF(ISERROR(VLOOKUP($E217,'Source Data'!$B$29:$J$60, MATCH($L217, 'Source Data'!$B$26:$J$26,1),TRUE))=TRUE,"",VLOOKUP($E217,'Source Data'!$B$29:$J$60,MATCH($L217, 'Source Data'!$B$26:$J$26,1),TRUE))))</f>
        <v/>
      </c>
      <c r="Y217" s="170" t="str">
        <f>IF(OR(AND(OR($J217="Retired",$J217="Permanent Low-Use"),$K217&lt;=2030),(AND($J217="New",$K217&gt;2030))),"N/A",IF($N217=0,0,IF(ISERROR(VLOOKUP($E217,'Source Data'!$B$29:$J$60, MATCH($L217, 'Source Data'!$B$26:$J$26,1),TRUE))=TRUE,"",VLOOKUP($E217,'Source Data'!$B$29:$J$60,MATCH($L217, 'Source Data'!$B$26:$J$26,1),TRUE))))</f>
        <v/>
      </c>
      <c r="Z217" s="171" t="str">
        <f>IF(ISNUMBER($L217),IF(OR(AND(OR($J217="Retired",$J217="Permanent Low-Use"),$K217&lt;=2020),(AND($J217="New",$K217&gt;2020))),"N/A",VLOOKUP($F217,'Source Data'!$B$15:$I$22,5)),"")</f>
        <v/>
      </c>
      <c r="AA217" s="171" t="str">
        <f>IF(ISNUMBER($F217), IF(OR(AND(OR($J217="Retired", $J217="Permanent Low-Use"), $K217&lt;=2021), (AND($J217= "New", $K217&gt;2021))), "N/A", VLOOKUP($F217, 'Source Data'!$B$15:$I$22,6)), "")</f>
        <v/>
      </c>
      <c r="AB217" s="171" t="str">
        <f>IF(ISNUMBER($F217), IF(OR(AND(OR($J217="Retired", $J217="Permanent Low-Use"), $K217&lt;=2022), (AND($J217= "New", $K217&gt;2022))), "N/A", VLOOKUP($F217, 'Source Data'!$B$15:$I$22,7)), "")</f>
        <v/>
      </c>
      <c r="AC217" s="171" t="str">
        <f>IF(ISNUMBER($F217), IF(OR(AND(OR($J217="Retired", $J217="Permanent Low-Use"), $K217&lt;=2023), (AND($J217= "New", $K217&gt;2023))), "N/A", VLOOKUP($F217, 'Source Data'!$B$15:$I$22,8)), "")</f>
        <v/>
      </c>
      <c r="AD217" s="171" t="str">
        <f>IF(ISNUMBER($F217), IF(OR(AND(OR($J217="Retired", $J217="Permanent Low-Use"), $K217&lt;=2024), (AND($J217= "New", $K217&gt;2024))), "N/A", VLOOKUP($F217, 'Source Data'!$B$15:$I$22,8)), "")</f>
        <v/>
      </c>
      <c r="AE217" s="171" t="str">
        <f>IF(ISNUMBER($F217), IF(OR(AND(OR($J217="Retired", $J217="Permanent Low-Use"), $K217&lt;=2025), (AND($J217= "New", $K217&gt;2025))), "N/A", VLOOKUP($F217, 'Source Data'!$B$15:$I$22,8)), "")</f>
        <v/>
      </c>
      <c r="AF217" s="171" t="str">
        <f>IF(ISNUMBER($F217), IF(OR(AND(OR($J217="Retired", $J217="Permanent Low-Use"), $K217&lt;=2026), (AND($J217= "New", $K217&gt;2026))), "N/A", VLOOKUP($F217, 'Source Data'!$B$15:$I$22,8)), "")</f>
        <v/>
      </c>
      <c r="AG217" s="171" t="str">
        <f>IF(ISNUMBER($F217), IF(OR(AND(OR($J217="Retired", $J217="Permanent Low-Use"), $K217&lt;=2027), (AND($J217= "New", $K217&gt;2027))), "N/A", VLOOKUP($F217, 'Source Data'!$B$15:$I$22,8)), "")</f>
        <v/>
      </c>
      <c r="AH217" s="171" t="str">
        <f>IF(ISNUMBER($F217), IF(OR(AND(OR($J217="Retired", $J217="Permanent Low-Use"), $K217&lt;=2028), (AND($J217= "New", $K217&gt;2028))), "N/A", VLOOKUP($F217, 'Source Data'!$B$15:$I$22,8)), "")</f>
        <v/>
      </c>
      <c r="AI217" s="171" t="str">
        <f>IF(ISNUMBER($F217), IF(OR(AND(OR($J217="Retired", $J217="Permanent Low-Use"), $K217&lt;=2029), (AND($J217= "New", $K217&gt;2029))), "N/A", VLOOKUP($F217, 'Source Data'!$B$15:$I$22,8)), "")</f>
        <v/>
      </c>
      <c r="AJ217" s="171" t="str">
        <f>IF(ISNUMBER($F217), IF(OR(AND(OR($J217="Retired", $J217="Permanent Low-Use"), $K217&lt;=2030), (AND($J217= "New", $K217&gt;2030))), "N/A", VLOOKUP($F217, 'Source Data'!$B$15:$I$22,8)), "")</f>
        <v/>
      </c>
      <c r="AK217" s="171" t="str">
        <f>IF($N217= 0, "N/A", IF(ISERROR(VLOOKUP($F217, 'Source Data'!$B$4:$C$11,2)), "", VLOOKUP($F217, 'Source Data'!$B$4:$C$11,2)))</f>
        <v/>
      </c>
    </row>
    <row r="218" spans="1:37" x14ac:dyDescent="0.35">
      <c r="A218" s="99"/>
      <c r="B218" s="89"/>
      <c r="C218" s="90"/>
      <c r="D218" s="90"/>
      <c r="E218" s="91"/>
      <c r="F218" s="91"/>
      <c r="G218" s="86"/>
      <c r="H218" s="87"/>
      <c r="I218" s="86"/>
      <c r="J218" s="88"/>
      <c r="K218" s="92"/>
      <c r="L218" s="168" t="str">
        <f t="shared" si="11"/>
        <v/>
      </c>
      <c r="M218" s="170" t="str">
        <f>IF(ISERROR(VLOOKUP(E218,'Source Data'!$B$67:$J$97, MATCH(F218, 'Source Data'!$B$64:$J$64,1),TRUE))=TRUE,"",VLOOKUP(E218,'Source Data'!$B$67:$J$97,MATCH(F218, 'Source Data'!$B$64:$J$64,1),TRUE))</f>
        <v/>
      </c>
      <c r="N218" s="169" t="str">
        <f t="shared" si="12"/>
        <v/>
      </c>
      <c r="O218" s="170" t="str">
        <f>IF(OR(AND(OR($J218="Retired",$J218="Permanent Low-Use"),$K218&lt;=2020),(AND($J218="New",$K218&gt;2020))),"N/A",IF($N218=0,0,IF(ISERROR(VLOOKUP($E218,'Source Data'!$B$29:$J$60, MATCH($L218, 'Source Data'!$B$26:$J$26,1),TRUE))=TRUE,"",VLOOKUP($E218,'Source Data'!$B$29:$J$60,MATCH($L218, 'Source Data'!$B$26:$J$26,1),TRUE))))</f>
        <v/>
      </c>
      <c r="P218" s="170" t="str">
        <f>IF(OR(AND(OR($J218="Retired",$J218="Permanent Low-Use"),$K218&lt;=2021),(AND($J218="New",$K218&gt;2021))),"N/A",IF($N218=0,0,IF(ISERROR(VLOOKUP($E218,'Source Data'!$B$29:$J$60, MATCH($L218, 'Source Data'!$B$26:$J$26,1),TRUE))=TRUE,"",VLOOKUP($E218,'Source Data'!$B$29:$J$60,MATCH($L218, 'Source Data'!$B$26:$J$26,1),TRUE))))</f>
        <v/>
      </c>
      <c r="Q218" s="170" t="str">
        <f>IF(OR(AND(OR($J218="Retired",$J218="Permanent Low-Use"),$K218&lt;=2022),(AND($J218="New",$K218&gt;2022))),"N/A",IF($N218=0,0,IF(ISERROR(VLOOKUP($E218,'Source Data'!$B$29:$J$60, MATCH($L218, 'Source Data'!$B$26:$J$26,1),TRUE))=TRUE,"",VLOOKUP($E218,'Source Data'!$B$29:$J$60,MATCH($L218, 'Source Data'!$B$26:$J$26,1),TRUE))))</f>
        <v/>
      </c>
      <c r="R218" s="170" t="str">
        <f>IF(OR(AND(OR($J218="Retired",$J218="Permanent Low-Use"),$K218&lt;=2023),(AND($J218="New",$K218&gt;2023))),"N/A",IF($N218=0,0,IF(ISERROR(VLOOKUP($E218,'Source Data'!$B$29:$J$60, MATCH($L218, 'Source Data'!$B$26:$J$26,1),TRUE))=TRUE,"",VLOOKUP($E218,'Source Data'!$B$29:$J$60,MATCH($L218, 'Source Data'!$B$26:$J$26,1),TRUE))))</f>
        <v/>
      </c>
      <c r="S218" s="170" t="str">
        <f>IF(OR(AND(OR($J218="Retired",$J218="Permanent Low-Use"),$K218&lt;=2024),(AND($J218="New",$K218&gt;2024))),"N/A",IF($N218=0,0,IF(ISERROR(VLOOKUP($E218,'Source Data'!$B$29:$J$60, MATCH($L218, 'Source Data'!$B$26:$J$26,1),TRUE))=TRUE,"",VLOOKUP($E218,'Source Data'!$B$29:$J$60,MATCH($L218, 'Source Data'!$B$26:$J$26,1),TRUE))))</f>
        <v/>
      </c>
      <c r="T218" s="170" t="str">
        <f>IF(OR(AND(OR($J218="Retired",$J218="Permanent Low-Use"),$K218&lt;=2025),(AND($J218="New",$K218&gt;2025))),"N/A",IF($N218=0,0,IF(ISERROR(VLOOKUP($E218,'Source Data'!$B$29:$J$60, MATCH($L218, 'Source Data'!$B$26:$J$26,1),TRUE))=TRUE,"",VLOOKUP($E218,'Source Data'!$B$29:$J$60,MATCH($L218, 'Source Data'!$B$26:$J$26,1),TRUE))))</f>
        <v/>
      </c>
      <c r="U218" s="170" t="str">
        <f>IF(OR(AND(OR($J218="Retired",$J218="Permanent Low-Use"),$K218&lt;=2026),(AND($J218="New",$K218&gt;2026))),"N/A",IF($N218=0,0,IF(ISERROR(VLOOKUP($E218,'Source Data'!$B$29:$J$60, MATCH($L218, 'Source Data'!$B$26:$J$26,1),TRUE))=TRUE,"",VLOOKUP($E218,'Source Data'!$B$29:$J$60,MATCH($L218, 'Source Data'!$B$26:$J$26,1),TRUE))))</f>
        <v/>
      </c>
      <c r="V218" s="170" t="str">
        <f>IF(OR(AND(OR($J218="Retired",$J218="Permanent Low-Use"),$K218&lt;=2027),(AND($J218="New",$K218&gt;2027))),"N/A",IF($N218=0,0,IF(ISERROR(VLOOKUP($E218,'Source Data'!$B$29:$J$60, MATCH($L218, 'Source Data'!$B$26:$J$26,1),TRUE))=TRUE,"",VLOOKUP($E218,'Source Data'!$B$29:$J$60,MATCH($L218, 'Source Data'!$B$26:$J$26,1),TRUE))))</f>
        <v/>
      </c>
      <c r="W218" s="170" t="str">
        <f>IF(OR(AND(OR($J218="Retired",$J218="Permanent Low-Use"),$K218&lt;=2028),(AND($J218="New",$K218&gt;2028))),"N/A",IF($N218=0,0,IF(ISERROR(VLOOKUP($E218,'Source Data'!$B$29:$J$60, MATCH($L218, 'Source Data'!$B$26:$J$26,1),TRUE))=TRUE,"",VLOOKUP($E218,'Source Data'!$B$29:$J$60,MATCH($L218, 'Source Data'!$B$26:$J$26,1),TRUE))))</f>
        <v/>
      </c>
      <c r="X218" s="170" t="str">
        <f>IF(OR(AND(OR($J218="Retired",$J218="Permanent Low-Use"),$K218&lt;=2029),(AND($J218="New",$K218&gt;2029))),"N/A",IF($N218=0,0,IF(ISERROR(VLOOKUP($E218,'Source Data'!$B$29:$J$60, MATCH($L218, 'Source Data'!$B$26:$J$26,1),TRUE))=TRUE,"",VLOOKUP($E218,'Source Data'!$B$29:$J$60,MATCH($L218, 'Source Data'!$B$26:$J$26,1),TRUE))))</f>
        <v/>
      </c>
      <c r="Y218" s="170" t="str">
        <f>IF(OR(AND(OR($J218="Retired",$J218="Permanent Low-Use"),$K218&lt;=2030),(AND($J218="New",$K218&gt;2030))),"N/A",IF($N218=0,0,IF(ISERROR(VLOOKUP($E218,'Source Data'!$B$29:$J$60, MATCH($L218, 'Source Data'!$B$26:$J$26,1),TRUE))=TRUE,"",VLOOKUP($E218,'Source Data'!$B$29:$J$60,MATCH($L218, 'Source Data'!$B$26:$J$26,1),TRUE))))</f>
        <v/>
      </c>
      <c r="Z218" s="171" t="str">
        <f>IF(ISNUMBER($L218),IF(OR(AND(OR($J218="Retired",$J218="Permanent Low-Use"),$K218&lt;=2020),(AND($J218="New",$K218&gt;2020))),"N/A",VLOOKUP($F218,'Source Data'!$B$15:$I$22,5)),"")</f>
        <v/>
      </c>
      <c r="AA218" s="171" t="str">
        <f>IF(ISNUMBER($F218), IF(OR(AND(OR($J218="Retired", $J218="Permanent Low-Use"), $K218&lt;=2021), (AND($J218= "New", $K218&gt;2021))), "N/A", VLOOKUP($F218, 'Source Data'!$B$15:$I$22,6)), "")</f>
        <v/>
      </c>
      <c r="AB218" s="171" t="str">
        <f>IF(ISNUMBER($F218), IF(OR(AND(OR($J218="Retired", $J218="Permanent Low-Use"), $K218&lt;=2022), (AND($J218= "New", $K218&gt;2022))), "N/A", VLOOKUP($F218, 'Source Data'!$B$15:$I$22,7)), "")</f>
        <v/>
      </c>
      <c r="AC218" s="171" t="str">
        <f>IF(ISNUMBER($F218), IF(OR(AND(OR($J218="Retired", $J218="Permanent Low-Use"), $K218&lt;=2023), (AND($J218= "New", $K218&gt;2023))), "N/A", VLOOKUP($F218, 'Source Data'!$B$15:$I$22,8)), "")</f>
        <v/>
      </c>
      <c r="AD218" s="171" t="str">
        <f>IF(ISNUMBER($F218), IF(OR(AND(OR($J218="Retired", $J218="Permanent Low-Use"), $K218&lt;=2024), (AND($J218= "New", $K218&gt;2024))), "N/A", VLOOKUP($F218, 'Source Data'!$B$15:$I$22,8)), "")</f>
        <v/>
      </c>
      <c r="AE218" s="171" t="str">
        <f>IF(ISNUMBER($F218), IF(OR(AND(OR($J218="Retired", $J218="Permanent Low-Use"), $K218&lt;=2025), (AND($J218= "New", $K218&gt;2025))), "N/A", VLOOKUP($F218, 'Source Data'!$B$15:$I$22,8)), "")</f>
        <v/>
      </c>
      <c r="AF218" s="171" t="str">
        <f>IF(ISNUMBER($F218), IF(OR(AND(OR($J218="Retired", $J218="Permanent Low-Use"), $K218&lt;=2026), (AND($J218= "New", $K218&gt;2026))), "N/A", VLOOKUP($F218, 'Source Data'!$B$15:$I$22,8)), "")</f>
        <v/>
      </c>
      <c r="AG218" s="171" t="str">
        <f>IF(ISNUMBER($F218), IF(OR(AND(OR($J218="Retired", $J218="Permanent Low-Use"), $K218&lt;=2027), (AND($J218= "New", $K218&gt;2027))), "N/A", VLOOKUP($F218, 'Source Data'!$B$15:$I$22,8)), "")</f>
        <v/>
      </c>
      <c r="AH218" s="171" t="str">
        <f>IF(ISNUMBER($F218), IF(OR(AND(OR($J218="Retired", $J218="Permanent Low-Use"), $K218&lt;=2028), (AND($J218= "New", $K218&gt;2028))), "N/A", VLOOKUP($F218, 'Source Data'!$B$15:$I$22,8)), "")</f>
        <v/>
      </c>
      <c r="AI218" s="171" t="str">
        <f>IF(ISNUMBER($F218), IF(OR(AND(OR($J218="Retired", $J218="Permanent Low-Use"), $K218&lt;=2029), (AND($J218= "New", $K218&gt;2029))), "N/A", VLOOKUP($F218, 'Source Data'!$B$15:$I$22,8)), "")</f>
        <v/>
      </c>
      <c r="AJ218" s="171" t="str">
        <f>IF(ISNUMBER($F218), IF(OR(AND(OR($J218="Retired", $J218="Permanent Low-Use"), $K218&lt;=2030), (AND($J218= "New", $K218&gt;2030))), "N/A", VLOOKUP($F218, 'Source Data'!$B$15:$I$22,8)), "")</f>
        <v/>
      </c>
      <c r="AK218" s="171" t="str">
        <f>IF($N218= 0, "N/A", IF(ISERROR(VLOOKUP($F218, 'Source Data'!$B$4:$C$11,2)), "", VLOOKUP($F218, 'Source Data'!$B$4:$C$11,2)))</f>
        <v/>
      </c>
    </row>
    <row r="219" spans="1:37" x14ac:dyDescent="0.35">
      <c r="A219" s="99"/>
      <c r="B219" s="89"/>
      <c r="C219" s="90"/>
      <c r="D219" s="90"/>
      <c r="E219" s="91"/>
      <c r="F219" s="91"/>
      <c r="G219" s="86"/>
      <c r="H219" s="87"/>
      <c r="I219" s="86"/>
      <c r="J219" s="88"/>
      <c r="K219" s="92"/>
      <c r="L219" s="168" t="str">
        <f t="shared" si="11"/>
        <v/>
      </c>
      <c r="M219" s="170" t="str">
        <f>IF(ISERROR(VLOOKUP(E219,'Source Data'!$B$67:$J$97, MATCH(F219, 'Source Data'!$B$64:$J$64,1),TRUE))=TRUE,"",VLOOKUP(E219,'Source Data'!$B$67:$J$97,MATCH(F219, 'Source Data'!$B$64:$J$64,1),TRUE))</f>
        <v/>
      </c>
      <c r="N219" s="169" t="str">
        <f t="shared" si="12"/>
        <v/>
      </c>
      <c r="O219" s="170" t="str">
        <f>IF(OR(AND(OR($J219="Retired",$J219="Permanent Low-Use"),$K219&lt;=2020),(AND($J219="New",$K219&gt;2020))),"N/A",IF($N219=0,0,IF(ISERROR(VLOOKUP($E219,'Source Data'!$B$29:$J$60, MATCH($L219, 'Source Data'!$B$26:$J$26,1),TRUE))=TRUE,"",VLOOKUP($E219,'Source Data'!$B$29:$J$60,MATCH($L219, 'Source Data'!$B$26:$J$26,1),TRUE))))</f>
        <v/>
      </c>
      <c r="P219" s="170" t="str">
        <f>IF(OR(AND(OR($J219="Retired",$J219="Permanent Low-Use"),$K219&lt;=2021),(AND($J219="New",$K219&gt;2021))),"N/A",IF($N219=0,0,IF(ISERROR(VLOOKUP($E219,'Source Data'!$B$29:$J$60, MATCH($L219, 'Source Data'!$B$26:$J$26,1),TRUE))=TRUE,"",VLOOKUP($E219,'Source Data'!$B$29:$J$60,MATCH($L219, 'Source Data'!$B$26:$J$26,1),TRUE))))</f>
        <v/>
      </c>
      <c r="Q219" s="170" t="str">
        <f>IF(OR(AND(OR($J219="Retired",$J219="Permanent Low-Use"),$K219&lt;=2022),(AND($J219="New",$K219&gt;2022))),"N/A",IF($N219=0,0,IF(ISERROR(VLOOKUP($E219,'Source Data'!$B$29:$J$60, MATCH($L219, 'Source Data'!$B$26:$J$26,1),TRUE))=TRUE,"",VLOOKUP($E219,'Source Data'!$B$29:$J$60,MATCH($L219, 'Source Data'!$B$26:$J$26,1),TRUE))))</f>
        <v/>
      </c>
      <c r="R219" s="170" t="str">
        <f>IF(OR(AND(OR($J219="Retired",$J219="Permanent Low-Use"),$K219&lt;=2023),(AND($J219="New",$K219&gt;2023))),"N/A",IF($N219=0,0,IF(ISERROR(VLOOKUP($E219,'Source Data'!$B$29:$J$60, MATCH($L219, 'Source Data'!$B$26:$J$26,1),TRUE))=TRUE,"",VLOOKUP($E219,'Source Data'!$B$29:$J$60,MATCH($L219, 'Source Data'!$B$26:$J$26,1),TRUE))))</f>
        <v/>
      </c>
      <c r="S219" s="170" t="str">
        <f>IF(OR(AND(OR($J219="Retired",$J219="Permanent Low-Use"),$K219&lt;=2024),(AND($J219="New",$K219&gt;2024))),"N/A",IF($N219=0,0,IF(ISERROR(VLOOKUP($E219,'Source Data'!$B$29:$J$60, MATCH($L219, 'Source Data'!$B$26:$J$26,1),TRUE))=TRUE,"",VLOOKUP($E219,'Source Data'!$B$29:$J$60,MATCH($L219, 'Source Data'!$B$26:$J$26,1),TRUE))))</f>
        <v/>
      </c>
      <c r="T219" s="170" t="str">
        <f>IF(OR(AND(OR($J219="Retired",$J219="Permanent Low-Use"),$K219&lt;=2025),(AND($J219="New",$K219&gt;2025))),"N/A",IF($N219=0,0,IF(ISERROR(VLOOKUP($E219,'Source Data'!$B$29:$J$60, MATCH($L219, 'Source Data'!$B$26:$J$26,1),TRUE))=TRUE,"",VLOOKUP($E219,'Source Data'!$B$29:$J$60,MATCH($L219, 'Source Data'!$B$26:$J$26,1),TRUE))))</f>
        <v/>
      </c>
      <c r="U219" s="170" t="str">
        <f>IF(OR(AND(OR($J219="Retired",$J219="Permanent Low-Use"),$K219&lt;=2026),(AND($J219="New",$K219&gt;2026))),"N/A",IF($N219=0,0,IF(ISERROR(VLOOKUP($E219,'Source Data'!$B$29:$J$60, MATCH($L219, 'Source Data'!$B$26:$J$26,1),TRUE))=TRUE,"",VLOOKUP($E219,'Source Data'!$B$29:$J$60,MATCH($L219, 'Source Data'!$B$26:$J$26,1),TRUE))))</f>
        <v/>
      </c>
      <c r="V219" s="170" t="str">
        <f>IF(OR(AND(OR($J219="Retired",$J219="Permanent Low-Use"),$K219&lt;=2027),(AND($J219="New",$K219&gt;2027))),"N/A",IF($N219=0,0,IF(ISERROR(VLOOKUP($E219,'Source Data'!$B$29:$J$60, MATCH($L219, 'Source Data'!$B$26:$J$26,1),TRUE))=TRUE,"",VLOOKUP($E219,'Source Data'!$B$29:$J$60,MATCH($L219, 'Source Data'!$B$26:$J$26,1),TRUE))))</f>
        <v/>
      </c>
      <c r="W219" s="170" t="str">
        <f>IF(OR(AND(OR($J219="Retired",$J219="Permanent Low-Use"),$K219&lt;=2028),(AND($J219="New",$K219&gt;2028))),"N/A",IF($N219=0,0,IF(ISERROR(VLOOKUP($E219,'Source Data'!$B$29:$J$60, MATCH($L219, 'Source Data'!$B$26:$J$26,1),TRUE))=TRUE,"",VLOOKUP($E219,'Source Data'!$B$29:$J$60,MATCH($L219, 'Source Data'!$B$26:$J$26,1),TRUE))))</f>
        <v/>
      </c>
      <c r="X219" s="170" t="str">
        <f>IF(OR(AND(OR($J219="Retired",$J219="Permanent Low-Use"),$K219&lt;=2029),(AND($J219="New",$K219&gt;2029))),"N/A",IF($N219=0,0,IF(ISERROR(VLOOKUP($E219,'Source Data'!$B$29:$J$60, MATCH($L219, 'Source Data'!$B$26:$J$26,1),TRUE))=TRUE,"",VLOOKUP($E219,'Source Data'!$B$29:$J$60,MATCH($L219, 'Source Data'!$B$26:$J$26,1),TRUE))))</f>
        <v/>
      </c>
      <c r="Y219" s="170" t="str">
        <f>IF(OR(AND(OR($J219="Retired",$J219="Permanent Low-Use"),$K219&lt;=2030),(AND($J219="New",$K219&gt;2030))),"N/A",IF($N219=0,0,IF(ISERROR(VLOOKUP($E219,'Source Data'!$B$29:$J$60, MATCH($L219, 'Source Data'!$B$26:$J$26,1),TRUE))=TRUE,"",VLOOKUP($E219,'Source Data'!$B$29:$J$60,MATCH($L219, 'Source Data'!$B$26:$J$26,1),TRUE))))</f>
        <v/>
      </c>
      <c r="Z219" s="171" t="str">
        <f>IF(ISNUMBER($L219),IF(OR(AND(OR($J219="Retired",$J219="Permanent Low-Use"),$K219&lt;=2020),(AND($J219="New",$K219&gt;2020))),"N/A",VLOOKUP($F219,'Source Data'!$B$15:$I$22,5)),"")</f>
        <v/>
      </c>
      <c r="AA219" s="171" t="str">
        <f>IF(ISNUMBER($F219), IF(OR(AND(OR($J219="Retired", $J219="Permanent Low-Use"), $K219&lt;=2021), (AND($J219= "New", $K219&gt;2021))), "N/A", VLOOKUP($F219, 'Source Data'!$B$15:$I$22,6)), "")</f>
        <v/>
      </c>
      <c r="AB219" s="171" t="str">
        <f>IF(ISNUMBER($F219), IF(OR(AND(OR($J219="Retired", $J219="Permanent Low-Use"), $K219&lt;=2022), (AND($J219= "New", $K219&gt;2022))), "N/A", VLOOKUP($F219, 'Source Data'!$B$15:$I$22,7)), "")</f>
        <v/>
      </c>
      <c r="AC219" s="171" t="str">
        <f>IF(ISNUMBER($F219), IF(OR(AND(OR($J219="Retired", $J219="Permanent Low-Use"), $K219&lt;=2023), (AND($J219= "New", $K219&gt;2023))), "N/A", VLOOKUP($F219, 'Source Data'!$B$15:$I$22,8)), "")</f>
        <v/>
      </c>
      <c r="AD219" s="171" t="str">
        <f>IF(ISNUMBER($F219), IF(OR(AND(OR($J219="Retired", $J219="Permanent Low-Use"), $K219&lt;=2024), (AND($J219= "New", $K219&gt;2024))), "N/A", VLOOKUP($F219, 'Source Data'!$B$15:$I$22,8)), "")</f>
        <v/>
      </c>
      <c r="AE219" s="171" t="str">
        <f>IF(ISNUMBER($F219), IF(OR(AND(OR($J219="Retired", $J219="Permanent Low-Use"), $K219&lt;=2025), (AND($J219= "New", $K219&gt;2025))), "N/A", VLOOKUP($F219, 'Source Data'!$B$15:$I$22,8)), "")</f>
        <v/>
      </c>
      <c r="AF219" s="171" t="str">
        <f>IF(ISNUMBER($F219), IF(OR(AND(OR($J219="Retired", $J219="Permanent Low-Use"), $K219&lt;=2026), (AND($J219= "New", $K219&gt;2026))), "N/A", VLOOKUP($F219, 'Source Data'!$B$15:$I$22,8)), "")</f>
        <v/>
      </c>
      <c r="AG219" s="171" t="str">
        <f>IF(ISNUMBER($F219), IF(OR(AND(OR($J219="Retired", $J219="Permanent Low-Use"), $K219&lt;=2027), (AND($J219= "New", $K219&gt;2027))), "N/A", VLOOKUP($F219, 'Source Data'!$B$15:$I$22,8)), "")</f>
        <v/>
      </c>
      <c r="AH219" s="171" t="str">
        <f>IF(ISNUMBER($F219), IF(OR(AND(OR($J219="Retired", $J219="Permanent Low-Use"), $K219&lt;=2028), (AND($J219= "New", $K219&gt;2028))), "N/A", VLOOKUP($F219, 'Source Data'!$B$15:$I$22,8)), "")</f>
        <v/>
      </c>
      <c r="AI219" s="171" t="str">
        <f>IF(ISNUMBER($F219), IF(OR(AND(OR($J219="Retired", $J219="Permanent Low-Use"), $K219&lt;=2029), (AND($J219= "New", $K219&gt;2029))), "N/A", VLOOKUP($F219, 'Source Data'!$B$15:$I$22,8)), "")</f>
        <v/>
      </c>
      <c r="AJ219" s="171" t="str">
        <f>IF(ISNUMBER($F219), IF(OR(AND(OR($J219="Retired", $J219="Permanent Low-Use"), $K219&lt;=2030), (AND($J219= "New", $K219&gt;2030))), "N/A", VLOOKUP($F219, 'Source Data'!$B$15:$I$22,8)), "")</f>
        <v/>
      </c>
      <c r="AK219" s="171" t="str">
        <f>IF($N219= 0, "N/A", IF(ISERROR(VLOOKUP($F219, 'Source Data'!$B$4:$C$11,2)), "", VLOOKUP($F219, 'Source Data'!$B$4:$C$11,2)))</f>
        <v/>
      </c>
    </row>
    <row r="220" spans="1:37" x14ac:dyDescent="0.35">
      <c r="A220" s="99"/>
      <c r="B220" s="89"/>
      <c r="C220" s="90"/>
      <c r="D220" s="90"/>
      <c r="E220" s="91"/>
      <c r="F220" s="91"/>
      <c r="G220" s="86"/>
      <c r="H220" s="87"/>
      <c r="I220" s="86"/>
      <c r="J220" s="88"/>
      <c r="K220" s="92"/>
      <c r="L220" s="168" t="str">
        <f t="shared" si="11"/>
        <v/>
      </c>
      <c r="M220" s="170" t="str">
        <f>IF(ISERROR(VLOOKUP(E220,'Source Data'!$B$67:$J$97, MATCH(F220, 'Source Data'!$B$64:$J$64,1),TRUE))=TRUE,"",VLOOKUP(E220,'Source Data'!$B$67:$J$97,MATCH(F220, 'Source Data'!$B$64:$J$64,1),TRUE))</f>
        <v/>
      </c>
      <c r="N220" s="169" t="str">
        <f t="shared" si="12"/>
        <v/>
      </c>
      <c r="O220" s="170" t="str">
        <f>IF(OR(AND(OR($J220="Retired",$J220="Permanent Low-Use"),$K220&lt;=2020),(AND($J220="New",$K220&gt;2020))),"N/A",IF($N220=0,0,IF(ISERROR(VLOOKUP($E220,'Source Data'!$B$29:$J$60, MATCH($L220, 'Source Data'!$B$26:$J$26,1),TRUE))=TRUE,"",VLOOKUP($E220,'Source Data'!$B$29:$J$60,MATCH($L220, 'Source Data'!$B$26:$J$26,1),TRUE))))</f>
        <v/>
      </c>
      <c r="P220" s="170" t="str">
        <f>IF(OR(AND(OR($J220="Retired",$J220="Permanent Low-Use"),$K220&lt;=2021),(AND($J220="New",$K220&gt;2021))),"N/A",IF($N220=0,0,IF(ISERROR(VLOOKUP($E220,'Source Data'!$B$29:$J$60, MATCH($L220, 'Source Data'!$B$26:$J$26,1),TRUE))=TRUE,"",VLOOKUP($E220,'Source Data'!$B$29:$J$60,MATCH($L220, 'Source Data'!$B$26:$J$26,1),TRUE))))</f>
        <v/>
      </c>
      <c r="Q220" s="170" t="str">
        <f>IF(OR(AND(OR($J220="Retired",$J220="Permanent Low-Use"),$K220&lt;=2022),(AND($J220="New",$K220&gt;2022))),"N/A",IF($N220=0,0,IF(ISERROR(VLOOKUP($E220,'Source Data'!$B$29:$J$60, MATCH($L220, 'Source Data'!$B$26:$J$26,1),TRUE))=TRUE,"",VLOOKUP($E220,'Source Data'!$B$29:$J$60,MATCH($L220, 'Source Data'!$B$26:$J$26,1),TRUE))))</f>
        <v/>
      </c>
      <c r="R220" s="170" t="str">
        <f>IF(OR(AND(OR($J220="Retired",$J220="Permanent Low-Use"),$K220&lt;=2023),(AND($J220="New",$K220&gt;2023))),"N/A",IF($N220=0,0,IF(ISERROR(VLOOKUP($E220,'Source Data'!$B$29:$J$60, MATCH($L220, 'Source Data'!$B$26:$J$26,1),TRUE))=TRUE,"",VLOOKUP($E220,'Source Data'!$B$29:$J$60,MATCH($L220, 'Source Data'!$B$26:$J$26,1),TRUE))))</f>
        <v/>
      </c>
      <c r="S220" s="170" t="str">
        <f>IF(OR(AND(OR($J220="Retired",$J220="Permanent Low-Use"),$K220&lt;=2024),(AND($J220="New",$K220&gt;2024))),"N/A",IF($N220=0,0,IF(ISERROR(VLOOKUP($E220,'Source Data'!$B$29:$J$60, MATCH($L220, 'Source Data'!$B$26:$J$26,1),TRUE))=TRUE,"",VLOOKUP($E220,'Source Data'!$B$29:$J$60,MATCH($L220, 'Source Data'!$B$26:$J$26,1),TRUE))))</f>
        <v/>
      </c>
      <c r="T220" s="170" t="str">
        <f>IF(OR(AND(OR($J220="Retired",$J220="Permanent Low-Use"),$K220&lt;=2025),(AND($J220="New",$K220&gt;2025))),"N/A",IF($N220=0,0,IF(ISERROR(VLOOKUP($E220,'Source Data'!$B$29:$J$60, MATCH($L220, 'Source Data'!$B$26:$J$26,1),TRUE))=TRUE,"",VLOOKUP($E220,'Source Data'!$B$29:$J$60,MATCH($L220, 'Source Data'!$B$26:$J$26,1),TRUE))))</f>
        <v/>
      </c>
      <c r="U220" s="170" t="str">
        <f>IF(OR(AND(OR($J220="Retired",$J220="Permanent Low-Use"),$K220&lt;=2026),(AND($J220="New",$K220&gt;2026))),"N/A",IF($N220=0,0,IF(ISERROR(VLOOKUP($E220,'Source Data'!$B$29:$J$60, MATCH($L220, 'Source Data'!$B$26:$J$26,1),TRUE))=TRUE,"",VLOOKUP($E220,'Source Data'!$B$29:$J$60,MATCH($L220, 'Source Data'!$B$26:$J$26,1),TRUE))))</f>
        <v/>
      </c>
      <c r="V220" s="170" t="str">
        <f>IF(OR(AND(OR($J220="Retired",$J220="Permanent Low-Use"),$K220&lt;=2027),(AND($J220="New",$K220&gt;2027))),"N/A",IF($N220=0,0,IF(ISERROR(VLOOKUP($E220,'Source Data'!$B$29:$J$60, MATCH($L220, 'Source Data'!$B$26:$J$26,1),TRUE))=TRUE,"",VLOOKUP($E220,'Source Data'!$B$29:$J$60,MATCH($L220, 'Source Data'!$B$26:$J$26,1),TRUE))))</f>
        <v/>
      </c>
      <c r="W220" s="170" t="str">
        <f>IF(OR(AND(OR($J220="Retired",$J220="Permanent Low-Use"),$K220&lt;=2028),(AND($J220="New",$K220&gt;2028))),"N/A",IF($N220=0,0,IF(ISERROR(VLOOKUP($E220,'Source Data'!$B$29:$J$60, MATCH($L220, 'Source Data'!$B$26:$J$26,1),TRUE))=TRUE,"",VLOOKUP($E220,'Source Data'!$B$29:$J$60,MATCH($L220, 'Source Data'!$B$26:$J$26,1),TRUE))))</f>
        <v/>
      </c>
      <c r="X220" s="170" t="str">
        <f>IF(OR(AND(OR($J220="Retired",$J220="Permanent Low-Use"),$K220&lt;=2029),(AND($J220="New",$K220&gt;2029))),"N/A",IF($N220=0,0,IF(ISERROR(VLOOKUP($E220,'Source Data'!$B$29:$J$60, MATCH($L220, 'Source Data'!$B$26:$J$26,1),TRUE))=TRUE,"",VLOOKUP($E220,'Source Data'!$B$29:$J$60,MATCH($L220, 'Source Data'!$B$26:$J$26,1),TRUE))))</f>
        <v/>
      </c>
      <c r="Y220" s="170" t="str">
        <f>IF(OR(AND(OR($J220="Retired",$J220="Permanent Low-Use"),$K220&lt;=2030),(AND($J220="New",$K220&gt;2030))),"N/A",IF($N220=0,0,IF(ISERROR(VLOOKUP($E220,'Source Data'!$B$29:$J$60, MATCH($L220, 'Source Data'!$B$26:$J$26,1),TRUE))=TRUE,"",VLOOKUP($E220,'Source Data'!$B$29:$J$60,MATCH($L220, 'Source Data'!$B$26:$J$26,1),TRUE))))</f>
        <v/>
      </c>
      <c r="Z220" s="171" t="str">
        <f>IF(ISNUMBER($L220),IF(OR(AND(OR($J220="Retired",$J220="Permanent Low-Use"),$K220&lt;=2020),(AND($J220="New",$K220&gt;2020))),"N/A",VLOOKUP($F220,'Source Data'!$B$15:$I$22,5)),"")</f>
        <v/>
      </c>
      <c r="AA220" s="171" t="str">
        <f>IF(ISNUMBER($F220), IF(OR(AND(OR($J220="Retired", $J220="Permanent Low-Use"), $K220&lt;=2021), (AND($J220= "New", $K220&gt;2021))), "N/A", VLOOKUP($F220, 'Source Data'!$B$15:$I$22,6)), "")</f>
        <v/>
      </c>
      <c r="AB220" s="171" t="str">
        <f>IF(ISNUMBER($F220), IF(OR(AND(OR($J220="Retired", $J220="Permanent Low-Use"), $K220&lt;=2022), (AND($J220= "New", $K220&gt;2022))), "N/A", VLOOKUP($F220, 'Source Data'!$B$15:$I$22,7)), "")</f>
        <v/>
      </c>
      <c r="AC220" s="171" t="str">
        <f>IF(ISNUMBER($F220), IF(OR(AND(OR($J220="Retired", $J220="Permanent Low-Use"), $K220&lt;=2023), (AND($J220= "New", $K220&gt;2023))), "N/A", VLOOKUP($F220, 'Source Data'!$B$15:$I$22,8)), "")</f>
        <v/>
      </c>
      <c r="AD220" s="171" t="str">
        <f>IF(ISNUMBER($F220), IF(OR(AND(OR($J220="Retired", $J220="Permanent Low-Use"), $K220&lt;=2024), (AND($J220= "New", $K220&gt;2024))), "N/A", VLOOKUP($F220, 'Source Data'!$B$15:$I$22,8)), "")</f>
        <v/>
      </c>
      <c r="AE220" s="171" t="str">
        <f>IF(ISNUMBER($F220), IF(OR(AND(OR($J220="Retired", $J220="Permanent Low-Use"), $K220&lt;=2025), (AND($J220= "New", $K220&gt;2025))), "N/A", VLOOKUP($F220, 'Source Data'!$B$15:$I$22,8)), "")</f>
        <v/>
      </c>
      <c r="AF220" s="171" t="str">
        <f>IF(ISNUMBER($F220), IF(OR(AND(OR($J220="Retired", $J220="Permanent Low-Use"), $K220&lt;=2026), (AND($J220= "New", $K220&gt;2026))), "N/A", VLOOKUP($F220, 'Source Data'!$B$15:$I$22,8)), "")</f>
        <v/>
      </c>
      <c r="AG220" s="171" t="str">
        <f>IF(ISNUMBER($F220), IF(OR(AND(OR($J220="Retired", $J220="Permanent Low-Use"), $K220&lt;=2027), (AND($J220= "New", $K220&gt;2027))), "N/A", VLOOKUP($F220, 'Source Data'!$B$15:$I$22,8)), "")</f>
        <v/>
      </c>
      <c r="AH220" s="171" t="str">
        <f>IF(ISNUMBER($F220), IF(OR(AND(OR($J220="Retired", $J220="Permanent Low-Use"), $K220&lt;=2028), (AND($J220= "New", $K220&gt;2028))), "N/A", VLOOKUP($F220, 'Source Data'!$B$15:$I$22,8)), "")</f>
        <v/>
      </c>
      <c r="AI220" s="171" t="str">
        <f>IF(ISNUMBER($F220), IF(OR(AND(OR($J220="Retired", $J220="Permanent Low-Use"), $K220&lt;=2029), (AND($J220= "New", $K220&gt;2029))), "N/A", VLOOKUP($F220, 'Source Data'!$B$15:$I$22,8)), "")</f>
        <v/>
      </c>
      <c r="AJ220" s="171" t="str">
        <f>IF(ISNUMBER($F220), IF(OR(AND(OR($J220="Retired", $J220="Permanent Low-Use"), $K220&lt;=2030), (AND($J220= "New", $K220&gt;2030))), "N/A", VLOOKUP($F220, 'Source Data'!$B$15:$I$22,8)), "")</f>
        <v/>
      </c>
      <c r="AK220" s="171" t="str">
        <f>IF($N220= 0, "N/A", IF(ISERROR(VLOOKUP($F220, 'Source Data'!$B$4:$C$11,2)), "", VLOOKUP($F220, 'Source Data'!$B$4:$C$11,2)))</f>
        <v/>
      </c>
    </row>
    <row r="221" spans="1:37" x14ac:dyDescent="0.35">
      <c r="A221" s="99"/>
      <c r="B221" s="89"/>
      <c r="C221" s="90"/>
      <c r="D221" s="90"/>
      <c r="E221" s="91"/>
      <c r="F221" s="91"/>
      <c r="G221" s="86"/>
      <c r="H221" s="87"/>
      <c r="I221" s="86"/>
      <c r="J221" s="88"/>
      <c r="K221" s="92"/>
      <c r="L221" s="168" t="str">
        <f t="shared" si="11"/>
        <v/>
      </c>
      <c r="M221" s="170" t="str">
        <f>IF(ISERROR(VLOOKUP(E221,'Source Data'!$B$67:$J$97, MATCH(F221, 'Source Data'!$B$64:$J$64,1),TRUE))=TRUE,"",VLOOKUP(E221,'Source Data'!$B$67:$J$97,MATCH(F221, 'Source Data'!$B$64:$J$64,1),TRUE))</f>
        <v/>
      </c>
      <c r="N221" s="169" t="str">
        <f t="shared" si="12"/>
        <v/>
      </c>
      <c r="O221" s="170" t="str">
        <f>IF(OR(AND(OR($J221="Retired",$J221="Permanent Low-Use"),$K221&lt;=2020),(AND($J221="New",$K221&gt;2020))),"N/A",IF($N221=0,0,IF(ISERROR(VLOOKUP($E221,'Source Data'!$B$29:$J$60, MATCH($L221, 'Source Data'!$B$26:$J$26,1),TRUE))=TRUE,"",VLOOKUP($E221,'Source Data'!$B$29:$J$60,MATCH($L221, 'Source Data'!$B$26:$J$26,1),TRUE))))</f>
        <v/>
      </c>
      <c r="P221" s="170" t="str">
        <f>IF(OR(AND(OR($J221="Retired",$J221="Permanent Low-Use"),$K221&lt;=2021),(AND($J221="New",$K221&gt;2021))),"N/A",IF($N221=0,0,IF(ISERROR(VLOOKUP($E221,'Source Data'!$B$29:$J$60, MATCH($L221, 'Source Data'!$B$26:$J$26,1),TRUE))=TRUE,"",VLOOKUP($E221,'Source Data'!$B$29:$J$60,MATCH($L221, 'Source Data'!$B$26:$J$26,1),TRUE))))</f>
        <v/>
      </c>
      <c r="Q221" s="170" t="str">
        <f>IF(OR(AND(OR($J221="Retired",$J221="Permanent Low-Use"),$K221&lt;=2022),(AND($J221="New",$K221&gt;2022))),"N/A",IF($N221=0,0,IF(ISERROR(VLOOKUP($E221,'Source Data'!$B$29:$J$60, MATCH($L221, 'Source Data'!$B$26:$J$26,1),TRUE))=TRUE,"",VLOOKUP($E221,'Source Data'!$B$29:$J$60,MATCH($L221, 'Source Data'!$B$26:$J$26,1),TRUE))))</f>
        <v/>
      </c>
      <c r="R221" s="170" t="str">
        <f>IF(OR(AND(OR($J221="Retired",$J221="Permanent Low-Use"),$K221&lt;=2023),(AND($J221="New",$K221&gt;2023))),"N/A",IF($N221=0,0,IF(ISERROR(VLOOKUP($E221,'Source Data'!$B$29:$J$60, MATCH($L221, 'Source Data'!$B$26:$J$26,1),TRUE))=TRUE,"",VLOOKUP($E221,'Source Data'!$B$29:$J$60,MATCH($L221, 'Source Data'!$B$26:$J$26,1),TRUE))))</f>
        <v/>
      </c>
      <c r="S221" s="170" t="str">
        <f>IF(OR(AND(OR($J221="Retired",$J221="Permanent Low-Use"),$K221&lt;=2024),(AND($J221="New",$K221&gt;2024))),"N/A",IF($N221=0,0,IF(ISERROR(VLOOKUP($E221,'Source Data'!$B$29:$J$60, MATCH($L221, 'Source Data'!$B$26:$J$26,1),TRUE))=TRUE,"",VLOOKUP($E221,'Source Data'!$B$29:$J$60,MATCH($L221, 'Source Data'!$B$26:$J$26,1),TRUE))))</f>
        <v/>
      </c>
      <c r="T221" s="170" t="str">
        <f>IF(OR(AND(OR($J221="Retired",$J221="Permanent Low-Use"),$K221&lt;=2025),(AND($J221="New",$K221&gt;2025))),"N/A",IF($N221=0,0,IF(ISERROR(VLOOKUP($E221,'Source Data'!$B$29:$J$60, MATCH($L221, 'Source Data'!$B$26:$J$26,1),TRUE))=TRUE,"",VLOOKUP($E221,'Source Data'!$B$29:$J$60,MATCH($L221, 'Source Data'!$B$26:$J$26,1),TRUE))))</f>
        <v/>
      </c>
      <c r="U221" s="170" t="str">
        <f>IF(OR(AND(OR($J221="Retired",$J221="Permanent Low-Use"),$K221&lt;=2026),(AND($J221="New",$K221&gt;2026))),"N/A",IF($N221=0,0,IF(ISERROR(VLOOKUP($E221,'Source Data'!$B$29:$J$60, MATCH($L221, 'Source Data'!$B$26:$J$26,1),TRUE))=TRUE,"",VLOOKUP($E221,'Source Data'!$B$29:$J$60,MATCH($L221, 'Source Data'!$B$26:$J$26,1),TRUE))))</f>
        <v/>
      </c>
      <c r="V221" s="170" t="str">
        <f>IF(OR(AND(OR($J221="Retired",$J221="Permanent Low-Use"),$K221&lt;=2027),(AND($J221="New",$K221&gt;2027))),"N/A",IF($N221=0,0,IF(ISERROR(VLOOKUP($E221,'Source Data'!$B$29:$J$60, MATCH($L221, 'Source Data'!$B$26:$J$26,1),TRUE))=TRUE,"",VLOOKUP($E221,'Source Data'!$B$29:$J$60,MATCH($L221, 'Source Data'!$B$26:$J$26,1),TRUE))))</f>
        <v/>
      </c>
      <c r="W221" s="170" t="str">
        <f>IF(OR(AND(OR($J221="Retired",$J221="Permanent Low-Use"),$K221&lt;=2028),(AND($J221="New",$K221&gt;2028))),"N/A",IF($N221=0,0,IF(ISERROR(VLOOKUP($E221,'Source Data'!$B$29:$J$60, MATCH($L221, 'Source Data'!$B$26:$J$26,1),TRUE))=TRUE,"",VLOOKUP($E221,'Source Data'!$B$29:$J$60,MATCH($L221, 'Source Data'!$B$26:$J$26,1),TRUE))))</f>
        <v/>
      </c>
      <c r="X221" s="170" t="str">
        <f>IF(OR(AND(OR($J221="Retired",$J221="Permanent Low-Use"),$K221&lt;=2029),(AND($J221="New",$K221&gt;2029))),"N/A",IF($N221=0,0,IF(ISERROR(VLOOKUP($E221,'Source Data'!$B$29:$J$60, MATCH($L221, 'Source Data'!$B$26:$J$26,1),TRUE))=TRUE,"",VLOOKUP($E221,'Source Data'!$B$29:$J$60,MATCH($L221, 'Source Data'!$B$26:$J$26,1),TRUE))))</f>
        <v/>
      </c>
      <c r="Y221" s="170" t="str">
        <f>IF(OR(AND(OR($J221="Retired",$J221="Permanent Low-Use"),$K221&lt;=2030),(AND($J221="New",$K221&gt;2030))),"N/A",IF($N221=0,0,IF(ISERROR(VLOOKUP($E221,'Source Data'!$B$29:$J$60, MATCH($L221, 'Source Data'!$B$26:$J$26,1),TRUE))=TRUE,"",VLOOKUP($E221,'Source Data'!$B$29:$J$60,MATCH($L221, 'Source Data'!$B$26:$J$26,1),TRUE))))</f>
        <v/>
      </c>
      <c r="Z221" s="171" t="str">
        <f>IF(ISNUMBER($L221),IF(OR(AND(OR($J221="Retired",$J221="Permanent Low-Use"),$K221&lt;=2020),(AND($J221="New",$K221&gt;2020))),"N/A",VLOOKUP($F221,'Source Data'!$B$15:$I$22,5)),"")</f>
        <v/>
      </c>
      <c r="AA221" s="171" t="str">
        <f>IF(ISNUMBER($F221), IF(OR(AND(OR($J221="Retired", $J221="Permanent Low-Use"), $K221&lt;=2021), (AND($J221= "New", $K221&gt;2021))), "N/A", VLOOKUP($F221, 'Source Data'!$B$15:$I$22,6)), "")</f>
        <v/>
      </c>
      <c r="AB221" s="171" t="str">
        <f>IF(ISNUMBER($F221), IF(OR(AND(OR($J221="Retired", $J221="Permanent Low-Use"), $K221&lt;=2022), (AND($J221= "New", $K221&gt;2022))), "N/A", VLOOKUP($F221, 'Source Data'!$B$15:$I$22,7)), "")</f>
        <v/>
      </c>
      <c r="AC221" s="171" t="str">
        <f>IF(ISNUMBER($F221), IF(OR(AND(OR($J221="Retired", $J221="Permanent Low-Use"), $K221&lt;=2023), (AND($J221= "New", $K221&gt;2023))), "N/A", VLOOKUP($F221, 'Source Data'!$B$15:$I$22,8)), "")</f>
        <v/>
      </c>
      <c r="AD221" s="171" t="str">
        <f>IF(ISNUMBER($F221), IF(OR(AND(OR($J221="Retired", $J221="Permanent Low-Use"), $K221&lt;=2024), (AND($J221= "New", $K221&gt;2024))), "N/A", VLOOKUP($F221, 'Source Data'!$B$15:$I$22,8)), "")</f>
        <v/>
      </c>
      <c r="AE221" s="171" t="str">
        <f>IF(ISNUMBER($F221), IF(OR(AND(OR($J221="Retired", $J221="Permanent Low-Use"), $K221&lt;=2025), (AND($J221= "New", $K221&gt;2025))), "N/A", VLOOKUP($F221, 'Source Data'!$B$15:$I$22,8)), "")</f>
        <v/>
      </c>
      <c r="AF221" s="171" t="str">
        <f>IF(ISNUMBER($F221), IF(OR(AND(OR($J221="Retired", $J221="Permanent Low-Use"), $K221&lt;=2026), (AND($J221= "New", $K221&gt;2026))), "N/A", VLOOKUP($F221, 'Source Data'!$B$15:$I$22,8)), "")</f>
        <v/>
      </c>
      <c r="AG221" s="171" t="str">
        <f>IF(ISNUMBER($F221), IF(OR(AND(OR($J221="Retired", $J221="Permanent Low-Use"), $K221&lt;=2027), (AND($J221= "New", $K221&gt;2027))), "N/A", VLOOKUP($F221, 'Source Data'!$B$15:$I$22,8)), "")</f>
        <v/>
      </c>
      <c r="AH221" s="171" t="str">
        <f>IF(ISNUMBER($F221), IF(OR(AND(OR($J221="Retired", $J221="Permanent Low-Use"), $K221&lt;=2028), (AND($J221= "New", $K221&gt;2028))), "N/A", VLOOKUP($F221, 'Source Data'!$B$15:$I$22,8)), "")</f>
        <v/>
      </c>
      <c r="AI221" s="171" t="str">
        <f>IF(ISNUMBER($F221), IF(OR(AND(OR($J221="Retired", $J221="Permanent Low-Use"), $K221&lt;=2029), (AND($J221= "New", $K221&gt;2029))), "N/A", VLOOKUP($F221, 'Source Data'!$B$15:$I$22,8)), "")</f>
        <v/>
      </c>
      <c r="AJ221" s="171" t="str">
        <f>IF(ISNUMBER($F221), IF(OR(AND(OR($J221="Retired", $J221="Permanent Low-Use"), $K221&lt;=2030), (AND($J221= "New", $K221&gt;2030))), "N/A", VLOOKUP($F221, 'Source Data'!$B$15:$I$22,8)), "")</f>
        <v/>
      </c>
      <c r="AK221" s="171" t="str">
        <f>IF($N221= 0, "N/A", IF(ISERROR(VLOOKUP($F221, 'Source Data'!$B$4:$C$11,2)), "", VLOOKUP($F221, 'Source Data'!$B$4:$C$11,2)))</f>
        <v/>
      </c>
    </row>
    <row r="222" spans="1:37" x14ac:dyDescent="0.35">
      <c r="A222" s="99"/>
      <c r="B222" s="89"/>
      <c r="C222" s="90"/>
      <c r="D222" s="90"/>
      <c r="E222" s="91"/>
      <c r="F222" s="91"/>
      <c r="G222" s="86"/>
      <c r="H222" s="87"/>
      <c r="I222" s="86"/>
      <c r="J222" s="88"/>
      <c r="K222" s="92"/>
      <c r="L222" s="168" t="str">
        <f t="shared" si="11"/>
        <v/>
      </c>
      <c r="M222" s="170" t="str">
        <f>IF(ISERROR(VLOOKUP(E222,'Source Data'!$B$67:$J$97, MATCH(F222, 'Source Data'!$B$64:$J$64,1),TRUE))=TRUE,"",VLOOKUP(E222,'Source Data'!$B$67:$J$97,MATCH(F222, 'Source Data'!$B$64:$J$64,1),TRUE))</f>
        <v/>
      </c>
      <c r="N222" s="169" t="str">
        <f t="shared" si="12"/>
        <v/>
      </c>
      <c r="O222" s="170" t="str">
        <f>IF(OR(AND(OR($J222="Retired",$J222="Permanent Low-Use"),$K222&lt;=2020),(AND($J222="New",$K222&gt;2020))),"N/A",IF($N222=0,0,IF(ISERROR(VLOOKUP($E222,'Source Data'!$B$29:$J$60, MATCH($L222, 'Source Data'!$B$26:$J$26,1),TRUE))=TRUE,"",VLOOKUP($E222,'Source Data'!$B$29:$J$60,MATCH($L222, 'Source Data'!$B$26:$J$26,1),TRUE))))</f>
        <v/>
      </c>
      <c r="P222" s="170" t="str">
        <f>IF(OR(AND(OR($J222="Retired",$J222="Permanent Low-Use"),$K222&lt;=2021),(AND($J222="New",$K222&gt;2021))),"N/A",IF($N222=0,0,IF(ISERROR(VLOOKUP($E222,'Source Data'!$B$29:$J$60, MATCH($L222, 'Source Data'!$B$26:$J$26,1),TRUE))=TRUE,"",VLOOKUP($E222,'Source Data'!$B$29:$J$60,MATCH($L222, 'Source Data'!$B$26:$J$26,1),TRUE))))</f>
        <v/>
      </c>
      <c r="Q222" s="170" t="str">
        <f>IF(OR(AND(OR($J222="Retired",$J222="Permanent Low-Use"),$K222&lt;=2022),(AND($J222="New",$K222&gt;2022))),"N/A",IF($N222=0,0,IF(ISERROR(VLOOKUP($E222,'Source Data'!$B$29:$J$60, MATCH($L222, 'Source Data'!$B$26:$J$26,1),TRUE))=TRUE,"",VLOOKUP($E222,'Source Data'!$B$29:$J$60,MATCH($L222, 'Source Data'!$B$26:$J$26,1),TRUE))))</f>
        <v/>
      </c>
      <c r="R222" s="170" t="str">
        <f>IF(OR(AND(OR($J222="Retired",$J222="Permanent Low-Use"),$K222&lt;=2023),(AND($J222="New",$K222&gt;2023))),"N/A",IF($N222=0,0,IF(ISERROR(VLOOKUP($E222,'Source Data'!$B$29:$J$60, MATCH($L222, 'Source Data'!$B$26:$J$26,1),TRUE))=TRUE,"",VLOOKUP($E222,'Source Data'!$B$29:$J$60,MATCH($L222, 'Source Data'!$B$26:$J$26,1),TRUE))))</f>
        <v/>
      </c>
      <c r="S222" s="170" t="str">
        <f>IF(OR(AND(OR($J222="Retired",$J222="Permanent Low-Use"),$K222&lt;=2024),(AND($J222="New",$K222&gt;2024))),"N/A",IF($N222=0,0,IF(ISERROR(VLOOKUP($E222,'Source Data'!$B$29:$J$60, MATCH($L222, 'Source Data'!$B$26:$J$26,1),TRUE))=TRUE,"",VLOOKUP($E222,'Source Data'!$B$29:$J$60,MATCH($L222, 'Source Data'!$B$26:$J$26,1),TRUE))))</f>
        <v/>
      </c>
      <c r="T222" s="170" t="str">
        <f>IF(OR(AND(OR($J222="Retired",$J222="Permanent Low-Use"),$K222&lt;=2025),(AND($J222="New",$K222&gt;2025))),"N/A",IF($N222=0,0,IF(ISERROR(VLOOKUP($E222,'Source Data'!$B$29:$J$60, MATCH($L222, 'Source Data'!$B$26:$J$26,1),TRUE))=TRUE,"",VLOOKUP($E222,'Source Data'!$B$29:$J$60,MATCH($L222, 'Source Data'!$B$26:$J$26,1),TRUE))))</f>
        <v/>
      </c>
      <c r="U222" s="170" t="str">
        <f>IF(OR(AND(OR($J222="Retired",$J222="Permanent Low-Use"),$K222&lt;=2026),(AND($J222="New",$K222&gt;2026))),"N/A",IF($N222=0,0,IF(ISERROR(VLOOKUP($E222,'Source Data'!$B$29:$J$60, MATCH($L222, 'Source Data'!$B$26:$J$26,1),TRUE))=TRUE,"",VLOOKUP($E222,'Source Data'!$B$29:$J$60,MATCH($L222, 'Source Data'!$B$26:$J$26,1),TRUE))))</f>
        <v/>
      </c>
      <c r="V222" s="170" t="str">
        <f>IF(OR(AND(OR($J222="Retired",$J222="Permanent Low-Use"),$K222&lt;=2027),(AND($J222="New",$K222&gt;2027))),"N/A",IF($N222=0,0,IF(ISERROR(VLOOKUP($E222,'Source Data'!$B$29:$J$60, MATCH($L222, 'Source Data'!$B$26:$J$26,1),TRUE))=TRUE,"",VLOOKUP($E222,'Source Data'!$B$29:$J$60,MATCH($L222, 'Source Data'!$B$26:$J$26,1),TRUE))))</f>
        <v/>
      </c>
      <c r="W222" s="170" t="str">
        <f>IF(OR(AND(OR($J222="Retired",$J222="Permanent Low-Use"),$K222&lt;=2028),(AND($J222="New",$K222&gt;2028))),"N/A",IF($N222=0,0,IF(ISERROR(VLOOKUP($E222,'Source Data'!$B$29:$J$60, MATCH($L222, 'Source Data'!$B$26:$J$26,1),TRUE))=TRUE,"",VLOOKUP($E222,'Source Data'!$B$29:$J$60,MATCH($L222, 'Source Data'!$B$26:$J$26,1),TRUE))))</f>
        <v/>
      </c>
      <c r="X222" s="170" t="str">
        <f>IF(OR(AND(OR($J222="Retired",$J222="Permanent Low-Use"),$K222&lt;=2029),(AND($J222="New",$K222&gt;2029))),"N/A",IF($N222=0,0,IF(ISERROR(VLOOKUP($E222,'Source Data'!$B$29:$J$60, MATCH($L222, 'Source Data'!$B$26:$J$26,1),TRUE))=TRUE,"",VLOOKUP($E222,'Source Data'!$B$29:$J$60,MATCH($L222, 'Source Data'!$B$26:$J$26,1),TRUE))))</f>
        <v/>
      </c>
      <c r="Y222" s="170" t="str">
        <f>IF(OR(AND(OR($J222="Retired",$J222="Permanent Low-Use"),$K222&lt;=2030),(AND($J222="New",$K222&gt;2030))),"N/A",IF($N222=0,0,IF(ISERROR(VLOOKUP($E222,'Source Data'!$B$29:$J$60, MATCH($L222, 'Source Data'!$B$26:$J$26,1),TRUE))=TRUE,"",VLOOKUP($E222,'Source Data'!$B$29:$J$60,MATCH($L222, 'Source Data'!$B$26:$J$26,1),TRUE))))</f>
        <v/>
      </c>
      <c r="Z222" s="171" t="str">
        <f>IF(ISNUMBER($L222),IF(OR(AND(OR($J222="Retired",$J222="Permanent Low-Use"),$K222&lt;=2020),(AND($J222="New",$K222&gt;2020))),"N/A",VLOOKUP($F222,'Source Data'!$B$15:$I$22,5)),"")</f>
        <v/>
      </c>
      <c r="AA222" s="171" t="str">
        <f>IF(ISNUMBER($F222), IF(OR(AND(OR($J222="Retired", $J222="Permanent Low-Use"), $K222&lt;=2021), (AND($J222= "New", $K222&gt;2021))), "N/A", VLOOKUP($F222, 'Source Data'!$B$15:$I$22,6)), "")</f>
        <v/>
      </c>
      <c r="AB222" s="171" t="str">
        <f>IF(ISNUMBER($F222), IF(OR(AND(OR($J222="Retired", $J222="Permanent Low-Use"), $K222&lt;=2022), (AND($J222= "New", $K222&gt;2022))), "N/A", VLOOKUP($F222, 'Source Data'!$B$15:$I$22,7)), "")</f>
        <v/>
      </c>
      <c r="AC222" s="171" t="str">
        <f>IF(ISNUMBER($F222), IF(OR(AND(OR($J222="Retired", $J222="Permanent Low-Use"), $K222&lt;=2023), (AND($J222= "New", $K222&gt;2023))), "N/A", VLOOKUP($F222, 'Source Data'!$B$15:$I$22,8)), "")</f>
        <v/>
      </c>
      <c r="AD222" s="171" t="str">
        <f>IF(ISNUMBER($F222), IF(OR(AND(OR($J222="Retired", $J222="Permanent Low-Use"), $K222&lt;=2024), (AND($J222= "New", $K222&gt;2024))), "N/A", VLOOKUP($F222, 'Source Data'!$B$15:$I$22,8)), "")</f>
        <v/>
      </c>
      <c r="AE222" s="171" t="str">
        <f>IF(ISNUMBER($F222), IF(OR(AND(OR($J222="Retired", $J222="Permanent Low-Use"), $K222&lt;=2025), (AND($J222= "New", $K222&gt;2025))), "N/A", VLOOKUP($F222, 'Source Data'!$B$15:$I$22,8)), "")</f>
        <v/>
      </c>
      <c r="AF222" s="171" t="str">
        <f>IF(ISNUMBER($F222), IF(OR(AND(OR($J222="Retired", $J222="Permanent Low-Use"), $K222&lt;=2026), (AND($J222= "New", $K222&gt;2026))), "N/A", VLOOKUP($F222, 'Source Data'!$B$15:$I$22,8)), "")</f>
        <v/>
      </c>
      <c r="AG222" s="171" t="str">
        <f>IF(ISNUMBER($F222), IF(OR(AND(OR($J222="Retired", $J222="Permanent Low-Use"), $K222&lt;=2027), (AND($J222= "New", $K222&gt;2027))), "N/A", VLOOKUP($F222, 'Source Data'!$B$15:$I$22,8)), "")</f>
        <v/>
      </c>
      <c r="AH222" s="171" t="str">
        <f>IF(ISNUMBER($F222), IF(OR(AND(OR($J222="Retired", $J222="Permanent Low-Use"), $K222&lt;=2028), (AND($J222= "New", $K222&gt;2028))), "N/A", VLOOKUP($F222, 'Source Data'!$B$15:$I$22,8)), "")</f>
        <v/>
      </c>
      <c r="AI222" s="171" t="str">
        <f>IF(ISNUMBER($F222), IF(OR(AND(OR($J222="Retired", $J222="Permanent Low-Use"), $K222&lt;=2029), (AND($J222= "New", $K222&gt;2029))), "N/A", VLOOKUP($F222, 'Source Data'!$B$15:$I$22,8)), "")</f>
        <v/>
      </c>
      <c r="AJ222" s="171" t="str">
        <f>IF(ISNUMBER($F222), IF(OR(AND(OR($J222="Retired", $J222="Permanent Low-Use"), $K222&lt;=2030), (AND($J222= "New", $K222&gt;2030))), "N/A", VLOOKUP($F222, 'Source Data'!$B$15:$I$22,8)), "")</f>
        <v/>
      </c>
      <c r="AK222" s="171" t="str">
        <f>IF($N222= 0, "N/A", IF(ISERROR(VLOOKUP($F222, 'Source Data'!$B$4:$C$11,2)), "", VLOOKUP($F222, 'Source Data'!$B$4:$C$11,2)))</f>
        <v/>
      </c>
    </row>
    <row r="223" spans="1:37" x14ac:dyDescent="0.35">
      <c r="A223" s="99"/>
      <c r="B223" s="89"/>
      <c r="C223" s="90"/>
      <c r="D223" s="90"/>
      <c r="E223" s="91"/>
      <c r="F223" s="91"/>
      <c r="G223" s="86"/>
      <c r="H223" s="87"/>
      <c r="I223" s="86"/>
      <c r="J223" s="88"/>
      <c r="K223" s="92"/>
      <c r="L223" s="168" t="str">
        <f t="shared" si="11"/>
        <v/>
      </c>
      <c r="M223" s="170" t="str">
        <f>IF(ISERROR(VLOOKUP(E223,'Source Data'!$B$67:$J$97, MATCH(F223, 'Source Data'!$B$64:$J$64,1),TRUE))=TRUE,"",VLOOKUP(E223,'Source Data'!$B$67:$J$97,MATCH(F223, 'Source Data'!$B$64:$J$64,1),TRUE))</f>
        <v/>
      </c>
      <c r="N223" s="169" t="str">
        <f t="shared" si="12"/>
        <v/>
      </c>
      <c r="O223" s="170" t="str">
        <f>IF(OR(AND(OR($J223="Retired",$J223="Permanent Low-Use"),$K223&lt;=2020),(AND($J223="New",$K223&gt;2020))),"N/A",IF($N223=0,0,IF(ISERROR(VLOOKUP($E223,'Source Data'!$B$29:$J$60, MATCH($L223, 'Source Data'!$B$26:$J$26,1),TRUE))=TRUE,"",VLOOKUP($E223,'Source Data'!$B$29:$J$60,MATCH($L223, 'Source Data'!$B$26:$J$26,1),TRUE))))</f>
        <v/>
      </c>
      <c r="P223" s="170" t="str">
        <f>IF(OR(AND(OR($J223="Retired",$J223="Permanent Low-Use"),$K223&lt;=2021),(AND($J223="New",$K223&gt;2021))),"N/A",IF($N223=0,0,IF(ISERROR(VLOOKUP($E223,'Source Data'!$B$29:$J$60, MATCH($L223, 'Source Data'!$B$26:$J$26,1),TRUE))=TRUE,"",VLOOKUP($E223,'Source Data'!$B$29:$J$60,MATCH($L223, 'Source Data'!$B$26:$J$26,1),TRUE))))</f>
        <v/>
      </c>
      <c r="Q223" s="170" t="str">
        <f>IF(OR(AND(OR($J223="Retired",$J223="Permanent Low-Use"),$K223&lt;=2022),(AND($J223="New",$K223&gt;2022))),"N/A",IF($N223=0,0,IF(ISERROR(VLOOKUP($E223,'Source Data'!$B$29:$J$60, MATCH($L223, 'Source Data'!$B$26:$J$26,1),TRUE))=TRUE,"",VLOOKUP($E223,'Source Data'!$B$29:$J$60,MATCH($L223, 'Source Data'!$B$26:$J$26,1),TRUE))))</f>
        <v/>
      </c>
      <c r="R223" s="170" t="str">
        <f>IF(OR(AND(OR($J223="Retired",$J223="Permanent Low-Use"),$K223&lt;=2023),(AND($J223="New",$K223&gt;2023))),"N/A",IF($N223=0,0,IF(ISERROR(VLOOKUP($E223,'Source Data'!$B$29:$J$60, MATCH($L223, 'Source Data'!$B$26:$J$26,1),TRUE))=TRUE,"",VLOOKUP($E223,'Source Data'!$B$29:$J$60,MATCH($L223, 'Source Data'!$B$26:$J$26,1),TRUE))))</f>
        <v/>
      </c>
      <c r="S223" s="170" t="str">
        <f>IF(OR(AND(OR($J223="Retired",$J223="Permanent Low-Use"),$K223&lt;=2024),(AND($J223="New",$K223&gt;2024))),"N/A",IF($N223=0,0,IF(ISERROR(VLOOKUP($E223,'Source Data'!$B$29:$J$60, MATCH($L223, 'Source Data'!$B$26:$J$26,1),TRUE))=TRUE,"",VLOOKUP($E223,'Source Data'!$B$29:$J$60,MATCH($L223, 'Source Data'!$B$26:$J$26,1),TRUE))))</f>
        <v/>
      </c>
      <c r="T223" s="170" t="str">
        <f>IF(OR(AND(OR($J223="Retired",$J223="Permanent Low-Use"),$K223&lt;=2025),(AND($J223="New",$K223&gt;2025))),"N/A",IF($N223=0,0,IF(ISERROR(VLOOKUP($E223,'Source Data'!$B$29:$J$60, MATCH($L223, 'Source Data'!$B$26:$J$26,1),TRUE))=TRUE,"",VLOOKUP($E223,'Source Data'!$B$29:$J$60,MATCH($L223, 'Source Data'!$B$26:$J$26,1),TRUE))))</f>
        <v/>
      </c>
      <c r="U223" s="170" t="str">
        <f>IF(OR(AND(OR($J223="Retired",$J223="Permanent Low-Use"),$K223&lt;=2026),(AND($J223="New",$K223&gt;2026))),"N/A",IF($N223=0,0,IF(ISERROR(VLOOKUP($E223,'Source Data'!$B$29:$J$60, MATCH($L223, 'Source Data'!$B$26:$J$26,1),TRUE))=TRUE,"",VLOOKUP($E223,'Source Data'!$B$29:$J$60,MATCH($L223, 'Source Data'!$B$26:$J$26,1),TRUE))))</f>
        <v/>
      </c>
      <c r="V223" s="170" t="str">
        <f>IF(OR(AND(OR($J223="Retired",$J223="Permanent Low-Use"),$K223&lt;=2027),(AND($J223="New",$K223&gt;2027))),"N/A",IF($N223=0,0,IF(ISERROR(VLOOKUP($E223,'Source Data'!$B$29:$J$60, MATCH($L223, 'Source Data'!$B$26:$J$26,1),TRUE))=TRUE,"",VLOOKUP($E223,'Source Data'!$B$29:$J$60,MATCH($L223, 'Source Data'!$B$26:$J$26,1),TRUE))))</f>
        <v/>
      </c>
      <c r="W223" s="170" t="str">
        <f>IF(OR(AND(OR($J223="Retired",$J223="Permanent Low-Use"),$K223&lt;=2028),(AND($J223="New",$K223&gt;2028))),"N/A",IF($N223=0,0,IF(ISERROR(VLOOKUP($E223,'Source Data'!$B$29:$J$60, MATCH($L223, 'Source Data'!$B$26:$J$26,1),TRUE))=TRUE,"",VLOOKUP($E223,'Source Data'!$B$29:$J$60,MATCH($L223, 'Source Data'!$B$26:$J$26,1),TRUE))))</f>
        <v/>
      </c>
      <c r="X223" s="170" t="str">
        <f>IF(OR(AND(OR($J223="Retired",$J223="Permanent Low-Use"),$K223&lt;=2029),(AND($J223="New",$K223&gt;2029))),"N/A",IF($N223=0,0,IF(ISERROR(VLOOKUP($E223,'Source Data'!$B$29:$J$60, MATCH($L223, 'Source Data'!$B$26:$J$26,1),TRUE))=TRUE,"",VLOOKUP($E223,'Source Data'!$B$29:$J$60,MATCH($L223, 'Source Data'!$B$26:$J$26,1),TRUE))))</f>
        <v/>
      </c>
      <c r="Y223" s="170" t="str">
        <f>IF(OR(AND(OR($J223="Retired",$J223="Permanent Low-Use"),$K223&lt;=2030),(AND($J223="New",$K223&gt;2030))),"N/A",IF($N223=0,0,IF(ISERROR(VLOOKUP($E223,'Source Data'!$B$29:$J$60, MATCH($L223, 'Source Data'!$B$26:$J$26,1),TRUE))=TRUE,"",VLOOKUP($E223,'Source Data'!$B$29:$J$60,MATCH($L223, 'Source Data'!$B$26:$J$26,1),TRUE))))</f>
        <v/>
      </c>
      <c r="Z223" s="171" t="str">
        <f>IF(ISNUMBER($L223),IF(OR(AND(OR($J223="Retired",$J223="Permanent Low-Use"),$K223&lt;=2020),(AND($J223="New",$K223&gt;2020))),"N/A",VLOOKUP($F223,'Source Data'!$B$15:$I$22,5)),"")</f>
        <v/>
      </c>
      <c r="AA223" s="171" t="str">
        <f>IF(ISNUMBER($F223), IF(OR(AND(OR($J223="Retired", $J223="Permanent Low-Use"), $K223&lt;=2021), (AND($J223= "New", $K223&gt;2021))), "N/A", VLOOKUP($F223, 'Source Data'!$B$15:$I$22,6)), "")</f>
        <v/>
      </c>
      <c r="AB223" s="171" t="str">
        <f>IF(ISNUMBER($F223), IF(OR(AND(OR($J223="Retired", $J223="Permanent Low-Use"), $K223&lt;=2022), (AND($J223= "New", $K223&gt;2022))), "N/A", VLOOKUP($F223, 'Source Data'!$B$15:$I$22,7)), "")</f>
        <v/>
      </c>
      <c r="AC223" s="171" t="str">
        <f>IF(ISNUMBER($F223), IF(OR(AND(OR($J223="Retired", $J223="Permanent Low-Use"), $K223&lt;=2023), (AND($J223= "New", $K223&gt;2023))), "N/A", VLOOKUP($F223, 'Source Data'!$B$15:$I$22,8)), "")</f>
        <v/>
      </c>
      <c r="AD223" s="171" t="str">
        <f>IF(ISNUMBER($F223), IF(OR(AND(OR($J223="Retired", $J223="Permanent Low-Use"), $K223&lt;=2024), (AND($J223= "New", $K223&gt;2024))), "N/A", VLOOKUP($F223, 'Source Data'!$B$15:$I$22,8)), "")</f>
        <v/>
      </c>
      <c r="AE223" s="171" t="str">
        <f>IF(ISNUMBER($F223), IF(OR(AND(OR($J223="Retired", $J223="Permanent Low-Use"), $K223&lt;=2025), (AND($J223= "New", $K223&gt;2025))), "N/A", VLOOKUP($F223, 'Source Data'!$B$15:$I$22,8)), "")</f>
        <v/>
      </c>
      <c r="AF223" s="171" t="str">
        <f>IF(ISNUMBER($F223), IF(OR(AND(OR($J223="Retired", $J223="Permanent Low-Use"), $K223&lt;=2026), (AND($J223= "New", $K223&gt;2026))), "N/A", VLOOKUP($F223, 'Source Data'!$B$15:$I$22,8)), "")</f>
        <v/>
      </c>
      <c r="AG223" s="171" t="str">
        <f>IF(ISNUMBER($F223), IF(OR(AND(OR($J223="Retired", $J223="Permanent Low-Use"), $K223&lt;=2027), (AND($J223= "New", $K223&gt;2027))), "N/A", VLOOKUP($F223, 'Source Data'!$B$15:$I$22,8)), "")</f>
        <v/>
      </c>
      <c r="AH223" s="171" t="str">
        <f>IF(ISNUMBER($F223), IF(OR(AND(OR($J223="Retired", $J223="Permanent Low-Use"), $K223&lt;=2028), (AND($J223= "New", $K223&gt;2028))), "N/A", VLOOKUP($F223, 'Source Data'!$B$15:$I$22,8)), "")</f>
        <v/>
      </c>
      <c r="AI223" s="171" t="str">
        <f>IF(ISNUMBER($F223), IF(OR(AND(OR($J223="Retired", $J223="Permanent Low-Use"), $K223&lt;=2029), (AND($J223= "New", $K223&gt;2029))), "N/A", VLOOKUP($F223, 'Source Data'!$B$15:$I$22,8)), "")</f>
        <v/>
      </c>
      <c r="AJ223" s="171" t="str">
        <f>IF(ISNUMBER($F223), IF(OR(AND(OR($J223="Retired", $J223="Permanent Low-Use"), $K223&lt;=2030), (AND($J223= "New", $K223&gt;2030))), "N/A", VLOOKUP($F223, 'Source Data'!$B$15:$I$22,8)), "")</f>
        <v/>
      </c>
      <c r="AK223" s="171" t="str">
        <f>IF($N223= 0, "N/A", IF(ISERROR(VLOOKUP($F223, 'Source Data'!$B$4:$C$11,2)), "", VLOOKUP($F223, 'Source Data'!$B$4:$C$11,2)))</f>
        <v/>
      </c>
    </row>
    <row r="224" spans="1:37" x14ac:dyDescent="0.35">
      <c r="A224" s="99"/>
      <c r="B224" s="89"/>
      <c r="C224" s="90"/>
      <c r="D224" s="90"/>
      <c r="E224" s="91"/>
      <c r="F224" s="91"/>
      <c r="G224" s="86"/>
      <c r="H224" s="87"/>
      <c r="I224" s="86"/>
      <c r="J224" s="88"/>
      <c r="K224" s="92"/>
      <c r="L224" s="168" t="str">
        <f t="shared" si="11"/>
        <v/>
      </c>
      <c r="M224" s="170" t="str">
        <f>IF(ISERROR(VLOOKUP(E224,'Source Data'!$B$67:$J$97, MATCH(F224, 'Source Data'!$B$64:$J$64,1),TRUE))=TRUE,"",VLOOKUP(E224,'Source Data'!$B$67:$J$97,MATCH(F224, 'Source Data'!$B$64:$J$64,1),TRUE))</f>
        <v/>
      </c>
      <c r="N224" s="169" t="str">
        <f t="shared" si="12"/>
        <v/>
      </c>
      <c r="O224" s="170" t="str">
        <f>IF(OR(AND(OR($J224="Retired",$J224="Permanent Low-Use"),$K224&lt;=2020),(AND($J224="New",$K224&gt;2020))),"N/A",IF($N224=0,0,IF(ISERROR(VLOOKUP($E224,'Source Data'!$B$29:$J$60, MATCH($L224, 'Source Data'!$B$26:$J$26,1),TRUE))=TRUE,"",VLOOKUP($E224,'Source Data'!$B$29:$J$60,MATCH($L224, 'Source Data'!$B$26:$J$26,1),TRUE))))</f>
        <v/>
      </c>
      <c r="P224" s="170" t="str">
        <f>IF(OR(AND(OR($J224="Retired",$J224="Permanent Low-Use"),$K224&lt;=2021),(AND($J224="New",$K224&gt;2021))),"N/A",IF($N224=0,0,IF(ISERROR(VLOOKUP($E224,'Source Data'!$B$29:$J$60, MATCH($L224, 'Source Data'!$B$26:$J$26,1),TRUE))=TRUE,"",VLOOKUP($E224,'Source Data'!$B$29:$J$60,MATCH($L224, 'Source Data'!$B$26:$J$26,1),TRUE))))</f>
        <v/>
      </c>
      <c r="Q224" s="170" t="str">
        <f>IF(OR(AND(OR($J224="Retired",$J224="Permanent Low-Use"),$K224&lt;=2022),(AND($J224="New",$K224&gt;2022))),"N/A",IF($N224=0,0,IF(ISERROR(VLOOKUP($E224,'Source Data'!$B$29:$J$60, MATCH($L224, 'Source Data'!$B$26:$J$26,1),TRUE))=TRUE,"",VLOOKUP($E224,'Source Data'!$B$29:$J$60,MATCH($L224, 'Source Data'!$B$26:$J$26,1),TRUE))))</f>
        <v/>
      </c>
      <c r="R224" s="170" t="str">
        <f>IF(OR(AND(OR($J224="Retired",$J224="Permanent Low-Use"),$K224&lt;=2023),(AND($J224="New",$K224&gt;2023))),"N/A",IF($N224=0,0,IF(ISERROR(VLOOKUP($E224,'Source Data'!$B$29:$J$60, MATCH($L224, 'Source Data'!$B$26:$J$26,1),TRUE))=TRUE,"",VLOOKUP($E224,'Source Data'!$B$29:$J$60,MATCH($L224, 'Source Data'!$B$26:$J$26,1),TRUE))))</f>
        <v/>
      </c>
      <c r="S224" s="170" t="str">
        <f>IF(OR(AND(OR($J224="Retired",$J224="Permanent Low-Use"),$K224&lt;=2024),(AND($J224="New",$K224&gt;2024))),"N/A",IF($N224=0,0,IF(ISERROR(VLOOKUP($E224,'Source Data'!$B$29:$J$60, MATCH($L224, 'Source Data'!$B$26:$J$26,1),TRUE))=TRUE,"",VLOOKUP($E224,'Source Data'!$B$29:$J$60,MATCH($L224, 'Source Data'!$B$26:$J$26,1),TRUE))))</f>
        <v/>
      </c>
      <c r="T224" s="170" t="str">
        <f>IF(OR(AND(OR($J224="Retired",$J224="Permanent Low-Use"),$K224&lt;=2025),(AND($J224="New",$K224&gt;2025))),"N/A",IF($N224=0,0,IF(ISERROR(VLOOKUP($E224,'Source Data'!$B$29:$J$60, MATCH($L224, 'Source Data'!$B$26:$J$26,1),TRUE))=TRUE,"",VLOOKUP($E224,'Source Data'!$B$29:$J$60,MATCH($L224, 'Source Data'!$B$26:$J$26,1),TRUE))))</f>
        <v/>
      </c>
      <c r="U224" s="170" t="str">
        <f>IF(OR(AND(OR($J224="Retired",$J224="Permanent Low-Use"),$K224&lt;=2026),(AND($J224="New",$K224&gt;2026))),"N/A",IF($N224=0,0,IF(ISERROR(VLOOKUP($E224,'Source Data'!$B$29:$J$60, MATCH($L224, 'Source Data'!$B$26:$J$26,1),TRUE))=TRUE,"",VLOOKUP($E224,'Source Data'!$B$29:$J$60,MATCH($L224, 'Source Data'!$B$26:$J$26,1),TRUE))))</f>
        <v/>
      </c>
      <c r="V224" s="170" t="str">
        <f>IF(OR(AND(OR($J224="Retired",$J224="Permanent Low-Use"),$K224&lt;=2027),(AND($J224="New",$K224&gt;2027))),"N/A",IF($N224=0,0,IF(ISERROR(VLOOKUP($E224,'Source Data'!$B$29:$J$60, MATCH($L224, 'Source Data'!$B$26:$J$26,1),TRUE))=TRUE,"",VLOOKUP($E224,'Source Data'!$B$29:$J$60,MATCH($L224, 'Source Data'!$B$26:$J$26,1),TRUE))))</f>
        <v/>
      </c>
      <c r="W224" s="170" t="str">
        <f>IF(OR(AND(OR($J224="Retired",$J224="Permanent Low-Use"),$K224&lt;=2028),(AND($J224="New",$K224&gt;2028))),"N/A",IF($N224=0,0,IF(ISERROR(VLOOKUP($E224,'Source Data'!$B$29:$J$60, MATCH($L224, 'Source Data'!$B$26:$J$26,1),TRUE))=TRUE,"",VLOOKUP($E224,'Source Data'!$B$29:$J$60,MATCH($L224, 'Source Data'!$B$26:$J$26,1),TRUE))))</f>
        <v/>
      </c>
      <c r="X224" s="170" t="str">
        <f>IF(OR(AND(OR($J224="Retired",$J224="Permanent Low-Use"),$K224&lt;=2029),(AND($J224="New",$K224&gt;2029))),"N/A",IF($N224=0,0,IF(ISERROR(VLOOKUP($E224,'Source Data'!$B$29:$J$60, MATCH($L224, 'Source Data'!$B$26:$J$26,1),TRUE))=TRUE,"",VLOOKUP($E224,'Source Data'!$B$29:$J$60,MATCH($L224, 'Source Data'!$B$26:$J$26,1),TRUE))))</f>
        <v/>
      </c>
      <c r="Y224" s="170" t="str">
        <f>IF(OR(AND(OR($J224="Retired",$J224="Permanent Low-Use"),$K224&lt;=2030),(AND($J224="New",$K224&gt;2030))),"N/A",IF($N224=0,0,IF(ISERROR(VLOOKUP($E224,'Source Data'!$B$29:$J$60, MATCH($L224, 'Source Data'!$B$26:$J$26,1),TRUE))=TRUE,"",VLOOKUP($E224,'Source Data'!$B$29:$J$60,MATCH($L224, 'Source Data'!$B$26:$J$26,1),TRUE))))</f>
        <v/>
      </c>
      <c r="Z224" s="171" t="str">
        <f>IF(ISNUMBER($L224),IF(OR(AND(OR($J224="Retired",$J224="Permanent Low-Use"),$K224&lt;=2020),(AND($J224="New",$K224&gt;2020))),"N/A",VLOOKUP($F224,'Source Data'!$B$15:$I$22,5)),"")</f>
        <v/>
      </c>
      <c r="AA224" s="171" t="str">
        <f>IF(ISNUMBER($F224), IF(OR(AND(OR($J224="Retired", $J224="Permanent Low-Use"), $K224&lt;=2021), (AND($J224= "New", $K224&gt;2021))), "N/A", VLOOKUP($F224, 'Source Data'!$B$15:$I$22,6)), "")</f>
        <v/>
      </c>
      <c r="AB224" s="171" t="str">
        <f>IF(ISNUMBER($F224), IF(OR(AND(OR($J224="Retired", $J224="Permanent Low-Use"), $K224&lt;=2022), (AND($J224= "New", $K224&gt;2022))), "N/A", VLOOKUP($F224, 'Source Data'!$B$15:$I$22,7)), "")</f>
        <v/>
      </c>
      <c r="AC224" s="171" t="str">
        <f>IF(ISNUMBER($F224), IF(OR(AND(OR($J224="Retired", $J224="Permanent Low-Use"), $K224&lt;=2023), (AND($J224= "New", $K224&gt;2023))), "N/A", VLOOKUP($F224, 'Source Data'!$B$15:$I$22,8)), "")</f>
        <v/>
      </c>
      <c r="AD224" s="171" t="str">
        <f>IF(ISNUMBER($F224), IF(OR(AND(OR($J224="Retired", $J224="Permanent Low-Use"), $K224&lt;=2024), (AND($J224= "New", $K224&gt;2024))), "N/A", VLOOKUP($F224, 'Source Data'!$B$15:$I$22,8)), "")</f>
        <v/>
      </c>
      <c r="AE224" s="171" t="str">
        <f>IF(ISNUMBER($F224), IF(OR(AND(OR($J224="Retired", $J224="Permanent Low-Use"), $K224&lt;=2025), (AND($J224= "New", $K224&gt;2025))), "N/A", VLOOKUP($F224, 'Source Data'!$B$15:$I$22,8)), "")</f>
        <v/>
      </c>
      <c r="AF224" s="171" t="str">
        <f>IF(ISNUMBER($F224), IF(OR(AND(OR($J224="Retired", $J224="Permanent Low-Use"), $K224&lt;=2026), (AND($J224= "New", $K224&gt;2026))), "N/A", VLOOKUP($F224, 'Source Data'!$B$15:$I$22,8)), "")</f>
        <v/>
      </c>
      <c r="AG224" s="171" t="str">
        <f>IF(ISNUMBER($F224), IF(OR(AND(OR($J224="Retired", $J224="Permanent Low-Use"), $K224&lt;=2027), (AND($J224= "New", $K224&gt;2027))), "N/A", VLOOKUP($F224, 'Source Data'!$B$15:$I$22,8)), "")</f>
        <v/>
      </c>
      <c r="AH224" s="171" t="str">
        <f>IF(ISNUMBER($F224), IF(OR(AND(OR($J224="Retired", $J224="Permanent Low-Use"), $K224&lt;=2028), (AND($J224= "New", $K224&gt;2028))), "N/A", VLOOKUP($F224, 'Source Data'!$B$15:$I$22,8)), "")</f>
        <v/>
      </c>
      <c r="AI224" s="171" t="str">
        <f>IF(ISNUMBER($F224), IF(OR(AND(OR($J224="Retired", $J224="Permanent Low-Use"), $K224&lt;=2029), (AND($J224= "New", $K224&gt;2029))), "N/A", VLOOKUP($F224, 'Source Data'!$B$15:$I$22,8)), "")</f>
        <v/>
      </c>
      <c r="AJ224" s="171" t="str">
        <f>IF(ISNUMBER($F224), IF(OR(AND(OR($J224="Retired", $J224="Permanent Low-Use"), $K224&lt;=2030), (AND($J224= "New", $K224&gt;2030))), "N/A", VLOOKUP($F224, 'Source Data'!$B$15:$I$22,8)), "")</f>
        <v/>
      </c>
      <c r="AK224" s="171" t="str">
        <f>IF($N224= 0, "N/A", IF(ISERROR(VLOOKUP($F224, 'Source Data'!$B$4:$C$11,2)), "", VLOOKUP($F224, 'Source Data'!$B$4:$C$11,2)))</f>
        <v/>
      </c>
    </row>
    <row r="225" spans="1:37" x14ac:dyDescent="0.35">
      <c r="A225" s="99"/>
      <c r="B225" s="89"/>
      <c r="C225" s="90"/>
      <c r="D225" s="90"/>
      <c r="E225" s="91"/>
      <c r="F225" s="91"/>
      <c r="G225" s="86"/>
      <c r="H225" s="87"/>
      <c r="I225" s="86"/>
      <c r="J225" s="88"/>
      <c r="K225" s="92"/>
      <c r="L225" s="168" t="str">
        <f t="shared" si="11"/>
        <v/>
      </c>
      <c r="M225" s="170" t="str">
        <f>IF(ISERROR(VLOOKUP(E225,'Source Data'!$B$67:$J$97, MATCH(F225, 'Source Data'!$B$64:$J$64,1),TRUE))=TRUE,"",VLOOKUP(E225,'Source Data'!$B$67:$J$97,MATCH(F225, 'Source Data'!$B$64:$J$64,1),TRUE))</f>
        <v/>
      </c>
      <c r="N225" s="169" t="str">
        <f t="shared" si="12"/>
        <v/>
      </c>
      <c r="O225" s="170" t="str">
        <f>IF(OR(AND(OR($J225="Retired",$J225="Permanent Low-Use"),$K225&lt;=2020),(AND($J225="New",$K225&gt;2020))),"N/A",IF($N225=0,0,IF(ISERROR(VLOOKUP($E225,'Source Data'!$B$29:$J$60, MATCH($L225, 'Source Data'!$B$26:$J$26,1),TRUE))=TRUE,"",VLOOKUP($E225,'Source Data'!$B$29:$J$60,MATCH($L225, 'Source Data'!$B$26:$J$26,1),TRUE))))</f>
        <v/>
      </c>
      <c r="P225" s="170" t="str">
        <f>IF(OR(AND(OR($J225="Retired",$J225="Permanent Low-Use"),$K225&lt;=2021),(AND($J225="New",$K225&gt;2021))),"N/A",IF($N225=0,0,IF(ISERROR(VLOOKUP($E225,'Source Data'!$B$29:$J$60, MATCH($L225, 'Source Data'!$B$26:$J$26,1),TRUE))=TRUE,"",VLOOKUP($E225,'Source Data'!$B$29:$J$60,MATCH($L225, 'Source Data'!$B$26:$J$26,1),TRUE))))</f>
        <v/>
      </c>
      <c r="Q225" s="170" t="str">
        <f>IF(OR(AND(OR($J225="Retired",$J225="Permanent Low-Use"),$K225&lt;=2022),(AND($J225="New",$K225&gt;2022))),"N/A",IF($N225=0,0,IF(ISERROR(VLOOKUP($E225,'Source Data'!$B$29:$J$60, MATCH($L225, 'Source Data'!$B$26:$J$26,1),TRUE))=TRUE,"",VLOOKUP($E225,'Source Data'!$B$29:$J$60,MATCH($L225, 'Source Data'!$B$26:$J$26,1),TRUE))))</f>
        <v/>
      </c>
      <c r="R225" s="170" t="str">
        <f>IF(OR(AND(OR($J225="Retired",$J225="Permanent Low-Use"),$K225&lt;=2023),(AND($J225="New",$K225&gt;2023))),"N/A",IF($N225=0,0,IF(ISERROR(VLOOKUP($E225,'Source Data'!$B$29:$J$60, MATCH($L225, 'Source Data'!$B$26:$J$26,1),TRUE))=TRUE,"",VLOOKUP($E225,'Source Data'!$B$29:$J$60,MATCH($L225, 'Source Data'!$B$26:$J$26,1),TRUE))))</f>
        <v/>
      </c>
      <c r="S225" s="170" t="str">
        <f>IF(OR(AND(OR($J225="Retired",$J225="Permanent Low-Use"),$K225&lt;=2024),(AND($J225="New",$K225&gt;2024))),"N/A",IF($N225=0,0,IF(ISERROR(VLOOKUP($E225,'Source Data'!$B$29:$J$60, MATCH($L225, 'Source Data'!$B$26:$J$26,1),TRUE))=TRUE,"",VLOOKUP($E225,'Source Data'!$B$29:$J$60,MATCH($L225, 'Source Data'!$B$26:$J$26,1),TRUE))))</f>
        <v/>
      </c>
      <c r="T225" s="170" t="str">
        <f>IF(OR(AND(OR($J225="Retired",$J225="Permanent Low-Use"),$K225&lt;=2025),(AND($J225="New",$K225&gt;2025))),"N/A",IF($N225=0,0,IF(ISERROR(VLOOKUP($E225,'Source Data'!$B$29:$J$60, MATCH($L225, 'Source Data'!$B$26:$J$26,1),TRUE))=TRUE,"",VLOOKUP($E225,'Source Data'!$B$29:$J$60,MATCH($L225, 'Source Data'!$B$26:$J$26,1),TRUE))))</f>
        <v/>
      </c>
      <c r="U225" s="170" t="str">
        <f>IF(OR(AND(OR($J225="Retired",$J225="Permanent Low-Use"),$K225&lt;=2026),(AND($J225="New",$K225&gt;2026))),"N/A",IF($N225=0,0,IF(ISERROR(VLOOKUP($E225,'Source Data'!$B$29:$J$60, MATCH($L225, 'Source Data'!$B$26:$J$26,1),TRUE))=TRUE,"",VLOOKUP($E225,'Source Data'!$B$29:$J$60,MATCH($L225, 'Source Data'!$B$26:$J$26,1),TRUE))))</f>
        <v/>
      </c>
      <c r="V225" s="170" t="str">
        <f>IF(OR(AND(OR($J225="Retired",$J225="Permanent Low-Use"),$K225&lt;=2027),(AND($J225="New",$K225&gt;2027))),"N/A",IF($N225=0,0,IF(ISERROR(VLOOKUP($E225,'Source Data'!$B$29:$J$60, MATCH($L225, 'Source Data'!$B$26:$J$26,1),TRUE))=TRUE,"",VLOOKUP($E225,'Source Data'!$B$29:$J$60,MATCH($L225, 'Source Data'!$B$26:$J$26,1),TRUE))))</f>
        <v/>
      </c>
      <c r="W225" s="170" t="str">
        <f>IF(OR(AND(OR($J225="Retired",$J225="Permanent Low-Use"),$K225&lt;=2028),(AND($J225="New",$K225&gt;2028))),"N/A",IF($N225=0,0,IF(ISERROR(VLOOKUP($E225,'Source Data'!$B$29:$J$60, MATCH($L225, 'Source Data'!$B$26:$J$26,1),TRUE))=TRUE,"",VLOOKUP($E225,'Source Data'!$B$29:$J$60,MATCH($L225, 'Source Data'!$B$26:$J$26,1),TRUE))))</f>
        <v/>
      </c>
      <c r="X225" s="170" t="str">
        <f>IF(OR(AND(OR($J225="Retired",$J225="Permanent Low-Use"),$K225&lt;=2029),(AND($J225="New",$K225&gt;2029))),"N/A",IF($N225=0,0,IF(ISERROR(VLOOKUP($E225,'Source Data'!$B$29:$J$60, MATCH($L225, 'Source Data'!$B$26:$J$26,1),TRUE))=TRUE,"",VLOOKUP($E225,'Source Data'!$B$29:$J$60,MATCH($L225, 'Source Data'!$B$26:$J$26,1),TRUE))))</f>
        <v/>
      </c>
      <c r="Y225" s="170" t="str">
        <f>IF(OR(AND(OR($J225="Retired",$J225="Permanent Low-Use"),$K225&lt;=2030),(AND($J225="New",$K225&gt;2030))),"N/A",IF($N225=0,0,IF(ISERROR(VLOOKUP($E225,'Source Data'!$B$29:$J$60, MATCH($L225, 'Source Data'!$B$26:$J$26,1),TRUE))=TRUE,"",VLOOKUP($E225,'Source Data'!$B$29:$J$60,MATCH($L225, 'Source Data'!$B$26:$J$26,1),TRUE))))</f>
        <v/>
      </c>
      <c r="Z225" s="171" t="str">
        <f>IF(ISNUMBER($L225),IF(OR(AND(OR($J225="Retired",$J225="Permanent Low-Use"),$K225&lt;=2020),(AND($J225="New",$K225&gt;2020))),"N/A",VLOOKUP($F225,'Source Data'!$B$15:$I$22,5)),"")</f>
        <v/>
      </c>
      <c r="AA225" s="171" t="str">
        <f>IF(ISNUMBER($F225), IF(OR(AND(OR($J225="Retired", $J225="Permanent Low-Use"), $K225&lt;=2021), (AND($J225= "New", $K225&gt;2021))), "N/A", VLOOKUP($F225, 'Source Data'!$B$15:$I$22,6)), "")</f>
        <v/>
      </c>
      <c r="AB225" s="171" t="str">
        <f>IF(ISNUMBER($F225), IF(OR(AND(OR($J225="Retired", $J225="Permanent Low-Use"), $K225&lt;=2022), (AND($J225= "New", $K225&gt;2022))), "N/A", VLOOKUP($F225, 'Source Data'!$B$15:$I$22,7)), "")</f>
        <v/>
      </c>
      <c r="AC225" s="171" t="str">
        <f>IF(ISNUMBER($F225), IF(OR(AND(OR($J225="Retired", $J225="Permanent Low-Use"), $K225&lt;=2023), (AND($J225= "New", $K225&gt;2023))), "N/A", VLOOKUP($F225, 'Source Data'!$B$15:$I$22,8)), "")</f>
        <v/>
      </c>
      <c r="AD225" s="171" t="str">
        <f>IF(ISNUMBER($F225), IF(OR(AND(OR($J225="Retired", $J225="Permanent Low-Use"), $K225&lt;=2024), (AND($J225= "New", $K225&gt;2024))), "N/A", VLOOKUP($F225, 'Source Data'!$B$15:$I$22,8)), "")</f>
        <v/>
      </c>
      <c r="AE225" s="171" t="str">
        <f>IF(ISNUMBER($F225), IF(OR(AND(OR($J225="Retired", $J225="Permanent Low-Use"), $K225&lt;=2025), (AND($J225= "New", $K225&gt;2025))), "N/A", VLOOKUP($F225, 'Source Data'!$B$15:$I$22,8)), "")</f>
        <v/>
      </c>
      <c r="AF225" s="171" t="str">
        <f>IF(ISNUMBER($F225), IF(OR(AND(OR($J225="Retired", $J225="Permanent Low-Use"), $K225&lt;=2026), (AND($J225= "New", $K225&gt;2026))), "N/A", VLOOKUP($F225, 'Source Data'!$B$15:$I$22,8)), "")</f>
        <v/>
      </c>
      <c r="AG225" s="171" t="str">
        <f>IF(ISNUMBER($F225), IF(OR(AND(OR($J225="Retired", $J225="Permanent Low-Use"), $K225&lt;=2027), (AND($J225= "New", $K225&gt;2027))), "N/A", VLOOKUP($F225, 'Source Data'!$B$15:$I$22,8)), "")</f>
        <v/>
      </c>
      <c r="AH225" s="171" t="str">
        <f>IF(ISNUMBER($F225), IF(OR(AND(OR($J225="Retired", $J225="Permanent Low-Use"), $K225&lt;=2028), (AND($J225= "New", $K225&gt;2028))), "N/A", VLOOKUP($F225, 'Source Data'!$B$15:$I$22,8)), "")</f>
        <v/>
      </c>
      <c r="AI225" s="171" t="str">
        <f>IF(ISNUMBER($F225), IF(OR(AND(OR($J225="Retired", $J225="Permanent Low-Use"), $K225&lt;=2029), (AND($J225= "New", $K225&gt;2029))), "N/A", VLOOKUP($F225, 'Source Data'!$B$15:$I$22,8)), "")</f>
        <v/>
      </c>
      <c r="AJ225" s="171" t="str">
        <f>IF(ISNUMBER($F225), IF(OR(AND(OR($J225="Retired", $J225="Permanent Low-Use"), $K225&lt;=2030), (AND($J225= "New", $K225&gt;2030))), "N/A", VLOOKUP($F225, 'Source Data'!$B$15:$I$22,8)), "")</f>
        <v/>
      </c>
      <c r="AK225" s="171" t="str">
        <f>IF($N225= 0, "N/A", IF(ISERROR(VLOOKUP($F225, 'Source Data'!$B$4:$C$11,2)), "", VLOOKUP($F225, 'Source Data'!$B$4:$C$11,2)))</f>
        <v/>
      </c>
    </row>
    <row r="226" spans="1:37" x14ac:dyDescent="0.35">
      <c r="A226" s="99"/>
      <c r="B226" s="89"/>
      <c r="C226" s="90"/>
      <c r="D226" s="90"/>
      <c r="E226" s="91"/>
      <c r="F226" s="91"/>
      <c r="G226" s="86"/>
      <c r="H226" s="87"/>
      <c r="I226" s="86"/>
      <c r="J226" s="88"/>
      <c r="K226" s="92"/>
      <c r="L226" s="168" t="str">
        <f t="shared" si="11"/>
        <v/>
      </c>
      <c r="M226" s="170" t="str">
        <f>IF(ISERROR(VLOOKUP(E226,'Source Data'!$B$67:$J$97, MATCH(F226, 'Source Data'!$B$64:$J$64,1),TRUE))=TRUE,"",VLOOKUP(E226,'Source Data'!$B$67:$J$97,MATCH(F226, 'Source Data'!$B$64:$J$64,1),TRUE))</f>
        <v/>
      </c>
      <c r="N226" s="169" t="str">
        <f t="shared" si="12"/>
        <v/>
      </c>
      <c r="O226" s="170" t="str">
        <f>IF(OR(AND(OR($J226="Retired",$J226="Permanent Low-Use"),$K226&lt;=2020),(AND($J226="New",$K226&gt;2020))),"N/A",IF($N226=0,0,IF(ISERROR(VLOOKUP($E226,'Source Data'!$B$29:$J$60, MATCH($L226, 'Source Data'!$B$26:$J$26,1),TRUE))=TRUE,"",VLOOKUP($E226,'Source Data'!$B$29:$J$60,MATCH($L226, 'Source Data'!$B$26:$J$26,1),TRUE))))</f>
        <v/>
      </c>
      <c r="P226" s="170" t="str">
        <f>IF(OR(AND(OR($J226="Retired",$J226="Permanent Low-Use"),$K226&lt;=2021),(AND($J226="New",$K226&gt;2021))),"N/A",IF($N226=0,0,IF(ISERROR(VLOOKUP($E226,'Source Data'!$B$29:$J$60, MATCH($L226, 'Source Data'!$B$26:$J$26,1),TRUE))=TRUE,"",VLOOKUP($E226,'Source Data'!$B$29:$J$60,MATCH($L226, 'Source Data'!$B$26:$J$26,1),TRUE))))</f>
        <v/>
      </c>
      <c r="Q226" s="170" t="str">
        <f>IF(OR(AND(OR($J226="Retired",$J226="Permanent Low-Use"),$K226&lt;=2022),(AND($J226="New",$K226&gt;2022))),"N/A",IF($N226=0,0,IF(ISERROR(VLOOKUP($E226,'Source Data'!$B$29:$J$60, MATCH($L226, 'Source Data'!$B$26:$J$26,1),TRUE))=TRUE,"",VLOOKUP($E226,'Source Data'!$B$29:$J$60,MATCH($L226, 'Source Data'!$B$26:$J$26,1),TRUE))))</f>
        <v/>
      </c>
      <c r="R226" s="170" t="str">
        <f>IF(OR(AND(OR($J226="Retired",$J226="Permanent Low-Use"),$K226&lt;=2023),(AND($J226="New",$K226&gt;2023))),"N/A",IF($N226=0,0,IF(ISERROR(VLOOKUP($E226,'Source Data'!$B$29:$J$60, MATCH($L226, 'Source Data'!$B$26:$J$26,1),TRUE))=TRUE,"",VLOOKUP($E226,'Source Data'!$B$29:$J$60,MATCH($L226, 'Source Data'!$B$26:$J$26,1),TRUE))))</f>
        <v/>
      </c>
      <c r="S226" s="170" t="str">
        <f>IF(OR(AND(OR($J226="Retired",$J226="Permanent Low-Use"),$K226&lt;=2024),(AND($J226="New",$K226&gt;2024))),"N/A",IF($N226=0,0,IF(ISERROR(VLOOKUP($E226,'Source Data'!$B$29:$J$60, MATCH($L226, 'Source Data'!$B$26:$J$26,1),TRUE))=TRUE,"",VLOOKUP($E226,'Source Data'!$B$29:$J$60,MATCH($L226, 'Source Data'!$B$26:$J$26,1),TRUE))))</f>
        <v/>
      </c>
      <c r="T226" s="170" t="str">
        <f>IF(OR(AND(OR($J226="Retired",$J226="Permanent Low-Use"),$K226&lt;=2025),(AND($J226="New",$K226&gt;2025))),"N/A",IF($N226=0,0,IF(ISERROR(VLOOKUP($E226,'Source Data'!$B$29:$J$60, MATCH($L226, 'Source Data'!$B$26:$J$26,1),TRUE))=TRUE,"",VLOOKUP($E226,'Source Data'!$B$29:$J$60,MATCH($L226, 'Source Data'!$B$26:$J$26,1),TRUE))))</f>
        <v/>
      </c>
      <c r="U226" s="170" t="str">
        <f>IF(OR(AND(OR($J226="Retired",$J226="Permanent Low-Use"),$K226&lt;=2026),(AND($J226="New",$K226&gt;2026))),"N/A",IF($N226=0,0,IF(ISERROR(VLOOKUP($E226,'Source Data'!$B$29:$J$60, MATCH($L226, 'Source Data'!$B$26:$J$26,1),TRUE))=TRUE,"",VLOOKUP($E226,'Source Data'!$B$29:$J$60,MATCH($L226, 'Source Data'!$B$26:$J$26,1),TRUE))))</f>
        <v/>
      </c>
      <c r="V226" s="170" t="str">
        <f>IF(OR(AND(OR($J226="Retired",$J226="Permanent Low-Use"),$K226&lt;=2027),(AND($J226="New",$K226&gt;2027))),"N/A",IF($N226=0,0,IF(ISERROR(VLOOKUP($E226,'Source Data'!$B$29:$J$60, MATCH($L226, 'Source Data'!$B$26:$J$26,1),TRUE))=TRUE,"",VLOOKUP($E226,'Source Data'!$B$29:$J$60,MATCH($L226, 'Source Data'!$B$26:$J$26,1),TRUE))))</f>
        <v/>
      </c>
      <c r="W226" s="170" t="str">
        <f>IF(OR(AND(OR($J226="Retired",$J226="Permanent Low-Use"),$K226&lt;=2028),(AND($J226="New",$K226&gt;2028))),"N/A",IF($N226=0,0,IF(ISERROR(VLOOKUP($E226,'Source Data'!$B$29:$J$60, MATCH($L226, 'Source Data'!$B$26:$J$26,1),TRUE))=TRUE,"",VLOOKUP($E226,'Source Data'!$B$29:$J$60,MATCH($L226, 'Source Data'!$B$26:$J$26,1),TRUE))))</f>
        <v/>
      </c>
      <c r="X226" s="170" t="str">
        <f>IF(OR(AND(OR($J226="Retired",$J226="Permanent Low-Use"),$K226&lt;=2029),(AND($J226="New",$K226&gt;2029))),"N/A",IF($N226=0,0,IF(ISERROR(VLOOKUP($E226,'Source Data'!$B$29:$J$60, MATCH($L226, 'Source Data'!$B$26:$J$26,1),TRUE))=TRUE,"",VLOOKUP($E226,'Source Data'!$B$29:$J$60,MATCH($L226, 'Source Data'!$B$26:$J$26,1),TRUE))))</f>
        <v/>
      </c>
      <c r="Y226" s="170" t="str">
        <f>IF(OR(AND(OR($J226="Retired",$J226="Permanent Low-Use"),$K226&lt;=2030),(AND($J226="New",$K226&gt;2030))),"N/A",IF($N226=0,0,IF(ISERROR(VLOOKUP($E226,'Source Data'!$B$29:$J$60, MATCH($L226, 'Source Data'!$B$26:$J$26,1),TRUE))=TRUE,"",VLOOKUP($E226,'Source Data'!$B$29:$J$60,MATCH($L226, 'Source Data'!$B$26:$J$26,1),TRUE))))</f>
        <v/>
      </c>
      <c r="Z226" s="171" t="str">
        <f>IF(ISNUMBER($L226),IF(OR(AND(OR($J226="Retired",$J226="Permanent Low-Use"),$K226&lt;=2020),(AND($J226="New",$K226&gt;2020))),"N/A",VLOOKUP($F226,'Source Data'!$B$15:$I$22,5)),"")</f>
        <v/>
      </c>
      <c r="AA226" s="171" t="str">
        <f>IF(ISNUMBER($F226), IF(OR(AND(OR($J226="Retired", $J226="Permanent Low-Use"), $K226&lt;=2021), (AND($J226= "New", $K226&gt;2021))), "N/A", VLOOKUP($F226, 'Source Data'!$B$15:$I$22,6)), "")</f>
        <v/>
      </c>
      <c r="AB226" s="171" t="str">
        <f>IF(ISNUMBER($F226), IF(OR(AND(OR($J226="Retired", $J226="Permanent Low-Use"), $K226&lt;=2022), (AND($J226= "New", $K226&gt;2022))), "N/A", VLOOKUP($F226, 'Source Data'!$B$15:$I$22,7)), "")</f>
        <v/>
      </c>
      <c r="AC226" s="171" t="str">
        <f>IF(ISNUMBER($F226), IF(OR(AND(OR($J226="Retired", $J226="Permanent Low-Use"), $K226&lt;=2023), (AND($J226= "New", $K226&gt;2023))), "N/A", VLOOKUP($F226, 'Source Data'!$B$15:$I$22,8)), "")</f>
        <v/>
      </c>
      <c r="AD226" s="171" t="str">
        <f>IF(ISNUMBER($F226), IF(OR(AND(OR($J226="Retired", $J226="Permanent Low-Use"), $K226&lt;=2024), (AND($J226= "New", $K226&gt;2024))), "N/A", VLOOKUP($F226, 'Source Data'!$B$15:$I$22,8)), "")</f>
        <v/>
      </c>
      <c r="AE226" s="171" t="str">
        <f>IF(ISNUMBER($F226), IF(OR(AND(OR($J226="Retired", $J226="Permanent Low-Use"), $K226&lt;=2025), (AND($J226= "New", $K226&gt;2025))), "N/A", VLOOKUP($F226, 'Source Data'!$B$15:$I$22,8)), "")</f>
        <v/>
      </c>
      <c r="AF226" s="171" t="str">
        <f>IF(ISNUMBER($F226), IF(OR(AND(OR($J226="Retired", $J226="Permanent Low-Use"), $K226&lt;=2026), (AND($J226= "New", $K226&gt;2026))), "N/A", VLOOKUP($F226, 'Source Data'!$B$15:$I$22,8)), "")</f>
        <v/>
      </c>
      <c r="AG226" s="171" t="str">
        <f>IF(ISNUMBER($F226), IF(OR(AND(OR($J226="Retired", $J226="Permanent Low-Use"), $K226&lt;=2027), (AND($J226= "New", $K226&gt;2027))), "N/A", VLOOKUP($F226, 'Source Data'!$B$15:$I$22,8)), "")</f>
        <v/>
      </c>
      <c r="AH226" s="171" t="str">
        <f>IF(ISNUMBER($F226), IF(OR(AND(OR($J226="Retired", $J226="Permanent Low-Use"), $K226&lt;=2028), (AND($J226= "New", $K226&gt;2028))), "N/A", VLOOKUP($F226, 'Source Data'!$B$15:$I$22,8)), "")</f>
        <v/>
      </c>
      <c r="AI226" s="171" t="str">
        <f>IF(ISNUMBER($F226), IF(OR(AND(OR($J226="Retired", $J226="Permanent Low-Use"), $K226&lt;=2029), (AND($J226= "New", $K226&gt;2029))), "N/A", VLOOKUP($F226, 'Source Data'!$B$15:$I$22,8)), "")</f>
        <v/>
      </c>
      <c r="AJ226" s="171" t="str">
        <f>IF(ISNUMBER($F226), IF(OR(AND(OR($J226="Retired", $J226="Permanent Low-Use"), $K226&lt;=2030), (AND($J226= "New", $K226&gt;2030))), "N/A", VLOOKUP($F226, 'Source Data'!$B$15:$I$22,8)), "")</f>
        <v/>
      </c>
      <c r="AK226" s="171" t="str">
        <f>IF($N226= 0, "N/A", IF(ISERROR(VLOOKUP($F226, 'Source Data'!$B$4:$C$11,2)), "", VLOOKUP($F226, 'Source Data'!$B$4:$C$11,2)))</f>
        <v/>
      </c>
    </row>
    <row r="227" spans="1:37" x14ac:dyDescent="0.35">
      <c r="A227" s="99"/>
      <c r="B227" s="89"/>
      <c r="C227" s="90"/>
      <c r="D227" s="90"/>
      <c r="E227" s="91"/>
      <c r="F227" s="91"/>
      <c r="G227" s="86"/>
      <c r="H227" s="87"/>
      <c r="I227" s="86"/>
      <c r="J227" s="88"/>
      <c r="K227" s="92"/>
      <c r="L227" s="168" t="str">
        <f t="shared" si="11"/>
        <v/>
      </c>
      <c r="M227" s="170" t="str">
        <f>IF(ISERROR(VLOOKUP(E227,'Source Data'!$B$67:$J$97, MATCH(F227, 'Source Data'!$B$64:$J$64,1),TRUE))=TRUE,"",VLOOKUP(E227,'Source Data'!$B$67:$J$97,MATCH(F227, 'Source Data'!$B$64:$J$64,1),TRUE))</f>
        <v/>
      </c>
      <c r="N227" s="169" t="str">
        <f t="shared" si="12"/>
        <v/>
      </c>
      <c r="O227" s="170" t="str">
        <f>IF(OR(AND(OR($J227="Retired",$J227="Permanent Low-Use"),$K227&lt;=2020),(AND($J227="New",$K227&gt;2020))),"N/A",IF($N227=0,0,IF(ISERROR(VLOOKUP($E227,'Source Data'!$B$29:$J$60, MATCH($L227, 'Source Data'!$B$26:$J$26,1),TRUE))=TRUE,"",VLOOKUP($E227,'Source Data'!$B$29:$J$60,MATCH($L227, 'Source Data'!$B$26:$J$26,1),TRUE))))</f>
        <v/>
      </c>
      <c r="P227" s="170" t="str">
        <f>IF(OR(AND(OR($J227="Retired",$J227="Permanent Low-Use"),$K227&lt;=2021),(AND($J227="New",$K227&gt;2021))),"N/A",IF($N227=0,0,IF(ISERROR(VLOOKUP($E227,'Source Data'!$B$29:$J$60, MATCH($L227, 'Source Data'!$B$26:$J$26,1),TRUE))=TRUE,"",VLOOKUP($E227,'Source Data'!$B$29:$J$60,MATCH($L227, 'Source Data'!$B$26:$J$26,1),TRUE))))</f>
        <v/>
      </c>
      <c r="Q227" s="170" t="str">
        <f>IF(OR(AND(OR($J227="Retired",$J227="Permanent Low-Use"),$K227&lt;=2022),(AND($J227="New",$K227&gt;2022))),"N/A",IF($N227=0,0,IF(ISERROR(VLOOKUP($E227,'Source Data'!$B$29:$J$60, MATCH($L227, 'Source Data'!$B$26:$J$26,1),TRUE))=TRUE,"",VLOOKUP($E227,'Source Data'!$B$29:$J$60,MATCH($L227, 'Source Data'!$B$26:$J$26,1),TRUE))))</f>
        <v/>
      </c>
      <c r="R227" s="170" t="str">
        <f>IF(OR(AND(OR($J227="Retired",$J227="Permanent Low-Use"),$K227&lt;=2023),(AND($J227="New",$K227&gt;2023))),"N/A",IF($N227=0,0,IF(ISERROR(VLOOKUP($E227,'Source Data'!$B$29:$J$60, MATCH($L227, 'Source Data'!$B$26:$J$26,1),TRUE))=TRUE,"",VLOOKUP($E227,'Source Data'!$B$29:$J$60,MATCH($L227, 'Source Data'!$B$26:$J$26,1),TRUE))))</f>
        <v/>
      </c>
      <c r="S227" s="170" t="str">
        <f>IF(OR(AND(OR($J227="Retired",$J227="Permanent Low-Use"),$K227&lt;=2024),(AND($J227="New",$K227&gt;2024))),"N/A",IF($N227=0,0,IF(ISERROR(VLOOKUP($E227,'Source Data'!$B$29:$J$60, MATCH($L227, 'Source Data'!$B$26:$J$26,1),TRUE))=TRUE,"",VLOOKUP($E227,'Source Data'!$B$29:$J$60,MATCH($L227, 'Source Data'!$B$26:$J$26,1),TRUE))))</f>
        <v/>
      </c>
      <c r="T227" s="170" t="str">
        <f>IF(OR(AND(OR($J227="Retired",$J227="Permanent Low-Use"),$K227&lt;=2025),(AND($J227="New",$K227&gt;2025))),"N/A",IF($N227=0,0,IF(ISERROR(VLOOKUP($E227,'Source Data'!$B$29:$J$60, MATCH($L227, 'Source Data'!$B$26:$J$26,1),TRUE))=TRUE,"",VLOOKUP($E227,'Source Data'!$B$29:$J$60,MATCH($L227, 'Source Data'!$B$26:$J$26,1),TRUE))))</f>
        <v/>
      </c>
      <c r="U227" s="170" t="str">
        <f>IF(OR(AND(OR($J227="Retired",$J227="Permanent Low-Use"),$K227&lt;=2026),(AND($J227="New",$K227&gt;2026))),"N/A",IF($N227=0,0,IF(ISERROR(VLOOKUP($E227,'Source Data'!$B$29:$J$60, MATCH($L227, 'Source Data'!$B$26:$J$26,1),TRUE))=TRUE,"",VLOOKUP($E227,'Source Data'!$B$29:$J$60,MATCH($L227, 'Source Data'!$B$26:$J$26,1),TRUE))))</f>
        <v/>
      </c>
      <c r="V227" s="170" t="str">
        <f>IF(OR(AND(OR($J227="Retired",$J227="Permanent Low-Use"),$K227&lt;=2027),(AND($J227="New",$K227&gt;2027))),"N/A",IF($N227=0,0,IF(ISERROR(VLOOKUP($E227,'Source Data'!$B$29:$J$60, MATCH($L227, 'Source Data'!$B$26:$J$26,1),TRUE))=TRUE,"",VLOOKUP($E227,'Source Data'!$B$29:$J$60,MATCH($L227, 'Source Data'!$B$26:$J$26,1),TRUE))))</f>
        <v/>
      </c>
      <c r="W227" s="170" t="str">
        <f>IF(OR(AND(OR($J227="Retired",$J227="Permanent Low-Use"),$K227&lt;=2028),(AND($J227="New",$K227&gt;2028))),"N/A",IF($N227=0,0,IF(ISERROR(VLOOKUP($E227,'Source Data'!$B$29:$J$60, MATCH($L227, 'Source Data'!$B$26:$J$26,1),TRUE))=TRUE,"",VLOOKUP($E227,'Source Data'!$B$29:$J$60,MATCH($L227, 'Source Data'!$B$26:$J$26,1),TRUE))))</f>
        <v/>
      </c>
      <c r="X227" s="170" t="str">
        <f>IF(OR(AND(OR($J227="Retired",$J227="Permanent Low-Use"),$K227&lt;=2029),(AND($J227="New",$K227&gt;2029))),"N/A",IF($N227=0,0,IF(ISERROR(VLOOKUP($E227,'Source Data'!$B$29:$J$60, MATCH($L227, 'Source Data'!$B$26:$J$26,1),TRUE))=TRUE,"",VLOOKUP($E227,'Source Data'!$B$29:$J$60,MATCH($L227, 'Source Data'!$B$26:$J$26,1),TRUE))))</f>
        <v/>
      </c>
      <c r="Y227" s="170" t="str">
        <f>IF(OR(AND(OR($J227="Retired",$J227="Permanent Low-Use"),$K227&lt;=2030),(AND($J227="New",$K227&gt;2030))),"N/A",IF($N227=0,0,IF(ISERROR(VLOOKUP($E227,'Source Data'!$B$29:$J$60, MATCH($L227, 'Source Data'!$B$26:$J$26,1),TRUE))=TRUE,"",VLOOKUP($E227,'Source Data'!$B$29:$J$60,MATCH($L227, 'Source Data'!$B$26:$J$26,1),TRUE))))</f>
        <v/>
      </c>
      <c r="Z227" s="171" t="str">
        <f>IF(ISNUMBER($L227),IF(OR(AND(OR($J227="Retired",$J227="Permanent Low-Use"),$K227&lt;=2020),(AND($J227="New",$K227&gt;2020))),"N/A",VLOOKUP($F227,'Source Data'!$B$15:$I$22,5)),"")</f>
        <v/>
      </c>
      <c r="AA227" s="171" t="str">
        <f>IF(ISNUMBER($F227), IF(OR(AND(OR($J227="Retired", $J227="Permanent Low-Use"), $K227&lt;=2021), (AND($J227= "New", $K227&gt;2021))), "N/A", VLOOKUP($F227, 'Source Data'!$B$15:$I$22,6)), "")</f>
        <v/>
      </c>
      <c r="AB227" s="171" t="str">
        <f>IF(ISNUMBER($F227), IF(OR(AND(OR($J227="Retired", $J227="Permanent Low-Use"), $K227&lt;=2022), (AND($J227= "New", $K227&gt;2022))), "N/A", VLOOKUP($F227, 'Source Data'!$B$15:$I$22,7)), "")</f>
        <v/>
      </c>
      <c r="AC227" s="171" t="str">
        <f>IF(ISNUMBER($F227), IF(OR(AND(OR($J227="Retired", $J227="Permanent Low-Use"), $K227&lt;=2023), (AND($J227= "New", $K227&gt;2023))), "N/A", VLOOKUP($F227, 'Source Data'!$B$15:$I$22,8)), "")</f>
        <v/>
      </c>
      <c r="AD227" s="171" t="str">
        <f>IF(ISNUMBER($F227), IF(OR(AND(OR($J227="Retired", $J227="Permanent Low-Use"), $K227&lt;=2024), (AND($J227= "New", $K227&gt;2024))), "N/A", VLOOKUP($F227, 'Source Data'!$B$15:$I$22,8)), "")</f>
        <v/>
      </c>
      <c r="AE227" s="171" t="str">
        <f>IF(ISNUMBER($F227), IF(OR(AND(OR($J227="Retired", $J227="Permanent Low-Use"), $K227&lt;=2025), (AND($J227= "New", $K227&gt;2025))), "N/A", VLOOKUP($F227, 'Source Data'!$B$15:$I$22,8)), "")</f>
        <v/>
      </c>
      <c r="AF227" s="171" t="str">
        <f>IF(ISNUMBER($F227), IF(OR(AND(OR($J227="Retired", $J227="Permanent Low-Use"), $K227&lt;=2026), (AND($J227= "New", $K227&gt;2026))), "N/A", VLOOKUP($F227, 'Source Data'!$B$15:$I$22,8)), "")</f>
        <v/>
      </c>
      <c r="AG227" s="171" t="str">
        <f>IF(ISNUMBER($F227), IF(OR(AND(OR($J227="Retired", $J227="Permanent Low-Use"), $K227&lt;=2027), (AND($J227= "New", $K227&gt;2027))), "N/A", VLOOKUP($F227, 'Source Data'!$B$15:$I$22,8)), "")</f>
        <v/>
      </c>
      <c r="AH227" s="171" t="str">
        <f>IF(ISNUMBER($F227), IF(OR(AND(OR($J227="Retired", $J227="Permanent Low-Use"), $K227&lt;=2028), (AND($J227= "New", $K227&gt;2028))), "N/A", VLOOKUP($F227, 'Source Data'!$B$15:$I$22,8)), "")</f>
        <v/>
      </c>
      <c r="AI227" s="171" t="str">
        <f>IF(ISNUMBER($F227), IF(OR(AND(OR($J227="Retired", $J227="Permanent Low-Use"), $K227&lt;=2029), (AND($J227= "New", $K227&gt;2029))), "N/A", VLOOKUP($F227, 'Source Data'!$B$15:$I$22,8)), "")</f>
        <v/>
      </c>
      <c r="AJ227" s="171" t="str">
        <f>IF(ISNUMBER($F227), IF(OR(AND(OR($J227="Retired", $J227="Permanent Low-Use"), $K227&lt;=2030), (AND($J227= "New", $K227&gt;2030))), "N/A", VLOOKUP($F227, 'Source Data'!$B$15:$I$22,8)), "")</f>
        <v/>
      </c>
      <c r="AK227" s="171" t="str">
        <f>IF($N227= 0, "N/A", IF(ISERROR(VLOOKUP($F227, 'Source Data'!$B$4:$C$11,2)), "", VLOOKUP($F227, 'Source Data'!$B$4:$C$11,2)))</f>
        <v/>
      </c>
    </row>
    <row r="228" spans="1:37" x14ac:dyDescent="0.35">
      <c r="A228" s="99"/>
      <c r="B228" s="89"/>
      <c r="C228" s="90"/>
      <c r="D228" s="90"/>
      <c r="E228" s="91"/>
      <c r="F228" s="91"/>
      <c r="G228" s="86"/>
      <c r="H228" s="87"/>
      <c r="I228" s="86"/>
      <c r="J228" s="88"/>
      <c r="K228" s="92"/>
      <c r="L228" s="168" t="str">
        <f t="shared" si="11"/>
        <v/>
      </c>
      <c r="M228" s="170" t="str">
        <f>IF(ISERROR(VLOOKUP(E228,'Source Data'!$B$67:$J$97, MATCH(F228, 'Source Data'!$B$64:$J$64,1),TRUE))=TRUE,"",VLOOKUP(E228,'Source Data'!$B$67:$J$97,MATCH(F228, 'Source Data'!$B$64:$J$64,1),TRUE))</f>
        <v/>
      </c>
      <c r="N228" s="169" t="str">
        <f t="shared" si="12"/>
        <v/>
      </c>
      <c r="O228" s="170" t="str">
        <f>IF(OR(AND(OR($J228="Retired",$J228="Permanent Low-Use"),$K228&lt;=2020),(AND($J228="New",$K228&gt;2020))),"N/A",IF($N228=0,0,IF(ISERROR(VLOOKUP($E228,'Source Data'!$B$29:$J$60, MATCH($L228, 'Source Data'!$B$26:$J$26,1),TRUE))=TRUE,"",VLOOKUP($E228,'Source Data'!$B$29:$J$60,MATCH($L228, 'Source Data'!$B$26:$J$26,1),TRUE))))</f>
        <v/>
      </c>
      <c r="P228" s="170" t="str">
        <f>IF(OR(AND(OR($J228="Retired",$J228="Permanent Low-Use"),$K228&lt;=2021),(AND($J228="New",$K228&gt;2021))),"N/A",IF($N228=0,0,IF(ISERROR(VLOOKUP($E228,'Source Data'!$B$29:$J$60, MATCH($L228, 'Source Data'!$B$26:$J$26,1),TRUE))=TRUE,"",VLOOKUP($E228,'Source Data'!$B$29:$J$60,MATCH($L228, 'Source Data'!$B$26:$J$26,1),TRUE))))</f>
        <v/>
      </c>
      <c r="Q228" s="170" t="str">
        <f>IF(OR(AND(OR($J228="Retired",$J228="Permanent Low-Use"),$K228&lt;=2022),(AND($J228="New",$K228&gt;2022))),"N/A",IF($N228=0,0,IF(ISERROR(VLOOKUP($E228,'Source Data'!$B$29:$J$60, MATCH($L228, 'Source Data'!$B$26:$J$26,1),TRUE))=TRUE,"",VLOOKUP($E228,'Source Data'!$B$29:$J$60,MATCH($L228, 'Source Data'!$B$26:$J$26,1),TRUE))))</f>
        <v/>
      </c>
      <c r="R228" s="170" t="str">
        <f>IF(OR(AND(OR($J228="Retired",$J228="Permanent Low-Use"),$K228&lt;=2023),(AND($J228="New",$K228&gt;2023))),"N/A",IF($N228=0,0,IF(ISERROR(VLOOKUP($E228,'Source Data'!$B$29:$J$60, MATCH($L228, 'Source Data'!$B$26:$J$26,1),TRUE))=TRUE,"",VLOOKUP($E228,'Source Data'!$B$29:$J$60,MATCH($L228, 'Source Data'!$B$26:$J$26,1),TRUE))))</f>
        <v/>
      </c>
      <c r="S228" s="170" t="str">
        <f>IF(OR(AND(OR($J228="Retired",$J228="Permanent Low-Use"),$K228&lt;=2024),(AND($J228="New",$K228&gt;2024))),"N/A",IF($N228=0,0,IF(ISERROR(VLOOKUP($E228,'Source Data'!$B$29:$J$60, MATCH($L228, 'Source Data'!$B$26:$J$26,1),TRUE))=TRUE,"",VLOOKUP($E228,'Source Data'!$B$29:$J$60,MATCH($L228, 'Source Data'!$B$26:$J$26,1),TRUE))))</f>
        <v/>
      </c>
      <c r="T228" s="170" t="str">
        <f>IF(OR(AND(OR($J228="Retired",$J228="Permanent Low-Use"),$K228&lt;=2025),(AND($J228="New",$K228&gt;2025))),"N/A",IF($N228=0,0,IF(ISERROR(VLOOKUP($E228,'Source Data'!$B$29:$J$60, MATCH($L228, 'Source Data'!$B$26:$J$26,1),TRUE))=TRUE,"",VLOOKUP($E228,'Source Data'!$B$29:$J$60,MATCH($L228, 'Source Data'!$B$26:$J$26,1),TRUE))))</f>
        <v/>
      </c>
      <c r="U228" s="170" t="str">
        <f>IF(OR(AND(OR($J228="Retired",$J228="Permanent Low-Use"),$K228&lt;=2026),(AND($J228="New",$K228&gt;2026))),"N/A",IF($N228=0,0,IF(ISERROR(VLOOKUP($E228,'Source Data'!$B$29:$J$60, MATCH($L228, 'Source Data'!$B$26:$J$26,1),TRUE))=TRUE,"",VLOOKUP($E228,'Source Data'!$B$29:$J$60,MATCH($L228, 'Source Data'!$B$26:$J$26,1),TRUE))))</f>
        <v/>
      </c>
      <c r="V228" s="170" t="str">
        <f>IF(OR(AND(OR($J228="Retired",$J228="Permanent Low-Use"),$K228&lt;=2027),(AND($J228="New",$K228&gt;2027))),"N/A",IF($N228=0,0,IF(ISERROR(VLOOKUP($E228,'Source Data'!$B$29:$J$60, MATCH($L228, 'Source Data'!$B$26:$J$26,1),TRUE))=TRUE,"",VLOOKUP($E228,'Source Data'!$B$29:$J$60,MATCH($L228, 'Source Data'!$B$26:$J$26,1),TRUE))))</f>
        <v/>
      </c>
      <c r="W228" s="170" t="str">
        <f>IF(OR(AND(OR($J228="Retired",$J228="Permanent Low-Use"),$K228&lt;=2028),(AND($J228="New",$K228&gt;2028))),"N/A",IF($N228=0,0,IF(ISERROR(VLOOKUP($E228,'Source Data'!$B$29:$J$60, MATCH($L228, 'Source Data'!$B$26:$J$26,1),TRUE))=TRUE,"",VLOOKUP($E228,'Source Data'!$B$29:$J$60,MATCH($L228, 'Source Data'!$B$26:$J$26,1),TRUE))))</f>
        <v/>
      </c>
      <c r="X228" s="170" t="str">
        <f>IF(OR(AND(OR($J228="Retired",$J228="Permanent Low-Use"),$K228&lt;=2029),(AND($J228="New",$K228&gt;2029))),"N/A",IF($N228=0,0,IF(ISERROR(VLOOKUP($E228,'Source Data'!$B$29:$J$60, MATCH($L228, 'Source Data'!$B$26:$J$26,1),TRUE))=TRUE,"",VLOOKUP($E228,'Source Data'!$B$29:$J$60,MATCH($L228, 'Source Data'!$B$26:$J$26,1),TRUE))))</f>
        <v/>
      </c>
      <c r="Y228" s="170" t="str">
        <f>IF(OR(AND(OR($J228="Retired",$J228="Permanent Low-Use"),$K228&lt;=2030),(AND($J228="New",$K228&gt;2030))),"N/A",IF($N228=0,0,IF(ISERROR(VLOOKUP($E228,'Source Data'!$B$29:$J$60, MATCH($L228, 'Source Data'!$B$26:$J$26,1),TRUE))=TRUE,"",VLOOKUP($E228,'Source Data'!$B$29:$J$60,MATCH($L228, 'Source Data'!$B$26:$J$26,1),TRUE))))</f>
        <v/>
      </c>
      <c r="Z228" s="171" t="str">
        <f>IF(ISNUMBER($L228),IF(OR(AND(OR($J228="Retired",$J228="Permanent Low-Use"),$K228&lt;=2020),(AND($J228="New",$K228&gt;2020))),"N/A",VLOOKUP($F228,'Source Data'!$B$15:$I$22,5)),"")</f>
        <v/>
      </c>
      <c r="AA228" s="171" t="str">
        <f>IF(ISNUMBER($F228), IF(OR(AND(OR($J228="Retired", $J228="Permanent Low-Use"), $K228&lt;=2021), (AND($J228= "New", $K228&gt;2021))), "N/A", VLOOKUP($F228, 'Source Data'!$B$15:$I$22,6)), "")</f>
        <v/>
      </c>
      <c r="AB228" s="171" t="str">
        <f>IF(ISNUMBER($F228), IF(OR(AND(OR($J228="Retired", $J228="Permanent Low-Use"), $K228&lt;=2022), (AND($J228= "New", $K228&gt;2022))), "N/A", VLOOKUP($F228, 'Source Data'!$B$15:$I$22,7)), "")</f>
        <v/>
      </c>
      <c r="AC228" s="171" t="str">
        <f>IF(ISNUMBER($F228), IF(OR(AND(OR($J228="Retired", $J228="Permanent Low-Use"), $K228&lt;=2023), (AND($J228= "New", $K228&gt;2023))), "N/A", VLOOKUP($F228, 'Source Data'!$B$15:$I$22,8)), "")</f>
        <v/>
      </c>
      <c r="AD228" s="171" t="str">
        <f>IF(ISNUMBER($F228), IF(OR(AND(OR($J228="Retired", $J228="Permanent Low-Use"), $K228&lt;=2024), (AND($J228= "New", $K228&gt;2024))), "N/A", VLOOKUP($F228, 'Source Data'!$B$15:$I$22,8)), "")</f>
        <v/>
      </c>
      <c r="AE228" s="171" t="str">
        <f>IF(ISNUMBER($F228), IF(OR(AND(OR($J228="Retired", $J228="Permanent Low-Use"), $K228&lt;=2025), (AND($J228= "New", $K228&gt;2025))), "N/A", VLOOKUP($F228, 'Source Data'!$B$15:$I$22,8)), "")</f>
        <v/>
      </c>
      <c r="AF228" s="171" t="str">
        <f>IF(ISNUMBER($F228), IF(OR(AND(OR($J228="Retired", $J228="Permanent Low-Use"), $K228&lt;=2026), (AND($J228= "New", $K228&gt;2026))), "N/A", VLOOKUP($F228, 'Source Data'!$B$15:$I$22,8)), "")</f>
        <v/>
      </c>
      <c r="AG228" s="171" t="str">
        <f>IF(ISNUMBER($F228), IF(OR(AND(OR($J228="Retired", $J228="Permanent Low-Use"), $K228&lt;=2027), (AND($J228= "New", $K228&gt;2027))), "N/A", VLOOKUP($F228, 'Source Data'!$B$15:$I$22,8)), "")</f>
        <v/>
      </c>
      <c r="AH228" s="171" t="str">
        <f>IF(ISNUMBER($F228), IF(OR(AND(OR($J228="Retired", $J228="Permanent Low-Use"), $K228&lt;=2028), (AND($J228= "New", $K228&gt;2028))), "N/A", VLOOKUP($F228, 'Source Data'!$B$15:$I$22,8)), "")</f>
        <v/>
      </c>
      <c r="AI228" s="171" t="str">
        <f>IF(ISNUMBER($F228), IF(OR(AND(OR($J228="Retired", $J228="Permanent Low-Use"), $K228&lt;=2029), (AND($J228= "New", $K228&gt;2029))), "N/A", VLOOKUP($F228, 'Source Data'!$B$15:$I$22,8)), "")</f>
        <v/>
      </c>
      <c r="AJ228" s="171" t="str">
        <f>IF(ISNUMBER($F228), IF(OR(AND(OR($J228="Retired", $J228="Permanent Low-Use"), $K228&lt;=2030), (AND($J228= "New", $K228&gt;2030))), "N/A", VLOOKUP($F228, 'Source Data'!$B$15:$I$22,8)), "")</f>
        <v/>
      </c>
      <c r="AK228" s="171" t="str">
        <f>IF($N228= 0, "N/A", IF(ISERROR(VLOOKUP($F228, 'Source Data'!$B$4:$C$11,2)), "", VLOOKUP($F228, 'Source Data'!$B$4:$C$11,2)))</f>
        <v/>
      </c>
    </row>
    <row r="229" spans="1:37" x14ac:dyDescent="0.35">
      <c r="A229" s="99"/>
      <c r="B229" s="89"/>
      <c r="C229" s="90"/>
      <c r="D229" s="90"/>
      <c r="E229" s="91"/>
      <c r="F229" s="91"/>
      <c r="G229" s="86"/>
      <c r="H229" s="87"/>
      <c r="I229" s="86"/>
      <c r="J229" s="88"/>
      <c r="K229" s="92"/>
      <c r="L229" s="168" t="str">
        <f t="shared" si="11"/>
        <v/>
      </c>
      <c r="M229" s="170" t="str">
        <f>IF(ISERROR(VLOOKUP(E229,'Source Data'!$B$67:$J$97, MATCH(F229, 'Source Data'!$B$64:$J$64,1),TRUE))=TRUE,"",VLOOKUP(E229,'Source Data'!$B$67:$J$97,MATCH(F229, 'Source Data'!$B$64:$J$64,1),TRUE))</f>
        <v/>
      </c>
      <c r="N229" s="169" t="str">
        <f t="shared" si="12"/>
        <v/>
      </c>
      <c r="O229" s="170" t="str">
        <f>IF(OR(AND(OR($J229="Retired",$J229="Permanent Low-Use"),$K229&lt;=2020),(AND($J229="New",$K229&gt;2020))),"N/A",IF($N229=0,0,IF(ISERROR(VLOOKUP($E229,'Source Data'!$B$29:$J$60, MATCH($L229, 'Source Data'!$B$26:$J$26,1),TRUE))=TRUE,"",VLOOKUP($E229,'Source Data'!$B$29:$J$60,MATCH($L229, 'Source Data'!$B$26:$J$26,1),TRUE))))</f>
        <v/>
      </c>
      <c r="P229" s="170" t="str">
        <f>IF(OR(AND(OR($J229="Retired",$J229="Permanent Low-Use"),$K229&lt;=2021),(AND($J229="New",$K229&gt;2021))),"N/A",IF($N229=0,0,IF(ISERROR(VLOOKUP($E229,'Source Data'!$B$29:$J$60, MATCH($L229, 'Source Data'!$B$26:$J$26,1),TRUE))=TRUE,"",VLOOKUP($E229,'Source Data'!$B$29:$J$60,MATCH($L229, 'Source Data'!$B$26:$J$26,1),TRUE))))</f>
        <v/>
      </c>
      <c r="Q229" s="170" t="str">
        <f>IF(OR(AND(OR($J229="Retired",$J229="Permanent Low-Use"),$K229&lt;=2022),(AND($J229="New",$K229&gt;2022))),"N/A",IF($N229=0,0,IF(ISERROR(VLOOKUP($E229,'Source Data'!$B$29:$J$60, MATCH($L229, 'Source Data'!$B$26:$J$26,1),TRUE))=TRUE,"",VLOOKUP($E229,'Source Data'!$B$29:$J$60,MATCH($L229, 'Source Data'!$B$26:$J$26,1),TRUE))))</f>
        <v/>
      </c>
      <c r="R229" s="170" t="str">
        <f>IF(OR(AND(OR($J229="Retired",$J229="Permanent Low-Use"),$K229&lt;=2023),(AND($J229="New",$K229&gt;2023))),"N/A",IF($N229=0,0,IF(ISERROR(VLOOKUP($E229,'Source Data'!$B$29:$J$60, MATCH($L229, 'Source Data'!$B$26:$J$26,1),TRUE))=TRUE,"",VLOOKUP($E229,'Source Data'!$B$29:$J$60,MATCH($L229, 'Source Data'!$B$26:$J$26,1),TRUE))))</f>
        <v/>
      </c>
      <c r="S229" s="170" t="str">
        <f>IF(OR(AND(OR($J229="Retired",$J229="Permanent Low-Use"),$K229&lt;=2024),(AND($J229="New",$K229&gt;2024))),"N/A",IF($N229=0,0,IF(ISERROR(VLOOKUP($E229,'Source Data'!$B$29:$J$60, MATCH($L229, 'Source Data'!$B$26:$J$26,1),TRUE))=TRUE,"",VLOOKUP($E229,'Source Data'!$B$29:$J$60,MATCH($L229, 'Source Data'!$B$26:$J$26,1),TRUE))))</f>
        <v/>
      </c>
      <c r="T229" s="170" t="str">
        <f>IF(OR(AND(OR($J229="Retired",$J229="Permanent Low-Use"),$K229&lt;=2025),(AND($J229="New",$K229&gt;2025))),"N/A",IF($N229=0,0,IF(ISERROR(VLOOKUP($E229,'Source Data'!$B$29:$J$60, MATCH($L229, 'Source Data'!$B$26:$J$26,1),TRUE))=TRUE,"",VLOOKUP($E229,'Source Data'!$B$29:$J$60,MATCH($L229, 'Source Data'!$B$26:$J$26,1),TRUE))))</f>
        <v/>
      </c>
      <c r="U229" s="170" t="str">
        <f>IF(OR(AND(OR($J229="Retired",$J229="Permanent Low-Use"),$K229&lt;=2026),(AND($J229="New",$K229&gt;2026))),"N/A",IF($N229=0,0,IF(ISERROR(VLOOKUP($E229,'Source Data'!$B$29:$J$60, MATCH($L229, 'Source Data'!$B$26:$J$26,1),TRUE))=TRUE,"",VLOOKUP($E229,'Source Data'!$B$29:$J$60,MATCH($L229, 'Source Data'!$B$26:$J$26,1),TRUE))))</f>
        <v/>
      </c>
      <c r="V229" s="170" t="str">
        <f>IF(OR(AND(OR($J229="Retired",$J229="Permanent Low-Use"),$K229&lt;=2027),(AND($J229="New",$K229&gt;2027))),"N/A",IF($N229=0,0,IF(ISERROR(VLOOKUP($E229,'Source Data'!$B$29:$J$60, MATCH($L229, 'Source Data'!$B$26:$J$26,1),TRUE))=TRUE,"",VLOOKUP($E229,'Source Data'!$B$29:$J$60,MATCH($L229, 'Source Data'!$B$26:$J$26,1),TRUE))))</f>
        <v/>
      </c>
      <c r="W229" s="170" t="str">
        <f>IF(OR(AND(OR($J229="Retired",$J229="Permanent Low-Use"),$K229&lt;=2028),(AND($J229="New",$K229&gt;2028))),"N/A",IF($N229=0,0,IF(ISERROR(VLOOKUP($E229,'Source Data'!$B$29:$J$60, MATCH($L229, 'Source Data'!$B$26:$J$26,1),TRUE))=TRUE,"",VLOOKUP($E229,'Source Data'!$B$29:$J$60,MATCH($L229, 'Source Data'!$B$26:$J$26,1),TRUE))))</f>
        <v/>
      </c>
      <c r="X229" s="170" t="str">
        <f>IF(OR(AND(OR($J229="Retired",$J229="Permanent Low-Use"),$K229&lt;=2029),(AND($J229="New",$K229&gt;2029))),"N/A",IF($N229=0,0,IF(ISERROR(VLOOKUP($E229,'Source Data'!$B$29:$J$60, MATCH($L229, 'Source Data'!$B$26:$J$26,1),TRUE))=TRUE,"",VLOOKUP($E229,'Source Data'!$B$29:$J$60,MATCH($L229, 'Source Data'!$B$26:$J$26,1),TRUE))))</f>
        <v/>
      </c>
      <c r="Y229" s="170" t="str">
        <f>IF(OR(AND(OR($J229="Retired",$J229="Permanent Low-Use"),$K229&lt;=2030),(AND($J229="New",$K229&gt;2030))),"N/A",IF($N229=0,0,IF(ISERROR(VLOOKUP($E229,'Source Data'!$B$29:$J$60, MATCH($L229, 'Source Data'!$B$26:$J$26,1),TRUE))=TRUE,"",VLOOKUP($E229,'Source Data'!$B$29:$J$60,MATCH($L229, 'Source Data'!$B$26:$J$26,1),TRUE))))</f>
        <v/>
      </c>
      <c r="Z229" s="171" t="str">
        <f>IF(ISNUMBER($L229),IF(OR(AND(OR($J229="Retired",$J229="Permanent Low-Use"),$K229&lt;=2020),(AND($J229="New",$K229&gt;2020))),"N/A",VLOOKUP($F229,'Source Data'!$B$15:$I$22,5)),"")</f>
        <v/>
      </c>
      <c r="AA229" s="171" t="str">
        <f>IF(ISNUMBER($F229), IF(OR(AND(OR($J229="Retired", $J229="Permanent Low-Use"), $K229&lt;=2021), (AND($J229= "New", $K229&gt;2021))), "N/A", VLOOKUP($F229, 'Source Data'!$B$15:$I$22,6)), "")</f>
        <v/>
      </c>
      <c r="AB229" s="171" t="str">
        <f>IF(ISNUMBER($F229), IF(OR(AND(OR($J229="Retired", $J229="Permanent Low-Use"), $K229&lt;=2022), (AND($J229= "New", $K229&gt;2022))), "N/A", VLOOKUP($F229, 'Source Data'!$B$15:$I$22,7)), "")</f>
        <v/>
      </c>
      <c r="AC229" s="171" t="str">
        <f>IF(ISNUMBER($F229), IF(OR(AND(OR($J229="Retired", $J229="Permanent Low-Use"), $K229&lt;=2023), (AND($J229= "New", $K229&gt;2023))), "N/A", VLOOKUP($F229, 'Source Data'!$B$15:$I$22,8)), "")</f>
        <v/>
      </c>
      <c r="AD229" s="171" t="str">
        <f>IF(ISNUMBER($F229), IF(OR(AND(OR($J229="Retired", $J229="Permanent Low-Use"), $K229&lt;=2024), (AND($J229= "New", $K229&gt;2024))), "N/A", VLOOKUP($F229, 'Source Data'!$B$15:$I$22,8)), "")</f>
        <v/>
      </c>
      <c r="AE229" s="171" t="str">
        <f>IF(ISNUMBER($F229), IF(OR(AND(OR($J229="Retired", $J229="Permanent Low-Use"), $K229&lt;=2025), (AND($J229= "New", $K229&gt;2025))), "N/A", VLOOKUP($F229, 'Source Data'!$B$15:$I$22,8)), "")</f>
        <v/>
      </c>
      <c r="AF229" s="171" t="str">
        <f>IF(ISNUMBER($F229), IF(OR(AND(OR($J229="Retired", $J229="Permanent Low-Use"), $K229&lt;=2026), (AND($J229= "New", $K229&gt;2026))), "N/A", VLOOKUP($F229, 'Source Data'!$B$15:$I$22,8)), "")</f>
        <v/>
      </c>
      <c r="AG229" s="171" t="str">
        <f>IF(ISNUMBER($F229), IF(OR(AND(OR($J229="Retired", $J229="Permanent Low-Use"), $K229&lt;=2027), (AND($J229= "New", $K229&gt;2027))), "N/A", VLOOKUP($F229, 'Source Data'!$B$15:$I$22,8)), "")</f>
        <v/>
      </c>
      <c r="AH229" s="171" t="str">
        <f>IF(ISNUMBER($F229), IF(OR(AND(OR($J229="Retired", $J229="Permanent Low-Use"), $K229&lt;=2028), (AND($J229= "New", $K229&gt;2028))), "N/A", VLOOKUP($F229, 'Source Data'!$B$15:$I$22,8)), "")</f>
        <v/>
      </c>
      <c r="AI229" s="171" t="str">
        <f>IF(ISNUMBER($F229), IF(OR(AND(OR($J229="Retired", $J229="Permanent Low-Use"), $K229&lt;=2029), (AND($J229= "New", $K229&gt;2029))), "N/A", VLOOKUP($F229, 'Source Data'!$B$15:$I$22,8)), "")</f>
        <v/>
      </c>
      <c r="AJ229" s="171" t="str">
        <f>IF(ISNUMBER($F229), IF(OR(AND(OR($J229="Retired", $J229="Permanent Low-Use"), $K229&lt;=2030), (AND($J229= "New", $K229&gt;2030))), "N/A", VLOOKUP($F229, 'Source Data'!$B$15:$I$22,8)), "")</f>
        <v/>
      </c>
      <c r="AK229" s="171" t="str">
        <f>IF($N229= 0, "N/A", IF(ISERROR(VLOOKUP($F229, 'Source Data'!$B$4:$C$11,2)), "", VLOOKUP($F229, 'Source Data'!$B$4:$C$11,2)))</f>
        <v/>
      </c>
    </row>
    <row r="230" spans="1:37" x14ac:dyDescent="0.35">
      <c r="A230" s="99"/>
      <c r="B230" s="89"/>
      <c r="C230" s="90"/>
      <c r="D230" s="90"/>
      <c r="E230" s="91"/>
      <c r="F230" s="91"/>
      <c r="G230" s="86"/>
      <c r="H230" s="87"/>
      <c r="I230" s="86"/>
      <c r="J230" s="88"/>
      <c r="K230" s="92"/>
      <c r="L230" s="168" t="str">
        <f t="shared" si="11"/>
        <v/>
      </c>
      <c r="M230" s="170" t="str">
        <f>IF(ISERROR(VLOOKUP(E230,'Source Data'!$B$67:$J$97, MATCH(F230, 'Source Data'!$B$64:$J$64,1),TRUE))=TRUE,"",VLOOKUP(E230,'Source Data'!$B$67:$J$97,MATCH(F230, 'Source Data'!$B$64:$J$64,1),TRUE))</f>
        <v/>
      </c>
      <c r="N230" s="169" t="str">
        <f t="shared" si="12"/>
        <v/>
      </c>
      <c r="O230" s="170" t="str">
        <f>IF(OR(AND(OR($J230="Retired",$J230="Permanent Low-Use"),$K230&lt;=2020),(AND($J230="New",$K230&gt;2020))),"N/A",IF($N230=0,0,IF(ISERROR(VLOOKUP($E230,'Source Data'!$B$29:$J$60, MATCH($L230, 'Source Data'!$B$26:$J$26,1),TRUE))=TRUE,"",VLOOKUP($E230,'Source Data'!$B$29:$J$60,MATCH($L230, 'Source Data'!$B$26:$J$26,1),TRUE))))</f>
        <v/>
      </c>
      <c r="P230" s="170" t="str">
        <f>IF(OR(AND(OR($J230="Retired",$J230="Permanent Low-Use"),$K230&lt;=2021),(AND($J230="New",$K230&gt;2021))),"N/A",IF($N230=0,0,IF(ISERROR(VLOOKUP($E230,'Source Data'!$B$29:$J$60, MATCH($L230, 'Source Data'!$B$26:$J$26,1),TRUE))=TRUE,"",VLOOKUP($E230,'Source Data'!$B$29:$J$60,MATCH($L230, 'Source Data'!$B$26:$J$26,1),TRUE))))</f>
        <v/>
      </c>
      <c r="Q230" s="170" t="str">
        <f>IF(OR(AND(OR($J230="Retired",$J230="Permanent Low-Use"),$K230&lt;=2022),(AND($J230="New",$K230&gt;2022))),"N/A",IF($N230=0,0,IF(ISERROR(VLOOKUP($E230,'Source Data'!$B$29:$J$60, MATCH($L230, 'Source Data'!$B$26:$J$26,1),TRUE))=TRUE,"",VLOOKUP($E230,'Source Data'!$B$29:$J$60,MATCH($L230, 'Source Data'!$B$26:$J$26,1),TRUE))))</f>
        <v/>
      </c>
      <c r="R230" s="170" t="str">
        <f>IF(OR(AND(OR($J230="Retired",$J230="Permanent Low-Use"),$K230&lt;=2023),(AND($J230="New",$K230&gt;2023))),"N/A",IF($N230=0,0,IF(ISERROR(VLOOKUP($E230,'Source Data'!$B$29:$J$60, MATCH($L230, 'Source Data'!$B$26:$J$26,1),TRUE))=TRUE,"",VLOOKUP($E230,'Source Data'!$B$29:$J$60,MATCH($L230, 'Source Data'!$B$26:$J$26,1),TRUE))))</f>
        <v/>
      </c>
      <c r="S230" s="170" t="str">
        <f>IF(OR(AND(OR($J230="Retired",$J230="Permanent Low-Use"),$K230&lt;=2024),(AND($J230="New",$K230&gt;2024))),"N/A",IF($N230=0,0,IF(ISERROR(VLOOKUP($E230,'Source Data'!$B$29:$J$60, MATCH($L230, 'Source Data'!$B$26:$J$26,1),TRUE))=TRUE,"",VLOOKUP($E230,'Source Data'!$B$29:$J$60,MATCH($L230, 'Source Data'!$B$26:$J$26,1),TRUE))))</f>
        <v/>
      </c>
      <c r="T230" s="170" t="str">
        <f>IF(OR(AND(OR($J230="Retired",$J230="Permanent Low-Use"),$K230&lt;=2025),(AND($J230="New",$K230&gt;2025))),"N/A",IF($N230=0,0,IF(ISERROR(VLOOKUP($E230,'Source Data'!$B$29:$J$60, MATCH($L230, 'Source Data'!$B$26:$J$26,1),TRUE))=TRUE,"",VLOOKUP($E230,'Source Data'!$B$29:$J$60,MATCH($L230, 'Source Data'!$B$26:$J$26,1),TRUE))))</f>
        <v/>
      </c>
      <c r="U230" s="170" t="str">
        <f>IF(OR(AND(OR($J230="Retired",$J230="Permanent Low-Use"),$K230&lt;=2026),(AND($J230="New",$K230&gt;2026))),"N/A",IF($N230=0,0,IF(ISERROR(VLOOKUP($E230,'Source Data'!$B$29:$J$60, MATCH($L230, 'Source Data'!$B$26:$J$26,1),TRUE))=TRUE,"",VLOOKUP($E230,'Source Data'!$B$29:$J$60,MATCH($L230, 'Source Data'!$B$26:$J$26,1),TRUE))))</f>
        <v/>
      </c>
      <c r="V230" s="170" t="str">
        <f>IF(OR(AND(OR($J230="Retired",$J230="Permanent Low-Use"),$K230&lt;=2027),(AND($J230="New",$K230&gt;2027))),"N/A",IF($N230=0,0,IF(ISERROR(VLOOKUP($E230,'Source Data'!$B$29:$J$60, MATCH($L230, 'Source Data'!$B$26:$J$26,1),TRUE))=TRUE,"",VLOOKUP($E230,'Source Data'!$B$29:$J$60,MATCH($L230, 'Source Data'!$B$26:$J$26,1),TRUE))))</f>
        <v/>
      </c>
      <c r="W230" s="170" t="str">
        <f>IF(OR(AND(OR($J230="Retired",$J230="Permanent Low-Use"),$K230&lt;=2028),(AND($J230="New",$K230&gt;2028))),"N/A",IF($N230=0,0,IF(ISERROR(VLOOKUP($E230,'Source Data'!$B$29:$J$60, MATCH($L230, 'Source Data'!$B$26:$J$26,1),TRUE))=TRUE,"",VLOOKUP($E230,'Source Data'!$B$29:$J$60,MATCH($L230, 'Source Data'!$B$26:$J$26,1),TRUE))))</f>
        <v/>
      </c>
      <c r="X230" s="170" t="str">
        <f>IF(OR(AND(OR($J230="Retired",$J230="Permanent Low-Use"),$K230&lt;=2029),(AND($J230="New",$K230&gt;2029))),"N/A",IF($N230=0,0,IF(ISERROR(VLOOKUP($E230,'Source Data'!$B$29:$J$60, MATCH($L230, 'Source Data'!$B$26:$J$26,1),TRUE))=TRUE,"",VLOOKUP($E230,'Source Data'!$B$29:$J$60,MATCH($L230, 'Source Data'!$B$26:$J$26,1),TRUE))))</f>
        <v/>
      </c>
      <c r="Y230" s="170" t="str">
        <f>IF(OR(AND(OR($J230="Retired",$J230="Permanent Low-Use"),$K230&lt;=2030),(AND($J230="New",$K230&gt;2030))),"N/A",IF($N230=0,0,IF(ISERROR(VLOOKUP($E230,'Source Data'!$B$29:$J$60, MATCH($L230, 'Source Data'!$B$26:$J$26,1),TRUE))=TRUE,"",VLOOKUP($E230,'Source Data'!$B$29:$J$60,MATCH($L230, 'Source Data'!$B$26:$J$26,1),TRUE))))</f>
        <v/>
      </c>
      <c r="Z230" s="171" t="str">
        <f>IF(ISNUMBER($L230),IF(OR(AND(OR($J230="Retired",$J230="Permanent Low-Use"),$K230&lt;=2020),(AND($J230="New",$K230&gt;2020))),"N/A",VLOOKUP($F230,'Source Data'!$B$15:$I$22,5)),"")</f>
        <v/>
      </c>
      <c r="AA230" s="171" t="str">
        <f>IF(ISNUMBER($F230), IF(OR(AND(OR($J230="Retired", $J230="Permanent Low-Use"), $K230&lt;=2021), (AND($J230= "New", $K230&gt;2021))), "N/A", VLOOKUP($F230, 'Source Data'!$B$15:$I$22,6)), "")</f>
        <v/>
      </c>
      <c r="AB230" s="171" t="str">
        <f>IF(ISNUMBER($F230), IF(OR(AND(OR($J230="Retired", $J230="Permanent Low-Use"), $K230&lt;=2022), (AND($J230= "New", $K230&gt;2022))), "N/A", VLOOKUP($F230, 'Source Data'!$B$15:$I$22,7)), "")</f>
        <v/>
      </c>
      <c r="AC230" s="171" t="str">
        <f>IF(ISNUMBER($F230), IF(OR(AND(OR($J230="Retired", $J230="Permanent Low-Use"), $K230&lt;=2023), (AND($J230= "New", $K230&gt;2023))), "N/A", VLOOKUP($F230, 'Source Data'!$B$15:$I$22,8)), "")</f>
        <v/>
      </c>
      <c r="AD230" s="171" t="str">
        <f>IF(ISNUMBER($F230), IF(OR(AND(OR($J230="Retired", $J230="Permanent Low-Use"), $K230&lt;=2024), (AND($J230= "New", $K230&gt;2024))), "N/A", VLOOKUP($F230, 'Source Data'!$B$15:$I$22,8)), "")</f>
        <v/>
      </c>
      <c r="AE230" s="171" t="str">
        <f>IF(ISNUMBER($F230), IF(OR(AND(OR($J230="Retired", $J230="Permanent Low-Use"), $K230&lt;=2025), (AND($J230= "New", $K230&gt;2025))), "N/A", VLOOKUP($F230, 'Source Data'!$B$15:$I$22,8)), "")</f>
        <v/>
      </c>
      <c r="AF230" s="171" t="str">
        <f>IF(ISNUMBER($F230), IF(OR(AND(OR($J230="Retired", $J230="Permanent Low-Use"), $K230&lt;=2026), (AND($J230= "New", $K230&gt;2026))), "N/A", VLOOKUP($F230, 'Source Data'!$B$15:$I$22,8)), "")</f>
        <v/>
      </c>
      <c r="AG230" s="171" t="str">
        <f>IF(ISNUMBER($F230), IF(OR(AND(OR($J230="Retired", $J230="Permanent Low-Use"), $K230&lt;=2027), (AND($J230= "New", $K230&gt;2027))), "N/A", VLOOKUP($F230, 'Source Data'!$B$15:$I$22,8)), "")</f>
        <v/>
      </c>
      <c r="AH230" s="171" t="str">
        <f>IF(ISNUMBER($F230), IF(OR(AND(OR($J230="Retired", $J230="Permanent Low-Use"), $K230&lt;=2028), (AND($J230= "New", $K230&gt;2028))), "N/A", VLOOKUP($F230, 'Source Data'!$B$15:$I$22,8)), "")</f>
        <v/>
      </c>
      <c r="AI230" s="171" t="str">
        <f>IF(ISNUMBER($F230), IF(OR(AND(OR($J230="Retired", $J230="Permanent Low-Use"), $K230&lt;=2029), (AND($J230= "New", $K230&gt;2029))), "N/A", VLOOKUP($F230, 'Source Data'!$B$15:$I$22,8)), "")</f>
        <v/>
      </c>
      <c r="AJ230" s="171" t="str">
        <f>IF(ISNUMBER($F230), IF(OR(AND(OR($J230="Retired", $J230="Permanent Low-Use"), $K230&lt;=2030), (AND($J230= "New", $K230&gt;2030))), "N/A", VLOOKUP($F230, 'Source Data'!$B$15:$I$22,8)), "")</f>
        <v/>
      </c>
      <c r="AK230" s="171" t="str">
        <f>IF($N230= 0, "N/A", IF(ISERROR(VLOOKUP($F230, 'Source Data'!$B$4:$C$11,2)), "", VLOOKUP($F230, 'Source Data'!$B$4:$C$11,2)))</f>
        <v/>
      </c>
    </row>
    <row r="231" spans="1:37" x14ac:dyDescent="0.35">
      <c r="A231" s="99"/>
      <c r="B231" s="89"/>
      <c r="C231" s="90"/>
      <c r="D231" s="90"/>
      <c r="E231" s="91"/>
      <c r="F231" s="91"/>
      <c r="G231" s="86"/>
      <c r="H231" s="87"/>
      <c r="I231" s="86"/>
      <c r="J231" s="88"/>
      <c r="K231" s="92"/>
      <c r="L231" s="168" t="str">
        <f t="shared" si="11"/>
        <v/>
      </c>
      <c r="M231" s="170" t="str">
        <f>IF(ISERROR(VLOOKUP(E231,'Source Data'!$B$67:$J$97, MATCH(F231, 'Source Data'!$B$64:$J$64,1),TRUE))=TRUE,"",VLOOKUP(E231,'Source Data'!$B$67:$J$97,MATCH(F231, 'Source Data'!$B$64:$J$64,1),TRUE))</f>
        <v/>
      </c>
      <c r="N231" s="169" t="str">
        <f t="shared" si="12"/>
        <v/>
      </c>
      <c r="O231" s="170" t="str">
        <f>IF(OR(AND(OR($J231="Retired",$J231="Permanent Low-Use"),$K231&lt;=2020),(AND($J231="New",$K231&gt;2020))),"N/A",IF($N231=0,0,IF(ISERROR(VLOOKUP($E231,'Source Data'!$B$29:$J$60, MATCH($L231, 'Source Data'!$B$26:$J$26,1),TRUE))=TRUE,"",VLOOKUP($E231,'Source Data'!$B$29:$J$60,MATCH($L231, 'Source Data'!$B$26:$J$26,1),TRUE))))</f>
        <v/>
      </c>
      <c r="P231" s="170" t="str">
        <f>IF(OR(AND(OR($J231="Retired",$J231="Permanent Low-Use"),$K231&lt;=2021),(AND($J231="New",$K231&gt;2021))),"N/A",IF($N231=0,0,IF(ISERROR(VLOOKUP($E231,'Source Data'!$B$29:$J$60, MATCH($L231, 'Source Data'!$B$26:$J$26,1),TRUE))=TRUE,"",VLOOKUP($E231,'Source Data'!$B$29:$J$60,MATCH($L231, 'Source Data'!$B$26:$J$26,1),TRUE))))</f>
        <v/>
      </c>
      <c r="Q231" s="170" t="str">
        <f>IF(OR(AND(OR($J231="Retired",$J231="Permanent Low-Use"),$K231&lt;=2022),(AND($J231="New",$K231&gt;2022))),"N/A",IF($N231=0,0,IF(ISERROR(VLOOKUP($E231,'Source Data'!$B$29:$J$60, MATCH($L231, 'Source Data'!$B$26:$J$26,1),TRUE))=TRUE,"",VLOOKUP($E231,'Source Data'!$B$29:$J$60,MATCH($L231, 'Source Data'!$B$26:$J$26,1),TRUE))))</f>
        <v/>
      </c>
      <c r="R231" s="170" t="str">
        <f>IF(OR(AND(OR($J231="Retired",$J231="Permanent Low-Use"),$K231&lt;=2023),(AND($J231="New",$K231&gt;2023))),"N/A",IF($N231=0,0,IF(ISERROR(VLOOKUP($E231,'Source Data'!$B$29:$J$60, MATCH($L231, 'Source Data'!$B$26:$J$26,1),TRUE))=TRUE,"",VLOOKUP($E231,'Source Data'!$B$29:$J$60,MATCH($L231, 'Source Data'!$B$26:$J$26,1),TRUE))))</f>
        <v/>
      </c>
      <c r="S231" s="170" t="str">
        <f>IF(OR(AND(OR($J231="Retired",$J231="Permanent Low-Use"),$K231&lt;=2024),(AND($J231="New",$K231&gt;2024))),"N/A",IF($N231=0,0,IF(ISERROR(VLOOKUP($E231,'Source Data'!$B$29:$J$60, MATCH($L231, 'Source Data'!$B$26:$J$26,1),TRUE))=TRUE,"",VLOOKUP($E231,'Source Data'!$B$29:$J$60,MATCH($L231, 'Source Data'!$B$26:$J$26,1),TRUE))))</f>
        <v/>
      </c>
      <c r="T231" s="170" t="str">
        <f>IF(OR(AND(OR($J231="Retired",$J231="Permanent Low-Use"),$K231&lt;=2025),(AND($J231="New",$K231&gt;2025))),"N/A",IF($N231=0,0,IF(ISERROR(VLOOKUP($E231,'Source Data'!$B$29:$J$60, MATCH($L231, 'Source Data'!$B$26:$J$26,1),TRUE))=TRUE,"",VLOOKUP($E231,'Source Data'!$B$29:$J$60,MATCH($L231, 'Source Data'!$B$26:$J$26,1),TRUE))))</f>
        <v/>
      </c>
      <c r="U231" s="170" t="str">
        <f>IF(OR(AND(OR($J231="Retired",$J231="Permanent Low-Use"),$K231&lt;=2026),(AND($J231="New",$K231&gt;2026))),"N/A",IF($N231=0,0,IF(ISERROR(VLOOKUP($E231,'Source Data'!$B$29:$J$60, MATCH($L231, 'Source Data'!$B$26:$J$26,1),TRUE))=TRUE,"",VLOOKUP($E231,'Source Data'!$B$29:$J$60,MATCH($L231, 'Source Data'!$B$26:$J$26,1),TRUE))))</f>
        <v/>
      </c>
      <c r="V231" s="170" t="str">
        <f>IF(OR(AND(OR($J231="Retired",$J231="Permanent Low-Use"),$K231&lt;=2027),(AND($J231="New",$K231&gt;2027))),"N/A",IF($N231=0,0,IF(ISERROR(VLOOKUP($E231,'Source Data'!$B$29:$J$60, MATCH($L231, 'Source Data'!$B$26:$J$26,1),TRUE))=TRUE,"",VLOOKUP($E231,'Source Data'!$B$29:$J$60,MATCH($L231, 'Source Data'!$B$26:$J$26,1),TRUE))))</f>
        <v/>
      </c>
      <c r="W231" s="170" t="str">
        <f>IF(OR(AND(OR($J231="Retired",$J231="Permanent Low-Use"),$K231&lt;=2028),(AND($J231="New",$K231&gt;2028))),"N/A",IF($N231=0,0,IF(ISERROR(VLOOKUP($E231,'Source Data'!$B$29:$J$60, MATCH($L231, 'Source Data'!$B$26:$J$26,1),TRUE))=TRUE,"",VLOOKUP($E231,'Source Data'!$B$29:$J$60,MATCH($L231, 'Source Data'!$B$26:$J$26,1),TRUE))))</f>
        <v/>
      </c>
      <c r="X231" s="170" t="str">
        <f>IF(OR(AND(OR($J231="Retired",$J231="Permanent Low-Use"),$K231&lt;=2029),(AND($J231="New",$K231&gt;2029))),"N/A",IF($N231=0,0,IF(ISERROR(VLOOKUP($E231,'Source Data'!$B$29:$J$60, MATCH($L231, 'Source Data'!$B$26:$J$26,1),TRUE))=TRUE,"",VLOOKUP($E231,'Source Data'!$B$29:$J$60,MATCH($L231, 'Source Data'!$B$26:$J$26,1),TRUE))))</f>
        <v/>
      </c>
      <c r="Y231" s="170" t="str">
        <f>IF(OR(AND(OR($J231="Retired",$J231="Permanent Low-Use"),$K231&lt;=2030),(AND($J231="New",$K231&gt;2030))),"N/A",IF($N231=0,0,IF(ISERROR(VLOOKUP($E231,'Source Data'!$B$29:$J$60, MATCH($L231, 'Source Data'!$B$26:$J$26,1),TRUE))=TRUE,"",VLOOKUP($E231,'Source Data'!$B$29:$J$60,MATCH($L231, 'Source Data'!$B$26:$J$26,1),TRUE))))</f>
        <v/>
      </c>
      <c r="Z231" s="171" t="str">
        <f>IF(ISNUMBER($L231),IF(OR(AND(OR($J231="Retired",$J231="Permanent Low-Use"),$K231&lt;=2020),(AND($J231="New",$K231&gt;2020))),"N/A",VLOOKUP($F231,'Source Data'!$B$15:$I$22,5)),"")</f>
        <v/>
      </c>
      <c r="AA231" s="171" t="str">
        <f>IF(ISNUMBER($F231), IF(OR(AND(OR($J231="Retired", $J231="Permanent Low-Use"), $K231&lt;=2021), (AND($J231= "New", $K231&gt;2021))), "N/A", VLOOKUP($F231, 'Source Data'!$B$15:$I$22,6)), "")</f>
        <v/>
      </c>
      <c r="AB231" s="171" t="str">
        <f>IF(ISNUMBER($F231), IF(OR(AND(OR($J231="Retired", $J231="Permanent Low-Use"), $K231&lt;=2022), (AND($J231= "New", $K231&gt;2022))), "N/A", VLOOKUP($F231, 'Source Data'!$B$15:$I$22,7)), "")</f>
        <v/>
      </c>
      <c r="AC231" s="171" t="str">
        <f>IF(ISNUMBER($F231), IF(OR(AND(OR($J231="Retired", $J231="Permanent Low-Use"), $K231&lt;=2023), (AND($J231= "New", $K231&gt;2023))), "N/A", VLOOKUP($F231, 'Source Data'!$B$15:$I$22,8)), "")</f>
        <v/>
      </c>
      <c r="AD231" s="171" t="str">
        <f>IF(ISNUMBER($F231), IF(OR(AND(OR($J231="Retired", $J231="Permanent Low-Use"), $K231&lt;=2024), (AND($J231= "New", $K231&gt;2024))), "N/A", VLOOKUP($F231, 'Source Data'!$B$15:$I$22,8)), "")</f>
        <v/>
      </c>
      <c r="AE231" s="171" t="str">
        <f>IF(ISNUMBER($F231), IF(OR(AND(OR($J231="Retired", $J231="Permanent Low-Use"), $K231&lt;=2025), (AND($J231= "New", $K231&gt;2025))), "N/A", VLOOKUP($F231, 'Source Data'!$B$15:$I$22,8)), "")</f>
        <v/>
      </c>
      <c r="AF231" s="171" t="str">
        <f>IF(ISNUMBER($F231), IF(OR(AND(OR($J231="Retired", $J231="Permanent Low-Use"), $K231&lt;=2026), (AND($J231= "New", $K231&gt;2026))), "N/A", VLOOKUP($F231, 'Source Data'!$B$15:$I$22,8)), "")</f>
        <v/>
      </c>
      <c r="AG231" s="171" t="str">
        <f>IF(ISNUMBER($F231), IF(OR(AND(OR($J231="Retired", $J231="Permanent Low-Use"), $K231&lt;=2027), (AND($J231= "New", $K231&gt;2027))), "N/A", VLOOKUP($F231, 'Source Data'!$B$15:$I$22,8)), "")</f>
        <v/>
      </c>
      <c r="AH231" s="171" t="str">
        <f>IF(ISNUMBER($F231), IF(OR(AND(OR($J231="Retired", $J231="Permanent Low-Use"), $K231&lt;=2028), (AND($J231= "New", $K231&gt;2028))), "N/A", VLOOKUP($F231, 'Source Data'!$B$15:$I$22,8)), "")</f>
        <v/>
      </c>
      <c r="AI231" s="171" t="str">
        <f>IF(ISNUMBER($F231), IF(OR(AND(OR($J231="Retired", $J231="Permanent Low-Use"), $K231&lt;=2029), (AND($J231= "New", $K231&gt;2029))), "N/A", VLOOKUP($F231, 'Source Data'!$B$15:$I$22,8)), "")</f>
        <v/>
      </c>
      <c r="AJ231" s="171" t="str">
        <f>IF(ISNUMBER($F231), IF(OR(AND(OR($J231="Retired", $J231="Permanent Low-Use"), $K231&lt;=2030), (AND($J231= "New", $K231&gt;2030))), "N/A", VLOOKUP($F231, 'Source Data'!$B$15:$I$22,8)), "")</f>
        <v/>
      </c>
      <c r="AK231" s="171" t="str">
        <f>IF($N231= 0, "N/A", IF(ISERROR(VLOOKUP($F231, 'Source Data'!$B$4:$C$11,2)), "", VLOOKUP($F231, 'Source Data'!$B$4:$C$11,2)))</f>
        <v/>
      </c>
    </row>
    <row r="232" spans="1:37" x14ac:dyDescent="0.35">
      <c r="A232" s="99"/>
      <c r="B232" s="89"/>
      <c r="C232" s="90"/>
      <c r="D232" s="90"/>
      <c r="E232" s="91"/>
      <c r="F232" s="91"/>
      <c r="G232" s="86"/>
      <c r="H232" s="87"/>
      <c r="I232" s="86"/>
      <c r="J232" s="88"/>
      <c r="K232" s="92"/>
      <c r="L232" s="168" t="str">
        <f t="shared" si="11"/>
        <v/>
      </c>
      <c r="M232" s="170" t="str">
        <f>IF(ISERROR(VLOOKUP(E232,'Source Data'!$B$67:$J$97, MATCH(F232, 'Source Data'!$B$64:$J$64,1),TRUE))=TRUE,"",VLOOKUP(E232,'Source Data'!$B$67:$J$97,MATCH(F232, 'Source Data'!$B$64:$J$64,1),TRUE))</f>
        <v/>
      </c>
      <c r="N232" s="169" t="str">
        <f t="shared" si="12"/>
        <v/>
      </c>
      <c r="O232" s="170" t="str">
        <f>IF(OR(AND(OR($J232="Retired",$J232="Permanent Low-Use"),$K232&lt;=2020),(AND($J232="New",$K232&gt;2020))),"N/A",IF($N232=0,0,IF(ISERROR(VLOOKUP($E232,'Source Data'!$B$29:$J$60, MATCH($L232, 'Source Data'!$B$26:$J$26,1),TRUE))=TRUE,"",VLOOKUP($E232,'Source Data'!$B$29:$J$60,MATCH($L232, 'Source Data'!$B$26:$J$26,1),TRUE))))</f>
        <v/>
      </c>
      <c r="P232" s="170" t="str">
        <f>IF(OR(AND(OR($J232="Retired",$J232="Permanent Low-Use"),$K232&lt;=2021),(AND($J232="New",$K232&gt;2021))),"N/A",IF($N232=0,0,IF(ISERROR(VLOOKUP($E232,'Source Data'!$B$29:$J$60, MATCH($L232, 'Source Data'!$B$26:$J$26,1),TRUE))=TRUE,"",VLOOKUP($E232,'Source Data'!$B$29:$J$60,MATCH($L232, 'Source Data'!$B$26:$J$26,1),TRUE))))</f>
        <v/>
      </c>
      <c r="Q232" s="170" t="str">
        <f>IF(OR(AND(OR($J232="Retired",$J232="Permanent Low-Use"),$K232&lt;=2022),(AND($J232="New",$K232&gt;2022))),"N/A",IF($N232=0,0,IF(ISERROR(VLOOKUP($E232,'Source Data'!$B$29:$J$60, MATCH($L232, 'Source Data'!$B$26:$J$26,1),TRUE))=TRUE,"",VLOOKUP($E232,'Source Data'!$B$29:$J$60,MATCH($L232, 'Source Data'!$B$26:$J$26,1),TRUE))))</f>
        <v/>
      </c>
      <c r="R232" s="170" t="str">
        <f>IF(OR(AND(OR($J232="Retired",$J232="Permanent Low-Use"),$K232&lt;=2023),(AND($J232="New",$K232&gt;2023))),"N/A",IF($N232=0,0,IF(ISERROR(VLOOKUP($E232,'Source Data'!$B$29:$J$60, MATCH($L232, 'Source Data'!$B$26:$J$26,1),TRUE))=TRUE,"",VLOOKUP($E232,'Source Data'!$B$29:$J$60,MATCH($L232, 'Source Data'!$B$26:$J$26,1),TRUE))))</f>
        <v/>
      </c>
      <c r="S232" s="170" t="str">
        <f>IF(OR(AND(OR($J232="Retired",$J232="Permanent Low-Use"),$K232&lt;=2024),(AND($J232="New",$K232&gt;2024))),"N/A",IF($N232=0,0,IF(ISERROR(VLOOKUP($E232,'Source Data'!$B$29:$J$60, MATCH($L232, 'Source Data'!$B$26:$J$26,1),TRUE))=TRUE,"",VLOOKUP($E232,'Source Data'!$B$29:$J$60,MATCH($L232, 'Source Data'!$B$26:$J$26,1),TRUE))))</f>
        <v/>
      </c>
      <c r="T232" s="170" t="str">
        <f>IF(OR(AND(OR($J232="Retired",$J232="Permanent Low-Use"),$K232&lt;=2025),(AND($J232="New",$K232&gt;2025))),"N/A",IF($N232=0,0,IF(ISERROR(VLOOKUP($E232,'Source Data'!$B$29:$J$60, MATCH($L232, 'Source Data'!$B$26:$J$26,1),TRUE))=TRUE,"",VLOOKUP($E232,'Source Data'!$B$29:$J$60,MATCH($L232, 'Source Data'!$B$26:$J$26,1),TRUE))))</f>
        <v/>
      </c>
      <c r="U232" s="170" t="str">
        <f>IF(OR(AND(OR($J232="Retired",$J232="Permanent Low-Use"),$K232&lt;=2026),(AND($J232="New",$K232&gt;2026))),"N/A",IF($N232=0,0,IF(ISERROR(VLOOKUP($E232,'Source Data'!$B$29:$J$60, MATCH($L232, 'Source Data'!$B$26:$J$26,1),TRUE))=TRUE,"",VLOOKUP($E232,'Source Data'!$B$29:$J$60,MATCH($L232, 'Source Data'!$B$26:$J$26,1),TRUE))))</f>
        <v/>
      </c>
      <c r="V232" s="170" t="str">
        <f>IF(OR(AND(OR($J232="Retired",$J232="Permanent Low-Use"),$K232&lt;=2027),(AND($J232="New",$K232&gt;2027))),"N/A",IF($N232=0,0,IF(ISERROR(VLOOKUP($E232,'Source Data'!$B$29:$J$60, MATCH($L232, 'Source Data'!$B$26:$J$26,1),TRUE))=TRUE,"",VLOOKUP($E232,'Source Data'!$B$29:$J$60,MATCH($L232, 'Source Data'!$B$26:$J$26,1),TRUE))))</f>
        <v/>
      </c>
      <c r="W232" s="170" t="str">
        <f>IF(OR(AND(OR($J232="Retired",$J232="Permanent Low-Use"),$K232&lt;=2028),(AND($J232="New",$K232&gt;2028))),"N/A",IF($N232=0,0,IF(ISERROR(VLOOKUP($E232,'Source Data'!$B$29:$J$60, MATCH($L232, 'Source Data'!$B$26:$J$26,1),TRUE))=TRUE,"",VLOOKUP($E232,'Source Data'!$B$29:$J$60,MATCH($L232, 'Source Data'!$B$26:$J$26,1),TRUE))))</f>
        <v/>
      </c>
      <c r="X232" s="170" t="str">
        <f>IF(OR(AND(OR($J232="Retired",$J232="Permanent Low-Use"),$K232&lt;=2029),(AND($J232="New",$K232&gt;2029))),"N/A",IF($N232=0,0,IF(ISERROR(VLOOKUP($E232,'Source Data'!$B$29:$J$60, MATCH($L232, 'Source Data'!$B$26:$J$26,1),TRUE))=TRUE,"",VLOOKUP($E232,'Source Data'!$B$29:$J$60,MATCH($L232, 'Source Data'!$B$26:$J$26,1),TRUE))))</f>
        <v/>
      </c>
      <c r="Y232" s="170" t="str">
        <f>IF(OR(AND(OR($J232="Retired",$J232="Permanent Low-Use"),$K232&lt;=2030),(AND($J232="New",$K232&gt;2030))),"N/A",IF($N232=0,0,IF(ISERROR(VLOOKUP($E232,'Source Data'!$B$29:$J$60, MATCH($L232, 'Source Data'!$B$26:$J$26,1),TRUE))=TRUE,"",VLOOKUP($E232,'Source Data'!$B$29:$J$60,MATCH($L232, 'Source Data'!$B$26:$J$26,1),TRUE))))</f>
        <v/>
      </c>
      <c r="Z232" s="171" t="str">
        <f>IF(ISNUMBER($L232),IF(OR(AND(OR($J232="Retired",$J232="Permanent Low-Use"),$K232&lt;=2020),(AND($J232="New",$K232&gt;2020))),"N/A",VLOOKUP($F232,'Source Data'!$B$15:$I$22,5)),"")</f>
        <v/>
      </c>
      <c r="AA232" s="171" t="str">
        <f>IF(ISNUMBER($F232), IF(OR(AND(OR($J232="Retired", $J232="Permanent Low-Use"), $K232&lt;=2021), (AND($J232= "New", $K232&gt;2021))), "N/A", VLOOKUP($F232, 'Source Data'!$B$15:$I$22,6)), "")</f>
        <v/>
      </c>
      <c r="AB232" s="171" t="str">
        <f>IF(ISNUMBER($F232), IF(OR(AND(OR($J232="Retired", $J232="Permanent Low-Use"), $K232&lt;=2022), (AND($J232= "New", $K232&gt;2022))), "N/A", VLOOKUP($F232, 'Source Data'!$B$15:$I$22,7)), "")</f>
        <v/>
      </c>
      <c r="AC232" s="171" t="str">
        <f>IF(ISNUMBER($F232), IF(OR(AND(OR($J232="Retired", $J232="Permanent Low-Use"), $K232&lt;=2023), (AND($J232= "New", $K232&gt;2023))), "N/A", VLOOKUP($F232, 'Source Data'!$B$15:$I$22,8)), "")</f>
        <v/>
      </c>
      <c r="AD232" s="171" t="str">
        <f>IF(ISNUMBER($F232), IF(OR(AND(OR($J232="Retired", $J232="Permanent Low-Use"), $K232&lt;=2024), (AND($J232= "New", $K232&gt;2024))), "N/A", VLOOKUP($F232, 'Source Data'!$B$15:$I$22,8)), "")</f>
        <v/>
      </c>
      <c r="AE232" s="171" t="str">
        <f>IF(ISNUMBER($F232), IF(OR(AND(OR($J232="Retired", $J232="Permanent Low-Use"), $K232&lt;=2025), (AND($J232= "New", $K232&gt;2025))), "N/A", VLOOKUP($F232, 'Source Data'!$B$15:$I$22,8)), "")</f>
        <v/>
      </c>
      <c r="AF232" s="171" t="str">
        <f>IF(ISNUMBER($F232), IF(OR(AND(OR($J232="Retired", $J232="Permanent Low-Use"), $K232&lt;=2026), (AND($J232= "New", $K232&gt;2026))), "N/A", VLOOKUP($F232, 'Source Data'!$B$15:$I$22,8)), "")</f>
        <v/>
      </c>
      <c r="AG232" s="171" t="str">
        <f>IF(ISNUMBER($F232), IF(OR(AND(OR($J232="Retired", $J232="Permanent Low-Use"), $K232&lt;=2027), (AND($J232= "New", $K232&gt;2027))), "N/A", VLOOKUP($F232, 'Source Data'!$B$15:$I$22,8)), "")</f>
        <v/>
      </c>
      <c r="AH232" s="171" t="str">
        <f>IF(ISNUMBER($F232), IF(OR(AND(OR($J232="Retired", $J232="Permanent Low-Use"), $K232&lt;=2028), (AND($J232= "New", $K232&gt;2028))), "N/A", VLOOKUP($F232, 'Source Data'!$B$15:$I$22,8)), "")</f>
        <v/>
      </c>
      <c r="AI232" s="171" t="str">
        <f>IF(ISNUMBER($F232), IF(OR(AND(OR($J232="Retired", $J232="Permanent Low-Use"), $K232&lt;=2029), (AND($J232= "New", $K232&gt;2029))), "N/A", VLOOKUP($F232, 'Source Data'!$B$15:$I$22,8)), "")</f>
        <v/>
      </c>
      <c r="AJ232" s="171" t="str">
        <f>IF(ISNUMBER($F232), IF(OR(AND(OR($J232="Retired", $J232="Permanent Low-Use"), $K232&lt;=2030), (AND($J232= "New", $K232&gt;2030))), "N/A", VLOOKUP($F232, 'Source Data'!$B$15:$I$22,8)), "")</f>
        <v/>
      </c>
      <c r="AK232" s="171" t="str">
        <f>IF($N232= 0, "N/A", IF(ISERROR(VLOOKUP($F232, 'Source Data'!$B$4:$C$11,2)), "", VLOOKUP($F232, 'Source Data'!$B$4:$C$11,2)))</f>
        <v/>
      </c>
    </row>
    <row r="233" spans="1:37" x14ac:dyDescent="0.35">
      <c r="A233" s="99"/>
      <c r="B233" s="89"/>
      <c r="C233" s="90"/>
      <c r="D233" s="90"/>
      <c r="E233" s="91"/>
      <c r="F233" s="91"/>
      <c r="G233" s="86"/>
      <c r="H233" s="87"/>
      <c r="I233" s="86"/>
      <c r="J233" s="88"/>
      <c r="K233" s="92"/>
      <c r="L233" s="168" t="str">
        <f t="shared" si="11"/>
        <v/>
      </c>
      <c r="M233" s="170" t="str">
        <f>IF(ISERROR(VLOOKUP(E233,'Source Data'!$B$67:$J$97, MATCH(F233, 'Source Data'!$B$64:$J$64,1),TRUE))=TRUE,"",VLOOKUP(E233,'Source Data'!$B$67:$J$97,MATCH(F233, 'Source Data'!$B$64:$J$64,1),TRUE))</f>
        <v/>
      </c>
      <c r="N233" s="169" t="str">
        <f t="shared" si="12"/>
        <v/>
      </c>
      <c r="O233" s="170" t="str">
        <f>IF(OR(AND(OR($J233="Retired",$J233="Permanent Low-Use"),$K233&lt;=2020),(AND($J233="New",$K233&gt;2020))),"N/A",IF($N233=0,0,IF(ISERROR(VLOOKUP($E233,'Source Data'!$B$29:$J$60, MATCH($L233, 'Source Data'!$B$26:$J$26,1),TRUE))=TRUE,"",VLOOKUP($E233,'Source Data'!$B$29:$J$60,MATCH($L233, 'Source Data'!$B$26:$J$26,1),TRUE))))</f>
        <v/>
      </c>
      <c r="P233" s="170" t="str">
        <f>IF(OR(AND(OR($J233="Retired",$J233="Permanent Low-Use"),$K233&lt;=2021),(AND($J233="New",$K233&gt;2021))),"N/A",IF($N233=0,0,IF(ISERROR(VLOOKUP($E233,'Source Data'!$B$29:$J$60, MATCH($L233, 'Source Data'!$B$26:$J$26,1),TRUE))=TRUE,"",VLOOKUP($E233,'Source Data'!$B$29:$J$60,MATCH($L233, 'Source Data'!$B$26:$J$26,1),TRUE))))</f>
        <v/>
      </c>
      <c r="Q233" s="170" t="str">
        <f>IF(OR(AND(OR($J233="Retired",$J233="Permanent Low-Use"),$K233&lt;=2022),(AND($J233="New",$K233&gt;2022))),"N/A",IF($N233=0,0,IF(ISERROR(VLOOKUP($E233,'Source Data'!$B$29:$J$60, MATCH($L233, 'Source Data'!$B$26:$J$26,1),TRUE))=TRUE,"",VLOOKUP($E233,'Source Data'!$B$29:$J$60,MATCH($L233, 'Source Data'!$B$26:$J$26,1),TRUE))))</f>
        <v/>
      </c>
      <c r="R233" s="170" t="str">
        <f>IF(OR(AND(OR($J233="Retired",$J233="Permanent Low-Use"),$K233&lt;=2023),(AND($J233="New",$K233&gt;2023))),"N/A",IF($N233=0,0,IF(ISERROR(VLOOKUP($E233,'Source Data'!$B$29:$J$60, MATCH($L233, 'Source Data'!$B$26:$J$26,1),TRUE))=TRUE,"",VLOOKUP($E233,'Source Data'!$B$29:$J$60,MATCH($L233, 'Source Data'!$B$26:$J$26,1),TRUE))))</f>
        <v/>
      </c>
      <c r="S233" s="170" t="str">
        <f>IF(OR(AND(OR($J233="Retired",$J233="Permanent Low-Use"),$K233&lt;=2024),(AND($J233="New",$K233&gt;2024))),"N/A",IF($N233=0,0,IF(ISERROR(VLOOKUP($E233,'Source Data'!$B$29:$J$60, MATCH($L233, 'Source Data'!$B$26:$J$26,1),TRUE))=TRUE,"",VLOOKUP($E233,'Source Data'!$B$29:$J$60,MATCH($L233, 'Source Data'!$B$26:$J$26,1),TRUE))))</f>
        <v/>
      </c>
      <c r="T233" s="170" t="str">
        <f>IF(OR(AND(OR($J233="Retired",$J233="Permanent Low-Use"),$K233&lt;=2025),(AND($J233="New",$K233&gt;2025))),"N/A",IF($N233=0,0,IF(ISERROR(VLOOKUP($E233,'Source Data'!$B$29:$J$60, MATCH($L233, 'Source Data'!$B$26:$J$26,1),TRUE))=TRUE,"",VLOOKUP($E233,'Source Data'!$B$29:$J$60,MATCH($L233, 'Source Data'!$B$26:$J$26,1),TRUE))))</f>
        <v/>
      </c>
      <c r="U233" s="170" t="str">
        <f>IF(OR(AND(OR($J233="Retired",$J233="Permanent Low-Use"),$K233&lt;=2026),(AND($J233="New",$K233&gt;2026))),"N/A",IF($N233=0,0,IF(ISERROR(VLOOKUP($E233,'Source Data'!$B$29:$J$60, MATCH($L233, 'Source Data'!$B$26:$J$26,1),TRUE))=TRUE,"",VLOOKUP($E233,'Source Data'!$B$29:$J$60,MATCH($L233, 'Source Data'!$B$26:$J$26,1),TRUE))))</f>
        <v/>
      </c>
      <c r="V233" s="170" t="str">
        <f>IF(OR(AND(OR($J233="Retired",$J233="Permanent Low-Use"),$K233&lt;=2027),(AND($J233="New",$K233&gt;2027))),"N/A",IF($N233=0,0,IF(ISERROR(VLOOKUP($E233,'Source Data'!$B$29:$J$60, MATCH($L233, 'Source Data'!$B$26:$J$26,1),TRUE))=TRUE,"",VLOOKUP($E233,'Source Data'!$B$29:$J$60,MATCH($L233, 'Source Data'!$B$26:$J$26,1),TRUE))))</f>
        <v/>
      </c>
      <c r="W233" s="170" t="str">
        <f>IF(OR(AND(OR($J233="Retired",$J233="Permanent Low-Use"),$K233&lt;=2028),(AND($J233="New",$K233&gt;2028))),"N/A",IF($N233=0,0,IF(ISERROR(VLOOKUP($E233,'Source Data'!$B$29:$J$60, MATCH($L233, 'Source Data'!$B$26:$J$26,1),TRUE))=TRUE,"",VLOOKUP($E233,'Source Data'!$B$29:$J$60,MATCH($L233, 'Source Data'!$B$26:$J$26,1),TRUE))))</f>
        <v/>
      </c>
      <c r="X233" s="170" t="str">
        <f>IF(OR(AND(OR($J233="Retired",$J233="Permanent Low-Use"),$K233&lt;=2029),(AND($J233="New",$K233&gt;2029))),"N/A",IF($N233=0,0,IF(ISERROR(VLOOKUP($E233,'Source Data'!$B$29:$J$60, MATCH($L233, 'Source Data'!$B$26:$J$26,1),TRUE))=TRUE,"",VLOOKUP($E233,'Source Data'!$B$29:$J$60,MATCH($L233, 'Source Data'!$B$26:$J$26,1),TRUE))))</f>
        <v/>
      </c>
      <c r="Y233" s="170" t="str">
        <f>IF(OR(AND(OR($J233="Retired",$J233="Permanent Low-Use"),$K233&lt;=2030),(AND($J233="New",$K233&gt;2030))),"N/A",IF($N233=0,0,IF(ISERROR(VLOOKUP($E233,'Source Data'!$B$29:$J$60, MATCH($L233, 'Source Data'!$B$26:$J$26,1),TRUE))=TRUE,"",VLOOKUP($E233,'Source Data'!$B$29:$J$60,MATCH($L233, 'Source Data'!$B$26:$J$26,1),TRUE))))</f>
        <v/>
      </c>
      <c r="Z233" s="171" t="str">
        <f>IF(ISNUMBER($L233),IF(OR(AND(OR($J233="Retired",$J233="Permanent Low-Use"),$K233&lt;=2020),(AND($J233="New",$K233&gt;2020))),"N/A",VLOOKUP($F233,'Source Data'!$B$15:$I$22,5)),"")</f>
        <v/>
      </c>
      <c r="AA233" s="171" t="str">
        <f>IF(ISNUMBER($F233), IF(OR(AND(OR($J233="Retired", $J233="Permanent Low-Use"), $K233&lt;=2021), (AND($J233= "New", $K233&gt;2021))), "N/A", VLOOKUP($F233, 'Source Data'!$B$15:$I$22,6)), "")</f>
        <v/>
      </c>
      <c r="AB233" s="171" t="str">
        <f>IF(ISNUMBER($F233), IF(OR(AND(OR($J233="Retired", $J233="Permanent Low-Use"), $K233&lt;=2022), (AND($J233= "New", $K233&gt;2022))), "N/A", VLOOKUP($F233, 'Source Data'!$B$15:$I$22,7)), "")</f>
        <v/>
      </c>
      <c r="AC233" s="171" t="str">
        <f>IF(ISNUMBER($F233), IF(OR(AND(OR($J233="Retired", $J233="Permanent Low-Use"), $K233&lt;=2023), (AND($J233= "New", $K233&gt;2023))), "N/A", VLOOKUP($F233, 'Source Data'!$B$15:$I$22,8)), "")</f>
        <v/>
      </c>
      <c r="AD233" s="171" t="str">
        <f>IF(ISNUMBER($F233), IF(OR(AND(OR($J233="Retired", $J233="Permanent Low-Use"), $K233&lt;=2024), (AND($J233= "New", $K233&gt;2024))), "N/A", VLOOKUP($F233, 'Source Data'!$B$15:$I$22,8)), "")</f>
        <v/>
      </c>
      <c r="AE233" s="171" t="str">
        <f>IF(ISNUMBER($F233), IF(OR(AND(OR($J233="Retired", $J233="Permanent Low-Use"), $K233&lt;=2025), (AND($J233= "New", $K233&gt;2025))), "N/A", VLOOKUP($F233, 'Source Data'!$B$15:$I$22,8)), "")</f>
        <v/>
      </c>
      <c r="AF233" s="171" t="str">
        <f>IF(ISNUMBER($F233), IF(OR(AND(OR($J233="Retired", $J233="Permanent Low-Use"), $K233&lt;=2026), (AND($J233= "New", $K233&gt;2026))), "N/A", VLOOKUP($F233, 'Source Data'!$B$15:$I$22,8)), "")</f>
        <v/>
      </c>
      <c r="AG233" s="171" t="str">
        <f>IF(ISNUMBER($F233), IF(OR(AND(OR($J233="Retired", $J233="Permanent Low-Use"), $K233&lt;=2027), (AND($J233= "New", $K233&gt;2027))), "N/A", VLOOKUP($F233, 'Source Data'!$B$15:$I$22,8)), "")</f>
        <v/>
      </c>
      <c r="AH233" s="171" t="str">
        <f>IF(ISNUMBER($F233), IF(OR(AND(OR($J233="Retired", $J233="Permanent Low-Use"), $K233&lt;=2028), (AND($J233= "New", $K233&gt;2028))), "N/A", VLOOKUP($F233, 'Source Data'!$B$15:$I$22,8)), "")</f>
        <v/>
      </c>
      <c r="AI233" s="171" t="str">
        <f>IF(ISNUMBER($F233), IF(OR(AND(OR($J233="Retired", $J233="Permanent Low-Use"), $K233&lt;=2029), (AND($J233= "New", $K233&gt;2029))), "N/A", VLOOKUP($F233, 'Source Data'!$B$15:$I$22,8)), "")</f>
        <v/>
      </c>
      <c r="AJ233" s="171" t="str">
        <f>IF(ISNUMBER($F233), IF(OR(AND(OR($J233="Retired", $J233="Permanent Low-Use"), $K233&lt;=2030), (AND($J233= "New", $K233&gt;2030))), "N/A", VLOOKUP($F233, 'Source Data'!$B$15:$I$22,8)), "")</f>
        <v/>
      </c>
      <c r="AK233" s="171" t="str">
        <f>IF($N233= 0, "N/A", IF(ISERROR(VLOOKUP($F233, 'Source Data'!$B$4:$C$11,2)), "", VLOOKUP($F233, 'Source Data'!$B$4:$C$11,2)))</f>
        <v/>
      </c>
    </row>
    <row r="234" spans="1:37" x14ac:dyDescent="0.35">
      <c r="A234" s="99"/>
      <c r="B234" s="89"/>
      <c r="C234" s="90"/>
      <c r="D234" s="90"/>
      <c r="E234" s="91"/>
      <c r="F234" s="91"/>
      <c r="G234" s="86"/>
      <c r="H234" s="87"/>
      <c r="I234" s="86"/>
      <c r="J234" s="88"/>
      <c r="K234" s="92"/>
      <c r="L234" s="168" t="str">
        <f t="shared" si="11"/>
        <v/>
      </c>
      <c r="M234" s="170" t="str">
        <f>IF(ISERROR(VLOOKUP(E234,'Source Data'!$B$67:$J$97, MATCH(F234, 'Source Data'!$B$64:$J$64,1),TRUE))=TRUE,"",VLOOKUP(E234,'Source Data'!$B$67:$J$97,MATCH(F234, 'Source Data'!$B$64:$J$64,1),TRUE))</f>
        <v/>
      </c>
      <c r="N234" s="169" t="str">
        <f t="shared" si="12"/>
        <v/>
      </c>
      <c r="O234" s="170" t="str">
        <f>IF(OR(AND(OR($J234="Retired",$J234="Permanent Low-Use"),$K234&lt;=2020),(AND($J234="New",$K234&gt;2020))),"N/A",IF($N234=0,0,IF(ISERROR(VLOOKUP($E234,'Source Data'!$B$29:$J$60, MATCH($L234, 'Source Data'!$B$26:$J$26,1),TRUE))=TRUE,"",VLOOKUP($E234,'Source Data'!$B$29:$J$60,MATCH($L234, 'Source Data'!$B$26:$J$26,1),TRUE))))</f>
        <v/>
      </c>
      <c r="P234" s="170" t="str">
        <f>IF(OR(AND(OR($J234="Retired",$J234="Permanent Low-Use"),$K234&lt;=2021),(AND($J234="New",$K234&gt;2021))),"N/A",IF($N234=0,0,IF(ISERROR(VLOOKUP($E234,'Source Data'!$B$29:$J$60, MATCH($L234, 'Source Data'!$B$26:$J$26,1),TRUE))=TRUE,"",VLOOKUP($E234,'Source Data'!$B$29:$J$60,MATCH($L234, 'Source Data'!$B$26:$J$26,1),TRUE))))</f>
        <v/>
      </c>
      <c r="Q234" s="170" t="str">
        <f>IF(OR(AND(OR($J234="Retired",$J234="Permanent Low-Use"),$K234&lt;=2022),(AND($J234="New",$K234&gt;2022))),"N/A",IF($N234=0,0,IF(ISERROR(VLOOKUP($E234,'Source Data'!$B$29:$J$60, MATCH($L234, 'Source Data'!$B$26:$J$26,1),TRUE))=TRUE,"",VLOOKUP($E234,'Source Data'!$B$29:$J$60,MATCH($L234, 'Source Data'!$B$26:$J$26,1),TRUE))))</f>
        <v/>
      </c>
      <c r="R234" s="170" t="str">
        <f>IF(OR(AND(OR($J234="Retired",$J234="Permanent Low-Use"),$K234&lt;=2023),(AND($J234="New",$K234&gt;2023))),"N/A",IF($N234=0,0,IF(ISERROR(VLOOKUP($E234,'Source Data'!$B$29:$J$60, MATCH($L234, 'Source Data'!$B$26:$J$26,1),TRUE))=TRUE,"",VLOOKUP($E234,'Source Data'!$B$29:$J$60,MATCH($L234, 'Source Data'!$B$26:$J$26,1),TRUE))))</f>
        <v/>
      </c>
      <c r="S234" s="170" t="str">
        <f>IF(OR(AND(OR($J234="Retired",$J234="Permanent Low-Use"),$K234&lt;=2024),(AND($J234="New",$K234&gt;2024))),"N/A",IF($N234=0,0,IF(ISERROR(VLOOKUP($E234,'Source Data'!$B$29:$J$60, MATCH($L234, 'Source Data'!$B$26:$J$26,1),TRUE))=TRUE,"",VLOOKUP($E234,'Source Data'!$B$29:$J$60,MATCH($L234, 'Source Data'!$B$26:$J$26,1),TRUE))))</f>
        <v/>
      </c>
      <c r="T234" s="170" t="str">
        <f>IF(OR(AND(OR($J234="Retired",$J234="Permanent Low-Use"),$K234&lt;=2025),(AND($J234="New",$K234&gt;2025))),"N/A",IF($N234=0,0,IF(ISERROR(VLOOKUP($E234,'Source Data'!$B$29:$J$60, MATCH($L234, 'Source Data'!$B$26:$J$26,1),TRUE))=TRUE,"",VLOOKUP($E234,'Source Data'!$B$29:$J$60,MATCH($L234, 'Source Data'!$B$26:$J$26,1),TRUE))))</f>
        <v/>
      </c>
      <c r="U234" s="170" t="str">
        <f>IF(OR(AND(OR($J234="Retired",$J234="Permanent Low-Use"),$K234&lt;=2026),(AND($J234="New",$K234&gt;2026))),"N/A",IF($N234=0,0,IF(ISERROR(VLOOKUP($E234,'Source Data'!$B$29:$J$60, MATCH($L234, 'Source Data'!$B$26:$J$26,1),TRUE))=TRUE,"",VLOOKUP($E234,'Source Data'!$B$29:$J$60,MATCH($L234, 'Source Data'!$B$26:$J$26,1),TRUE))))</f>
        <v/>
      </c>
      <c r="V234" s="170" t="str">
        <f>IF(OR(AND(OR($J234="Retired",$J234="Permanent Low-Use"),$K234&lt;=2027),(AND($J234="New",$K234&gt;2027))),"N/A",IF($N234=0,0,IF(ISERROR(VLOOKUP($E234,'Source Data'!$B$29:$J$60, MATCH($L234, 'Source Data'!$B$26:$J$26,1),TRUE))=TRUE,"",VLOOKUP($E234,'Source Data'!$B$29:$J$60,MATCH($L234, 'Source Data'!$B$26:$J$26,1),TRUE))))</f>
        <v/>
      </c>
      <c r="W234" s="170" t="str">
        <f>IF(OR(AND(OR($J234="Retired",$J234="Permanent Low-Use"),$K234&lt;=2028),(AND($J234="New",$K234&gt;2028))),"N/A",IF($N234=0,0,IF(ISERROR(VLOOKUP($E234,'Source Data'!$B$29:$J$60, MATCH($L234, 'Source Data'!$B$26:$J$26,1),TRUE))=TRUE,"",VLOOKUP($E234,'Source Data'!$B$29:$J$60,MATCH($L234, 'Source Data'!$B$26:$J$26,1),TRUE))))</f>
        <v/>
      </c>
      <c r="X234" s="170" t="str">
        <f>IF(OR(AND(OR($J234="Retired",$J234="Permanent Low-Use"),$K234&lt;=2029),(AND($J234="New",$K234&gt;2029))),"N/A",IF($N234=0,0,IF(ISERROR(VLOOKUP($E234,'Source Data'!$B$29:$J$60, MATCH($L234, 'Source Data'!$B$26:$J$26,1),TRUE))=TRUE,"",VLOOKUP($E234,'Source Data'!$B$29:$J$60,MATCH($L234, 'Source Data'!$B$26:$J$26,1),TRUE))))</f>
        <v/>
      </c>
      <c r="Y234" s="170" t="str">
        <f>IF(OR(AND(OR($J234="Retired",$J234="Permanent Low-Use"),$K234&lt;=2030),(AND($J234="New",$K234&gt;2030))),"N/A",IF($N234=0,0,IF(ISERROR(VLOOKUP($E234,'Source Data'!$B$29:$J$60, MATCH($L234, 'Source Data'!$B$26:$J$26,1),TRUE))=TRUE,"",VLOOKUP($E234,'Source Data'!$B$29:$J$60,MATCH($L234, 'Source Data'!$B$26:$J$26,1),TRUE))))</f>
        <v/>
      </c>
      <c r="Z234" s="171" t="str">
        <f>IF(ISNUMBER($L234),IF(OR(AND(OR($J234="Retired",$J234="Permanent Low-Use"),$K234&lt;=2020),(AND($J234="New",$K234&gt;2020))),"N/A",VLOOKUP($F234,'Source Data'!$B$15:$I$22,5)),"")</f>
        <v/>
      </c>
      <c r="AA234" s="171" t="str">
        <f>IF(ISNUMBER($F234), IF(OR(AND(OR($J234="Retired", $J234="Permanent Low-Use"), $K234&lt;=2021), (AND($J234= "New", $K234&gt;2021))), "N/A", VLOOKUP($F234, 'Source Data'!$B$15:$I$22,6)), "")</f>
        <v/>
      </c>
      <c r="AB234" s="171" t="str">
        <f>IF(ISNUMBER($F234), IF(OR(AND(OR($J234="Retired", $J234="Permanent Low-Use"), $K234&lt;=2022), (AND($J234= "New", $K234&gt;2022))), "N/A", VLOOKUP($F234, 'Source Data'!$B$15:$I$22,7)), "")</f>
        <v/>
      </c>
      <c r="AC234" s="171" t="str">
        <f>IF(ISNUMBER($F234), IF(OR(AND(OR($J234="Retired", $J234="Permanent Low-Use"), $K234&lt;=2023), (AND($J234= "New", $K234&gt;2023))), "N/A", VLOOKUP($F234, 'Source Data'!$B$15:$I$22,8)), "")</f>
        <v/>
      </c>
      <c r="AD234" s="171" t="str">
        <f>IF(ISNUMBER($F234), IF(OR(AND(OR($J234="Retired", $J234="Permanent Low-Use"), $K234&lt;=2024), (AND($J234= "New", $K234&gt;2024))), "N/A", VLOOKUP($F234, 'Source Data'!$B$15:$I$22,8)), "")</f>
        <v/>
      </c>
      <c r="AE234" s="171" t="str">
        <f>IF(ISNUMBER($F234), IF(OR(AND(OR($J234="Retired", $J234="Permanent Low-Use"), $K234&lt;=2025), (AND($J234= "New", $K234&gt;2025))), "N/A", VLOOKUP($F234, 'Source Data'!$B$15:$I$22,8)), "")</f>
        <v/>
      </c>
      <c r="AF234" s="171" t="str">
        <f>IF(ISNUMBER($F234), IF(OR(AND(OR($J234="Retired", $J234="Permanent Low-Use"), $K234&lt;=2026), (AND($J234= "New", $K234&gt;2026))), "N/A", VLOOKUP($F234, 'Source Data'!$B$15:$I$22,8)), "")</f>
        <v/>
      </c>
      <c r="AG234" s="171" t="str">
        <f>IF(ISNUMBER($F234), IF(OR(AND(OR($J234="Retired", $J234="Permanent Low-Use"), $K234&lt;=2027), (AND($J234= "New", $K234&gt;2027))), "N/A", VLOOKUP($F234, 'Source Data'!$B$15:$I$22,8)), "")</f>
        <v/>
      </c>
      <c r="AH234" s="171" t="str">
        <f>IF(ISNUMBER($F234), IF(OR(AND(OR($J234="Retired", $J234="Permanent Low-Use"), $K234&lt;=2028), (AND($J234= "New", $K234&gt;2028))), "N/A", VLOOKUP($F234, 'Source Data'!$B$15:$I$22,8)), "")</f>
        <v/>
      </c>
      <c r="AI234" s="171" t="str">
        <f>IF(ISNUMBER($F234), IF(OR(AND(OR($J234="Retired", $J234="Permanent Low-Use"), $K234&lt;=2029), (AND($J234= "New", $K234&gt;2029))), "N/A", VLOOKUP($F234, 'Source Data'!$B$15:$I$22,8)), "")</f>
        <v/>
      </c>
      <c r="AJ234" s="171" t="str">
        <f>IF(ISNUMBER($F234), IF(OR(AND(OR($J234="Retired", $J234="Permanent Low-Use"), $K234&lt;=2030), (AND($J234= "New", $K234&gt;2030))), "N/A", VLOOKUP($F234, 'Source Data'!$B$15:$I$22,8)), "")</f>
        <v/>
      </c>
      <c r="AK234" s="171" t="str">
        <f>IF($N234= 0, "N/A", IF(ISERROR(VLOOKUP($F234, 'Source Data'!$B$4:$C$11,2)), "", VLOOKUP($F234, 'Source Data'!$B$4:$C$11,2)))</f>
        <v/>
      </c>
    </row>
    <row r="235" spans="1:37" x14ac:dyDescent="0.35">
      <c r="A235" s="99"/>
      <c r="B235" s="89"/>
      <c r="C235" s="90"/>
      <c r="D235" s="90"/>
      <c r="E235" s="91"/>
      <c r="F235" s="91"/>
      <c r="G235" s="86"/>
      <c r="H235" s="87"/>
      <c r="I235" s="86"/>
      <c r="J235" s="88"/>
      <c r="K235" s="92"/>
      <c r="L235" s="168" t="str">
        <f t="shared" si="11"/>
        <v/>
      </c>
      <c r="M235" s="170" t="str">
        <f>IF(ISERROR(VLOOKUP(E235,'Source Data'!$B$67:$J$97, MATCH(F235, 'Source Data'!$B$64:$J$64,1),TRUE))=TRUE,"",VLOOKUP(E235,'Source Data'!$B$67:$J$97,MATCH(F235, 'Source Data'!$B$64:$J$64,1),TRUE))</f>
        <v/>
      </c>
      <c r="N235" s="169" t="str">
        <f t="shared" si="12"/>
        <v/>
      </c>
      <c r="O235" s="170" t="str">
        <f>IF(OR(AND(OR($J235="Retired",$J235="Permanent Low-Use"),$K235&lt;=2020),(AND($J235="New",$K235&gt;2020))),"N/A",IF($N235=0,0,IF(ISERROR(VLOOKUP($E235,'Source Data'!$B$29:$J$60, MATCH($L235, 'Source Data'!$B$26:$J$26,1),TRUE))=TRUE,"",VLOOKUP($E235,'Source Data'!$B$29:$J$60,MATCH($L235, 'Source Data'!$B$26:$J$26,1),TRUE))))</f>
        <v/>
      </c>
      <c r="P235" s="170" t="str">
        <f>IF(OR(AND(OR($J235="Retired",$J235="Permanent Low-Use"),$K235&lt;=2021),(AND($J235="New",$K235&gt;2021))),"N/A",IF($N235=0,0,IF(ISERROR(VLOOKUP($E235,'Source Data'!$B$29:$J$60, MATCH($L235, 'Source Data'!$B$26:$J$26,1),TRUE))=TRUE,"",VLOOKUP($E235,'Source Data'!$B$29:$J$60,MATCH($L235, 'Source Data'!$B$26:$J$26,1),TRUE))))</f>
        <v/>
      </c>
      <c r="Q235" s="170" t="str">
        <f>IF(OR(AND(OR($J235="Retired",$J235="Permanent Low-Use"),$K235&lt;=2022),(AND($J235="New",$K235&gt;2022))),"N/A",IF($N235=0,0,IF(ISERROR(VLOOKUP($E235,'Source Data'!$B$29:$J$60, MATCH($L235, 'Source Data'!$B$26:$J$26,1),TRUE))=TRUE,"",VLOOKUP($E235,'Source Data'!$B$29:$J$60,MATCH($L235, 'Source Data'!$B$26:$J$26,1),TRUE))))</f>
        <v/>
      </c>
      <c r="R235" s="170" t="str">
        <f>IF(OR(AND(OR($J235="Retired",$J235="Permanent Low-Use"),$K235&lt;=2023),(AND($J235="New",$K235&gt;2023))),"N/A",IF($N235=0,0,IF(ISERROR(VLOOKUP($E235,'Source Data'!$B$29:$J$60, MATCH($L235, 'Source Data'!$B$26:$J$26,1),TRUE))=TRUE,"",VLOOKUP($E235,'Source Data'!$B$29:$J$60,MATCH($L235, 'Source Data'!$B$26:$J$26,1),TRUE))))</f>
        <v/>
      </c>
      <c r="S235" s="170" t="str">
        <f>IF(OR(AND(OR($J235="Retired",$J235="Permanent Low-Use"),$K235&lt;=2024),(AND($J235="New",$K235&gt;2024))),"N/A",IF($N235=0,0,IF(ISERROR(VLOOKUP($E235,'Source Data'!$B$29:$J$60, MATCH($L235, 'Source Data'!$B$26:$J$26,1),TRUE))=TRUE,"",VLOOKUP($E235,'Source Data'!$B$29:$J$60,MATCH($L235, 'Source Data'!$B$26:$J$26,1),TRUE))))</f>
        <v/>
      </c>
      <c r="T235" s="170" t="str">
        <f>IF(OR(AND(OR($J235="Retired",$J235="Permanent Low-Use"),$K235&lt;=2025),(AND($J235="New",$K235&gt;2025))),"N/A",IF($N235=0,0,IF(ISERROR(VLOOKUP($E235,'Source Data'!$B$29:$J$60, MATCH($L235, 'Source Data'!$B$26:$J$26,1),TRUE))=TRUE,"",VLOOKUP($E235,'Source Data'!$B$29:$J$60,MATCH($L235, 'Source Data'!$B$26:$J$26,1),TRUE))))</f>
        <v/>
      </c>
      <c r="U235" s="170" t="str">
        <f>IF(OR(AND(OR($J235="Retired",$J235="Permanent Low-Use"),$K235&lt;=2026),(AND($J235="New",$K235&gt;2026))),"N/A",IF($N235=0,0,IF(ISERROR(VLOOKUP($E235,'Source Data'!$B$29:$J$60, MATCH($L235, 'Source Data'!$B$26:$J$26,1),TRUE))=TRUE,"",VLOOKUP($E235,'Source Data'!$B$29:$J$60,MATCH($L235, 'Source Data'!$B$26:$J$26,1),TRUE))))</f>
        <v/>
      </c>
      <c r="V235" s="170" t="str">
        <f>IF(OR(AND(OR($J235="Retired",$J235="Permanent Low-Use"),$K235&lt;=2027),(AND($J235="New",$K235&gt;2027))),"N/A",IF($N235=0,0,IF(ISERROR(VLOOKUP($E235,'Source Data'!$B$29:$J$60, MATCH($L235, 'Source Data'!$B$26:$J$26,1),TRUE))=TRUE,"",VLOOKUP($E235,'Source Data'!$B$29:$J$60,MATCH($L235, 'Source Data'!$B$26:$J$26,1),TRUE))))</f>
        <v/>
      </c>
      <c r="W235" s="170" t="str">
        <f>IF(OR(AND(OR($J235="Retired",$J235="Permanent Low-Use"),$K235&lt;=2028),(AND($J235="New",$K235&gt;2028))),"N/A",IF($N235=0,0,IF(ISERROR(VLOOKUP($E235,'Source Data'!$B$29:$J$60, MATCH($L235, 'Source Data'!$B$26:$J$26,1),TRUE))=TRUE,"",VLOOKUP($E235,'Source Data'!$B$29:$J$60,MATCH($L235, 'Source Data'!$B$26:$J$26,1),TRUE))))</f>
        <v/>
      </c>
      <c r="X235" s="170" t="str">
        <f>IF(OR(AND(OR($J235="Retired",$J235="Permanent Low-Use"),$K235&lt;=2029),(AND($J235="New",$K235&gt;2029))),"N/A",IF($N235=0,0,IF(ISERROR(VLOOKUP($E235,'Source Data'!$B$29:$J$60, MATCH($L235, 'Source Data'!$B$26:$J$26,1),TRUE))=TRUE,"",VLOOKUP($E235,'Source Data'!$B$29:$J$60,MATCH($L235, 'Source Data'!$B$26:$J$26,1),TRUE))))</f>
        <v/>
      </c>
      <c r="Y235" s="170" t="str">
        <f>IF(OR(AND(OR($J235="Retired",$J235="Permanent Low-Use"),$K235&lt;=2030),(AND($J235="New",$K235&gt;2030))),"N/A",IF($N235=0,0,IF(ISERROR(VLOOKUP($E235,'Source Data'!$B$29:$J$60, MATCH($L235, 'Source Data'!$B$26:$J$26,1),TRUE))=TRUE,"",VLOOKUP($E235,'Source Data'!$B$29:$J$60,MATCH($L235, 'Source Data'!$B$26:$J$26,1),TRUE))))</f>
        <v/>
      </c>
      <c r="Z235" s="171" t="str">
        <f>IF(ISNUMBER($L235),IF(OR(AND(OR($J235="Retired",$J235="Permanent Low-Use"),$K235&lt;=2020),(AND($J235="New",$K235&gt;2020))),"N/A",VLOOKUP($F235,'Source Data'!$B$15:$I$22,5)),"")</f>
        <v/>
      </c>
      <c r="AA235" s="171" t="str">
        <f>IF(ISNUMBER($F235), IF(OR(AND(OR($J235="Retired", $J235="Permanent Low-Use"), $K235&lt;=2021), (AND($J235= "New", $K235&gt;2021))), "N/A", VLOOKUP($F235, 'Source Data'!$B$15:$I$22,6)), "")</f>
        <v/>
      </c>
      <c r="AB235" s="171" t="str">
        <f>IF(ISNUMBER($F235), IF(OR(AND(OR($J235="Retired", $J235="Permanent Low-Use"), $K235&lt;=2022), (AND($J235= "New", $K235&gt;2022))), "N/A", VLOOKUP($F235, 'Source Data'!$B$15:$I$22,7)), "")</f>
        <v/>
      </c>
      <c r="AC235" s="171" t="str">
        <f>IF(ISNUMBER($F235), IF(OR(AND(OR($J235="Retired", $J235="Permanent Low-Use"), $K235&lt;=2023), (AND($J235= "New", $K235&gt;2023))), "N/A", VLOOKUP($F235, 'Source Data'!$B$15:$I$22,8)), "")</f>
        <v/>
      </c>
      <c r="AD235" s="171" t="str">
        <f>IF(ISNUMBER($F235), IF(OR(AND(OR($J235="Retired", $J235="Permanent Low-Use"), $K235&lt;=2024), (AND($J235= "New", $K235&gt;2024))), "N/A", VLOOKUP($F235, 'Source Data'!$B$15:$I$22,8)), "")</f>
        <v/>
      </c>
      <c r="AE235" s="171" t="str">
        <f>IF(ISNUMBER($F235), IF(OR(AND(OR($J235="Retired", $J235="Permanent Low-Use"), $K235&lt;=2025), (AND($J235= "New", $K235&gt;2025))), "N/A", VLOOKUP($F235, 'Source Data'!$B$15:$I$22,8)), "")</f>
        <v/>
      </c>
      <c r="AF235" s="171" t="str">
        <f>IF(ISNUMBER($F235), IF(OR(AND(OR($J235="Retired", $J235="Permanent Low-Use"), $K235&lt;=2026), (AND($J235= "New", $K235&gt;2026))), "N/A", VLOOKUP($F235, 'Source Data'!$B$15:$I$22,8)), "")</f>
        <v/>
      </c>
      <c r="AG235" s="171" t="str">
        <f>IF(ISNUMBER($F235), IF(OR(AND(OR($J235="Retired", $J235="Permanent Low-Use"), $K235&lt;=2027), (AND($J235= "New", $K235&gt;2027))), "N/A", VLOOKUP($F235, 'Source Data'!$B$15:$I$22,8)), "")</f>
        <v/>
      </c>
      <c r="AH235" s="171" t="str">
        <f>IF(ISNUMBER($F235), IF(OR(AND(OR($J235="Retired", $J235="Permanent Low-Use"), $K235&lt;=2028), (AND($J235= "New", $K235&gt;2028))), "N/A", VLOOKUP($F235, 'Source Data'!$B$15:$I$22,8)), "")</f>
        <v/>
      </c>
      <c r="AI235" s="171" t="str">
        <f>IF(ISNUMBER($F235), IF(OR(AND(OR($J235="Retired", $J235="Permanent Low-Use"), $K235&lt;=2029), (AND($J235= "New", $K235&gt;2029))), "N/A", VLOOKUP($F235, 'Source Data'!$B$15:$I$22,8)), "")</f>
        <v/>
      </c>
      <c r="AJ235" s="171" t="str">
        <f>IF(ISNUMBER($F235), IF(OR(AND(OR($J235="Retired", $J235="Permanent Low-Use"), $K235&lt;=2030), (AND($J235= "New", $K235&gt;2030))), "N/A", VLOOKUP($F235, 'Source Data'!$B$15:$I$22,8)), "")</f>
        <v/>
      </c>
      <c r="AK235" s="171" t="str">
        <f>IF($N235= 0, "N/A", IF(ISERROR(VLOOKUP($F235, 'Source Data'!$B$4:$C$11,2)), "", VLOOKUP($F235, 'Source Data'!$B$4:$C$11,2)))</f>
        <v/>
      </c>
    </row>
    <row r="236" spans="1:37" x14ac:dyDescent="0.35">
      <c r="A236" s="99"/>
      <c r="B236" s="89"/>
      <c r="C236" s="90"/>
      <c r="D236" s="90"/>
      <c r="E236" s="91"/>
      <c r="F236" s="91"/>
      <c r="G236" s="86"/>
      <c r="H236" s="87"/>
      <c r="I236" s="86"/>
      <c r="J236" s="88"/>
      <c r="K236" s="92"/>
      <c r="L236" s="168" t="str">
        <f t="shared" si="11"/>
        <v/>
      </c>
      <c r="M236" s="170" t="str">
        <f>IF(ISERROR(VLOOKUP(E236,'Source Data'!$B$67:$J$97, MATCH(F236, 'Source Data'!$B$64:$J$64,1),TRUE))=TRUE,"",VLOOKUP(E236,'Source Data'!$B$67:$J$97,MATCH(F236, 'Source Data'!$B$64:$J$64,1),TRUE))</f>
        <v/>
      </c>
      <c r="N236" s="169" t="str">
        <f t="shared" si="12"/>
        <v/>
      </c>
      <c r="O236" s="170" t="str">
        <f>IF(OR(AND(OR($J236="Retired",$J236="Permanent Low-Use"),$K236&lt;=2020),(AND($J236="New",$K236&gt;2020))),"N/A",IF($N236=0,0,IF(ISERROR(VLOOKUP($E236,'Source Data'!$B$29:$J$60, MATCH($L236, 'Source Data'!$B$26:$J$26,1),TRUE))=TRUE,"",VLOOKUP($E236,'Source Data'!$B$29:$J$60,MATCH($L236, 'Source Data'!$B$26:$J$26,1),TRUE))))</f>
        <v/>
      </c>
      <c r="P236" s="170" t="str">
        <f>IF(OR(AND(OR($J236="Retired",$J236="Permanent Low-Use"),$K236&lt;=2021),(AND($J236="New",$K236&gt;2021))),"N/A",IF($N236=0,0,IF(ISERROR(VLOOKUP($E236,'Source Data'!$B$29:$J$60, MATCH($L236, 'Source Data'!$B$26:$J$26,1),TRUE))=TRUE,"",VLOOKUP($E236,'Source Data'!$B$29:$J$60,MATCH($L236, 'Source Data'!$B$26:$J$26,1),TRUE))))</f>
        <v/>
      </c>
      <c r="Q236" s="170" t="str">
        <f>IF(OR(AND(OR($J236="Retired",$J236="Permanent Low-Use"),$K236&lt;=2022),(AND($J236="New",$K236&gt;2022))),"N/A",IF($N236=0,0,IF(ISERROR(VLOOKUP($E236,'Source Data'!$B$29:$J$60, MATCH($L236, 'Source Data'!$B$26:$J$26,1),TRUE))=TRUE,"",VLOOKUP($E236,'Source Data'!$B$29:$J$60,MATCH($L236, 'Source Data'!$B$26:$J$26,1),TRUE))))</f>
        <v/>
      </c>
      <c r="R236" s="170" t="str">
        <f>IF(OR(AND(OR($J236="Retired",$J236="Permanent Low-Use"),$K236&lt;=2023),(AND($J236="New",$K236&gt;2023))),"N/A",IF($N236=0,0,IF(ISERROR(VLOOKUP($E236,'Source Data'!$B$29:$J$60, MATCH($L236, 'Source Data'!$B$26:$J$26,1),TRUE))=TRUE,"",VLOOKUP($E236,'Source Data'!$B$29:$J$60,MATCH($L236, 'Source Data'!$B$26:$J$26,1),TRUE))))</f>
        <v/>
      </c>
      <c r="S236" s="170" t="str">
        <f>IF(OR(AND(OR($J236="Retired",$J236="Permanent Low-Use"),$K236&lt;=2024),(AND($J236="New",$K236&gt;2024))),"N/A",IF($N236=0,0,IF(ISERROR(VLOOKUP($E236,'Source Data'!$B$29:$J$60, MATCH($L236, 'Source Data'!$B$26:$J$26,1),TRUE))=TRUE,"",VLOOKUP($E236,'Source Data'!$B$29:$J$60,MATCH($L236, 'Source Data'!$B$26:$J$26,1),TRUE))))</f>
        <v/>
      </c>
      <c r="T236" s="170" t="str">
        <f>IF(OR(AND(OR($J236="Retired",$J236="Permanent Low-Use"),$K236&lt;=2025),(AND($J236="New",$K236&gt;2025))),"N/A",IF($N236=0,0,IF(ISERROR(VLOOKUP($E236,'Source Data'!$B$29:$J$60, MATCH($L236, 'Source Data'!$B$26:$J$26,1),TRUE))=TRUE,"",VLOOKUP($E236,'Source Data'!$B$29:$J$60,MATCH($L236, 'Source Data'!$B$26:$J$26,1),TRUE))))</f>
        <v/>
      </c>
      <c r="U236" s="170" t="str">
        <f>IF(OR(AND(OR($J236="Retired",$J236="Permanent Low-Use"),$K236&lt;=2026),(AND($J236="New",$K236&gt;2026))),"N/A",IF($N236=0,0,IF(ISERROR(VLOOKUP($E236,'Source Data'!$B$29:$J$60, MATCH($L236, 'Source Data'!$B$26:$J$26,1),TRUE))=TRUE,"",VLOOKUP($E236,'Source Data'!$B$29:$J$60,MATCH($L236, 'Source Data'!$B$26:$J$26,1),TRUE))))</f>
        <v/>
      </c>
      <c r="V236" s="170" t="str">
        <f>IF(OR(AND(OR($J236="Retired",$J236="Permanent Low-Use"),$K236&lt;=2027),(AND($J236="New",$K236&gt;2027))),"N/A",IF($N236=0,0,IF(ISERROR(VLOOKUP($E236,'Source Data'!$B$29:$J$60, MATCH($L236, 'Source Data'!$B$26:$J$26,1),TRUE))=TRUE,"",VLOOKUP($E236,'Source Data'!$B$29:$J$60,MATCH($L236, 'Source Data'!$B$26:$J$26,1),TRUE))))</f>
        <v/>
      </c>
      <c r="W236" s="170" t="str">
        <f>IF(OR(AND(OR($J236="Retired",$J236="Permanent Low-Use"),$K236&lt;=2028),(AND($J236="New",$K236&gt;2028))),"N/A",IF($N236=0,0,IF(ISERROR(VLOOKUP($E236,'Source Data'!$B$29:$J$60, MATCH($L236, 'Source Data'!$B$26:$J$26,1),TRUE))=TRUE,"",VLOOKUP($E236,'Source Data'!$B$29:$J$60,MATCH($L236, 'Source Data'!$B$26:$J$26,1),TRUE))))</f>
        <v/>
      </c>
      <c r="X236" s="170" t="str">
        <f>IF(OR(AND(OR($J236="Retired",$J236="Permanent Low-Use"),$K236&lt;=2029),(AND($J236="New",$K236&gt;2029))),"N/A",IF($N236=0,0,IF(ISERROR(VLOOKUP($E236,'Source Data'!$B$29:$J$60, MATCH($L236, 'Source Data'!$B$26:$J$26,1),TRUE))=TRUE,"",VLOOKUP($E236,'Source Data'!$B$29:$J$60,MATCH($L236, 'Source Data'!$B$26:$J$26,1),TRUE))))</f>
        <v/>
      </c>
      <c r="Y236" s="170" t="str">
        <f>IF(OR(AND(OR($J236="Retired",$J236="Permanent Low-Use"),$K236&lt;=2030),(AND($J236="New",$K236&gt;2030))),"N/A",IF($N236=0,0,IF(ISERROR(VLOOKUP($E236,'Source Data'!$B$29:$J$60, MATCH($L236, 'Source Data'!$B$26:$J$26,1),TRUE))=TRUE,"",VLOOKUP($E236,'Source Data'!$B$29:$J$60,MATCH($L236, 'Source Data'!$B$26:$J$26,1),TRUE))))</f>
        <v/>
      </c>
      <c r="Z236" s="171" t="str">
        <f>IF(ISNUMBER($L236),IF(OR(AND(OR($J236="Retired",$J236="Permanent Low-Use"),$K236&lt;=2020),(AND($J236="New",$K236&gt;2020))),"N/A",VLOOKUP($F236,'Source Data'!$B$15:$I$22,5)),"")</f>
        <v/>
      </c>
      <c r="AA236" s="171" t="str">
        <f>IF(ISNUMBER($F236), IF(OR(AND(OR($J236="Retired", $J236="Permanent Low-Use"), $K236&lt;=2021), (AND($J236= "New", $K236&gt;2021))), "N/A", VLOOKUP($F236, 'Source Data'!$B$15:$I$22,6)), "")</f>
        <v/>
      </c>
      <c r="AB236" s="171" t="str">
        <f>IF(ISNUMBER($F236), IF(OR(AND(OR($J236="Retired", $J236="Permanent Low-Use"), $K236&lt;=2022), (AND($J236= "New", $K236&gt;2022))), "N/A", VLOOKUP($F236, 'Source Data'!$B$15:$I$22,7)), "")</f>
        <v/>
      </c>
      <c r="AC236" s="171" t="str">
        <f>IF(ISNUMBER($F236), IF(OR(AND(OR($J236="Retired", $J236="Permanent Low-Use"), $K236&lt;=2023), (AND($J236= "New", $K236&gt;2023))), "N/A", VLOOKUP($F236, 'Source Data'!$B$15:$I$22,8)), "")</f>
        <v/>
      </c>
      <c r="AD236" s="171" t="str">
        <f>IF(ISNUMBER($F236), IF(OR(AND(OR($J236="Retired", $J236="Permanent Low-Use"), $K236&lt;=2024), (AND($J236= "New", $K236&gt;2024))), "N/A", VLOOKUP($F236, 'Source Data'!$B$15:$I$22,8)), "")</f>
        <v/>
      </c>
      <c r="AE236" s="171" t="str">
        <f>IF(ISNUMBER($F236), IF(OR(AND(OR($J236="Retired", $J236="Permanent Low-Use"), $K236&lt;=2025), (AND($J236= "New", $K236&gt;2025))), "N/A", VLOOKUP($F236, 'Source Data'!$B$15:$I$22,8)), "")</f>
        <v/>
      </c>
      <c r="AF236" s="171" t="str">
        <f>IF(ISNUMBER($F236), IF(OR(AND(OR($J236="Retired", $J236="Permanent Low-Use"), $K236&lt;=2026), (AND($J236= "New", $K236&gt;2026))), "N/A", VLOOKUP($F236, 'Source Data'!$B$15:$I$22,8)), "")</f>
        <v/>
      </c>
      <c r="AG236" s="171" t="str">
        <f>IF(ISNUMBER($F236), IF(OR(AND(OR($J236="Retired", $J236="Permanent Low-Use"), $K236&lt;=2027), (AND($J236= "New", $K236&gt;2027))), "N/A", VLOOKUP($F236, 'Source Data'!$B$15:$I$22,8)), "")</f>
        <v/>
      </c>
      <c r="AH236" s="171" t="str">
        <f>IF(ISNUMBER($F236), IF(OR(AND(OR($J236="Retired", $J236="Permanent Low-Use"), $K236&lt;=2028), (AND($J236= "New", $K236&gt;2028))), "N/A", VLOOKUP($F236, 'Source Data'!$B$15:$I$22,8)), "")</f>
        <v/>
      </c>
      <c r="AI236" s="171" t="str">
        <f>IF(ISNUMBER($F236), IF(OR(AND(OR($J236="Retired", $J236="Permanent Low-Use"), $K236&lt;=2029), (AND($J236= "New", $K236&gt;2029))), "N/A", VLOOKUP($F236, 'Source Data'!$B$15:$I$22,8)), "")</f>
        <v/>
      </c>
      <c r="AJ236" s="171" t="str">
        <f>IF(ISNUMBER($F236), IF(OR(AND(OR($J236="Retired", $J236="Permanent Low-Use"), $K236&lt;=2030), (AND($J236= "New", $K236&gt;2030))), "N/A", VLOOKUP($F236, 'Source Data'!$B$15:$I$22,8)), "")</f>
        <v/>
      </c>
      <c r="AK236" s="171" t="str">
        <f>IF($N236= 0, "N/A", IF(ISERROR(VLOOKUP($F236, 'Source Data'!$B$4:$C$11,2)), "", VLOOKUP($F236, 'Source Data'!$B$4:$C$11,2)))</f>
        <v/>
      </c>
    </row>
    <row r="237" spans="1:37" x14ac:dyDescent="0.35">
      <c r="A237" s="99"/>
      <c r="B237" s="89"/>
      <c r="C237" s="90"/>
      <c r="D237" s="90"/>
      <c r="E237" s="91"/>
      <c r="F237" s="91"/>
      <c r="G237" s="86"/>
      <c r="H237" s="87"/>
      <c r="I237" s="86"/>
      <c r="J237" s="88"/>
      <c r="K237" s="92"/>
      <c r="L237" s="168" t="str">
        <f t="shared" si="11"/>
        <v/>
      </c>
      <c r="M237" s="170" t="str">
        <f>IF(ISERROR(VLOOKUP(E237,'Source Data'!$B$67:$J$97, MATCH(F237, 'Source Data'!$B$64:$J$64,1),TRUE))=TRUE,"",VLOOKUP(E237,'Source Data'!$B$67:$J$97,MATCH(F237, 'Source Data'!$B$64:$J$64,1),TRUE))</f>
        <v/>
      </c>
      <c r="N237" s="169" t="str">
        <f t="shared" si="12"/>
        <v/>
      </c>
      <c r="O237" s="170" t="str">
        <f>IF(OR(AND(OR($J237="Retired",$J237="Permanent Low-Use"),$K237&lt;=2020),(AND($J237="New",$K237&gt;2020))),"N/A",IF($N237=0,0,IF(ISERROR(VLOOKUP($E237,'Source Data'!$B$29:$J$60, MATCH($L237, 'Source Data'!$B$26:$J$26,1),TRUE))=TRUE,"",VLOOKUP($E237,'Source Data'!$B$29:$J$60,MATCH($L237, 'Source Data'!$B$26:$J$26,1),TRUE))))</f>
        <v/>
      </c>
      <c r="P237" s="170" t="str">
        <f>IF(OR(AND(OR($J237="Retired",$J237="Permanent Low-Use"),$K237&lt;=2021),(AND($J237="New",$K237&gt;2021))),"N/A",IF($N237=0,0,IF(ISERROR(VLOOKUP($E237,'Source Data'!$B$29:$J$60, MATCH($L237, 'Source Data'!$B$26:$J$26,1),TRUE))=TRUE,"",VLOOKUP($E237,'Source Data'!$B$29:$J$60,MATCH($L237, 'Source Data'!$B$26:$J$26,1),TRUE))))</f>
        <v/>
      </c>
      <c r="Q237" s="170" t="str">
        <f>IF(OR(AND(OR($J237="Retired",$J237="Permanent Low-Use"),$K237&lt;=2022),(AND($J237="New",$K237&gt;2022))),"N/A",IF($N237=0,0,IF(ISERROR(VLOOKUP($E237,'Source Data'!$B$29:$J$60, MATCH($L237, 'Source Data'!$B$26:$J$26,1),TRUE))=TRUE,"",VLOOKUP($E237,'Source Data'!$B$29:$J$60,MATCH($L237, 'Source Data'!$B$26:$J$26,1),TRUE))))</f>
        <v/>
      </c>
      <c r="R237" s="170" t="str">
        <f>IF(OR(AND(OR($J237="Retired",$J237="Permanent Low-Use"),$K237&lt;=2023),(AND($J237="New",$K237&gt;2023))),"N/A",IF($N237=0,0,IF(ISERROR(VLOOKUP($E237,'Source Data'!$B$29:$J$60, MATCH($L237, 'Source Data'!$B$26:$J$26,1),TRUE))=TRUE,"",VLOOKUP($E237,'Source Data'!$B$29:$J$60,MATCH($L237, 'Source Data'!$B$26:$J$26,1),TRUE))))</f>
        <v/>
      </c>
      <c r="S237" s="170" t="str">
        <f>IF(OR(AND(OR($J237="Retired",$J237="Permanent Low-Use"),$K237&lt;=2024),(AND($J237="New",$K237&gt;2024))),"N/A",IF($N237=0,0,IF(ISERROR(VLOOKUP($E237,'Source Data'!$B$29:$J$60, MATCH($L237, 'Source Data'!$B$26:$J$26,1),TRUE))=TRUE,"",VLOOKUP($E237,'Source Data'!$B$29:$J$60,MATCH($L237, 'Source Data'!$B$26:$J$26,1),TRUE))))</f>
        <v/>
      </c>
      <c r="T237" s="170" t="str">
        <f>IF(OR(AND(OR($J237="Retired",$J237="Permanent Low-Use"),$K237&lt;=2025),(AND($J237="New",$K237&gt;2025))),"N/A",IF($N237=0,0,IF(ISERROR(VLOOKUP($E237,'Source Data'!$B$29:$J$60, MATCH($L237, 'Source Data'!$B$26:$J$26,1),TRUE))=TRUE,"",VLOOKUP($E237,'Source Data'!$B$29:$J$60,MATCH($L237, 'Source Data'!$B$26:$J$26,1),TRUE))))</f>
        <v/>
      </c>
      <c r="U237" s="170" t="str">
        <f>IF(OR(AND(OR($J237="Retired",$J237="Permanent Low-Use"),$K237&lt;=2026),(AND($J237="New",$K237&gt;2026))),"N/A",IF($N237=0,0,IF(ISERROR(VLOOKUP($E237,'Source Data'!$B$29:$J$60, MATCH($L237, 'Source Data'!$B$26:$J$26,1),TRUE))=TRUE,"",VLOOKUP($E237,'Source Data'!$B$29:$J$60,MATCH($L237, 'Source Data'!$B$26:$J$26,1),TRUE))))</f>
        <v/>
      </c>
      <c r="V237" s="170" t="str">
        <f>IF(OR(AND(OR($J237="Retired",$J237="Permanent Low-Use"),$K237&lt;=2027),(AND($J237="New",$K237&gt;2027))),"N/A",IF($N237=0,0,IF(ISERROR(VLOOKUP($E237,'Source Data'!$B$29:$J$60, MATCH($L237, 'Source Data'!$B$26:$J$26,1),TRUE))=TRUE,"",VLOOKUP($E237,'Source Data'!$B$29:$J$60,MATCH($L237, 'Source Data'!$B$26:$J$26,1),TRUE))))</f>
        <v/>
      </c>
      <c r="W237" s="170" t="str">
        <f>IF(OR(AND(OR($J237="Retired",$J237="Permanent Low-Use"),$K237&lt;=2028),(AND($J237="New",$K237&gt;2028))),"N/A",IF($N237=0,0,IF(ISERROR(VLOOKUP($E237,'Source Data'!$B$29:$J$60, MATCH($L237, 'Source Data'!$B$26:$J$26,1),TRUE))=TRUE,"",VLOOKUP($E237,'Source Data'!$B$29:$J$60,MATCH($L237, 'Source Data'!$B$26:$J$26,1),TRUE))))</f>
        <v/>
      </c>
      <c r="X237" s="170" t="str">
        <f>IF(OR(AND(OR($J237="Retired",$J237="Permanent Low-Use"),$K237&lt;=2029),(AND($J237="New",$K237&gt;2029))),"N/A",IF($N237=0,0,IF(ISERROR(VLOOKUP($E237,'Source Data'!$B$29:$J$60, MATCH($L237, 'Source Data'!$B$26:$J$26,1),TRUE))=TRUE,"",VLOOKUP($E237,'Source Data'!$B$29:$J$60,MATCH($L237, 'Source Data'!$B$26:$J$26,1),TRUE))))</f>
        <v/>
      </c>
      <c r="Y237" s="170" t="str">
        <f>IF(OR(AND(OR($J237="Retired",$J237="Permanent Low-Use"),$K237&lt;=2030),(AND($J237="New",$K237&gt;2030))),"N/A",IF($N237=0,0,IF(ISERROR(VLOOKUP($E237,'Source Data'!$B$29:$J$60, MATCH($L237, 'Source Data'!$B$26:$J$26,1),TRUE))=TRUE,"",VLOOKUP($E237,'Source Data'!$B$29:$J$60,MATCH($L237, 'Source Data'!$B$26:$J$26,1),TRUE))))</f>
        <v/>
      </c>
      <c r="Z237" s="171" t="str">
        <f>IF(ISNUMBER($L237),IF(OR(AND(OR($J237="Retired",$J237="Permanent Low-Use"),$K237&lt;=2020),(AND($J237="New",$K237&gt;2020))),"N/A",VLOOKUP($F237,'Source Data'!$B$15:$I$22,5)),"")</f>
        <v/>
      </c>
      <c r="AA237" s="171" t="str">
        <f>IF(ISNUMBER($F237), IF(OR(AND(OR($J237="Retired", $J237="Permanent Low-Use"), $K237&lt;=2021), (AND($J237= "New", $K237&gt;2021))), "N/A", VLOOKUP($F237, 'Source Data'!$B$15:$I$22,6)), "")</f>
        <v/>
      </c>
      <c r="AB237" s="171" t="str">
        <f>IF(ISNUMBER($F237), IF(OR(AND(OR($J237="Retired", $J237="Permanent Low-Use"), $K237&lt;=2022), (AND($J237= "New", $K237&gt;2022))), "N/A", VLOOKUP($F237, 'Source Data'!$B$15:$I$22,7)), "")</f>
        <v/>
      </c>
      <c r="AC237" s="171" t="str">
        <f>IF(ISNUMBER($F237), IF(OR(AND(OR($J237="Retired", $J237="Permanent Low-Use"), $K237&lt;=2023), (AND($J237= "New", $K237&gt;2023))), "N/A", VLOOKUP($F237, 'Source Data'!$B$15:$I$22,8)), "")</f>
        <v/>
      </c>
      <c r="AD237" s="171" t="str">
        <f>IF(ISNUMBER($F237), IF(OR(AND(OR($J237="Retired", $J237="Permanent Low-Use"), $K237&lt;=2024), (AND($J237= "New", $K237&gt;2024))), "N/A", VLOOKUP($F237, 'Source Data'!$B$15:$I$22,8)), "")</f>
        <v/>
      </c>
      <c r="AE237" s="171" t="str">
        <f>IF(ISNUMBER($F237), IF(OR(AND(OR($J237="Retired", $J237="Permanent Low-Use"), $K237&lt;=2025), (AND($J237= "New", $K237&gt;2025))), "N/A", VLOOKUP($F237, 'Source Data'!$B$15:$I$22,8)), "")</f>
        <v/>
      </c>
      <c r="AF237" s="171" t="str">
        <f>IF(ISNUMBER($F237), IF(OR(AND(OR($J237="Retired", $J237="Permanent Low-Use"), $K237&lt;=2026), (AND($J237= "New", $K237&gt;2026))), "N/A", VLOOKUP($F237, 'Source Data'!$B$15:$I$22,8)), "")</f>
        <v/>
      </c>
      <c r="AG237" s="171" t="str">
        <f>IF(ISNUMBER($F237), IF(OR(AND(OR($J237="Retired", $J237="Permanent Low-Use"), $K237&lt;=2027), (AND($J237= "New", $K237&gt;2027))), "N/A", VLOOKUP($F237, 'Source Data'!$B$15:$I$22,8)), "")</f>
        <v/>
      </c>
      <c r="AH237" s="171" t="str">
        <f>IF(ISNUMBER($F237), IF(OR(AND(OR($J237="Retired", $J237="Permanent Low-Use"), $K237&lt;=2028), (AND($J237= "New", $K237&gt;2028))), "N/A", VLOOKUP($F237, 'Source Data'!$B$15:$I$22,8)), "")</f>
        <v/>
      </c>
      <c r="AI237" s="171" t="str">
        <f>IF(ISNUMBER($F237), IF(OR(AND(OR($J237="Retired", $J237="Permanent Low-Use"), $K237&lt;=2029), (AND($J237= "New", $K237&gt;2029))), "N/A", VLOOKUP($F237, 'Source Data'!$B$15:$I$22,8)), "")</f>
        <v/>
      </c>
      <c r="AJ237" s="171" t="str">
        <f>IF(ISNUMBER($F237), IF(OR(AND(OR($J237="Retired", $J237="Permanent Low-Use"), $K237&lt;=2030), (AND($J237= "New", $K237&gt;2030))), "N/A", VLOOKUP($F237, 'Source Data'!$B$15:$I$22,8)), "")</f>
        <v/>
      </c>
      <c r="AK237" s="171" t="str">
        <f>IF($N237= 0, "N/A", IF(ISERROR(VLOOKUP($F237, 'Source Data'!$B$4:$C$11,2)), "", VLOOKUP($F237, 'Source Data'!$B$4:$C$11,2)))</f>
        <v/>
      </c>
    </row>
    <row r="238" spans="1:37" x14ac:dyDescent="0.35">
      <c r="A238" s="99"/>
      <c r="B238" s="89"/>
      <c r="C238" s="90"/>
      <c r="D238" s="90"/>
      <c r="E238" s="91"/>
      <c r="F238" s="91"/>
      <c r="G238" s="86"/>
      <c r="H238" s="87"/>
      <c r="I238" s="86"/>
      <c r="J238" s="88"/>
      <c r="K238" s="92"/>
      <c r="L238" s="168" t="str">
        <f t="shared" si="11"/>
        <v/>
      </c>
      <c r="M238" s="170" t="str">
        <f>IF(ISERROR(VLOOKUP(E238,'Source Data'!$B$67:$J$97, MATCH(F238, 'Source Data'!$B$64:$J$64,1),TRUE))=TRUE,"",VLOOKUP(E238,'Source Data'!$B$67:$J$97,MATCH(F238, 'Source Data'!$B$64:$J$64,1),TRUE))</f>
        <v/>
      </c>
      <c r="N238" s="169" t="str">
        <f t="shared" si="12"/>
        <v/>
      </c>
      <c r="O238" s="170" t="str">
        <f>IF(OR(AND(OR($J238="Retired",$J238="Permanent Low-Use"),$K238&lt;=2020),(AND($J238="New",$K238&gt;2020))),"N/A",IF($N238=0,0,IF(ISERROR(VLOOKUP($E238,'Source Data'!$B$29:$J$60, MATCH($L238, 'Source Data'!$B$26:$J$26,1),TRUE))=TRUE,"",VLOOKUP($E238,'Source Data'!$B$29:$J$60,MATCH($L238, 'Source Data'!$B$26:$J$26,1),TRUE))))</f>
        <v/>
      </c>
      <c r="P238" s="170" t="str">
        <f>IF(OR(AND(OR($J238="Retired",$J238="Permanent Low-Use"),$K238&lt;=2021),(AND($J238="New",$K238&gt;2021))),"N/A",IF($N238=0,0,IF(ISERROR(VLOOKUP($E238,'Source Data'!$B$29:$J$60, MATCH($L238, 'Source Data'!$B$26:$J$26,1),TRUE))=TRUE,"",VLOOKUP($E238,'Source Data'!$B$29:$J$60,MATCH($L238, 'Source Data'!$B$26:$J$26,1),TRUE))))</f>
        <v/>
      </c>
      <c r="Q238" s="170" t="str">
        <f>IF(OR(AND(OR($J238="Retired",$J238="Permanent Low-Use"),$K238&lt;=2022),(AND($J238="New",$K238&gt;2022))),"N/A",IF($N238=0,0,IF(ISERROR(VLOOKUP($E238,'Source Data'!$B$29:$J$60, MATCH($L238, 'Source Data'!$B$26:$J$26,1),TRUE))=TRUE,"",VLOOKUP($E238,'Source Data'!$B$29:$J$60,MATCH($L238, 'Source Data'!$B$26:$J$26,1),TRUE))))</f>
        <v/>
      </c>
      <c r="R238" s="170" t="str">
        <f>IF(OR(AND(OR($J238="Retired",$J238="Permanent Low-Use"),$K238&lt;=2023),(AND($J238="New",$K238&gt;2023))),"N/A",IF($N238=0,0,IF(ISERROR(VLOOKUP($E238,'Source Data'!$B$29:$J$60, MATCH($L238, 'Source Data'!$B$26:$J$26,1),TRUE))=TRUE,"",VLOOKUP($E238,'Source Data'!$B$29:$J$60,MATCH($L238, 'Source Data'!$B$26:$J$26,1),TRUE))))</f>
        <v/>
      </c>
      <c r="S238" s="170" t="str">
        <f>IF(OR(AND(OR($J238="Retired",$J238="Permanent Low-Use"),$K238&lt;=2024),(AND($J238="New",$K238&gt;2024))),"N/A",IF($N238=0,0,IF(ISERROR(VLOOKUP($E238,'Source Data'!$B$29:$J$60, MATCH($L238, 'Source Data'!$B$26:$J$26,1),TRUE))=TRUE,"",VLOOKUP($E238,'Source Data'!$B$29:$J$60,MATCH($L238, 'Source Data'!$B$26:$J$26,1),TRUE))))</f>
        <v/>
      </c>
      <c r="T238" s="170" t="str">
        <f>IF(OR(AND(OR($J238="Retired",$J238="Permanent Low-Use"),$K238&lt;=2025),(AND($J238="New",$K238&gt;2025))),"N/A",IF($N238=0,0,IF(ISERROR(VLOOKUP($E238,'Source Data'!$B$29:$J$60, MATCH($L238, 'Source Data'!$B$26:$J$26,1),TRUE))=TRUE,"",VLOOKUP($E238,'Source Data'!$B$29:$J$60,MATCH($L238, 'Source Data'!$B$26:$J$26,1),TRUE))))</f>
        <v/>
      </c>
      <c r="U238" s="170" t="str">
        <f>IF(OR(AND(OR($J238="Retired",$J238="Permanent Low-Use"),$K238&lt;=2026),(AND($J238="New",$K238&gt;2026))),"N/A",IF($N238=0,0,IF(ISERROR(VLOOKUP($E238,'Source Data'!$B$29:$J$60, MATCH($L238, 'Source Data'!$B$26:$J$26,1),TRUE))=TRUE,"",VLOOKUP($E238,'Source Data'!$B$29:$J$60,MATCH($L238, 'Source Data'!$B$26:$J$26,1),TRUE))))</f>
        <v/>
      </c>
      <c r="V238" s="170" t="str">
        <f>IF(OR(AND(OR($J238="Retired",$J238="Permanent Low-Use"),$K238&lt;=2027),(AND($J238="New",$K238&gt;2027))),"N/A",IF($N238=0,0,IF(ISERROR(VLOOKUP($E238,'Source Data'!$B$29:$J$60, MATCH($L238, 'Source Data'!$B$26:$J$26,1),TRUE))=TRUE,"",VLOOKUP($E238,'Source Data'!$B$29:$J$60,MATCH($L238, 'Source Data'!$B$26:$J$26,1),TRUE))))</f>
        <v/>
      </c>
      <c r="W238" s="170" t="str">
        <f>IF(OR(AND(OR($J238="Retired",$J238="Permanent Low-Use"),$K238&lt;=2028),(AND($J238="New",$K238&gt;2028))),"N/A",IF($N238=0,0,IF(ISERROR(VLOOKUP($E238,'Source Data'!$B$29:$J$60, MATCH($L238, 'Source Data'!$B$26:$J$26,1),TRUE))=TRUE,"",VLOOKUP($E238,'Source Data'!$B$29:$J$60,MATCH($L238, 'Source Data'!$B$26:$J$26,1),TRUE))))</f>
        <v/>
      </c>
      <c r="X238" s="170" t="str">
        <f>IF(OR(AND(OR($J238="Retired",$J238="Permanent Low-Use"),$K238&lt;=2029),(AND($J238="New",$K238&gt;2029))),"N/A",IF($N238=0,0,IF(ISERROR(VLOOKUP($E238,'Source Data'!$B$29:$J$60, MATCH($L238, 'Source Data'!$B$26:$J$26,1),TRUE))=TRUE,"",VLOOKUP($E238,'Source Data'!$B$29:$J$60,MATCH($L238, 'Source Data'!$B$26:$J$26,1),TRUE))))</f>
        <v/>
      </c>
      <c r="Y238" s="170" t="str">
        <f>IF(OR(AND(OR($J238="Retired",$J238="Permanent Low-Use"),$K238&lt;=2030),(AND($J238="New",$K238&gt;2030))),"N/A",IF($N238=0,0,IF(ISERROR(VLOOKUP($E238,'Source Data'!$B$29:$J$60, MATCH($L238, 'Source Data'!$B$26:$J$26,1),TRUE))=TRUE,"",VLOOKUP($E238,'Source Data'!$B$29:$J$60,MATCH($L238, 'Source Data'!$B$26:$J$26,1),TRUE))))</f>
        <v/>
      </c>
      <c r="Z238" s="171" t="str">
        <f>IF(ISNUMBER($L238),IF(OR(AND(OR($J238="Retired",$J238="Permanent Low-Use"),$K238&lt;=2020),(AND($J238="New",$K238&gt;2020))),"N/A",VLOOKUP($F238,'Source Data'!$B$15:$I$22,5)),"")</f>
        <v/>
      </c>
      <c r="AA238" s="171" t="str">
        <f>IF(ISNUMBER($F238), IF(OR(AND(OR($J238="Retired", $J238="Permanent Low-Use"), $K238&lt;=2021), (AND($J238= "New", $K238&gt;2021))), "N/A", VLOOKUP($F238, 'Source Data'!$B$15:$I$22,6)), "")</f>
        <v/>
      </c>
      <c r="AB238" s="171" t="str">
        <f>IF(ISNUMBER($F238), IF(OR(AND(OR($J238="Retired", $J238="Permanent Low-Use"), $K238&lt;=2022), (AND($J238= "New", $K238&gt;2022))), "N/A", VLOOKUP($F238, 'Source Data'!$B$15:$I$22,7)), "")</f>
        <v/>
      </c>
      <c r="AC238" s="171" t="str">
        <f>IF(ISNUMBER($F238), IF(OR(AND(OR($J238="Retired", $J238="Permanent Low-Use"), $K238&lt;=2023), (AND($J238= "New", $K238&gt;2023))), "N/A", VLOOKUP($F238, 'Source Data'!$B$15:$I$22,8)), "")</f>
        <v/>
      </c>
      <c r="AD238" s="171" t="str">
        <f>IF(ISNUMBER($F238), IF(OR(AND(OR($J238="Retired", $J238="Permanent Low-Use"), $K238&lt;=2024), (AND($J238= "New", $K238&gt;2024))), "N/A", VLOOKUP($F238, 'Source Data'!$B$15:$I$22,8)), "")</f>
        <v/>
      </c>
      <c r="AE238" s="171" t="str">
        <f>IF(ISNUMBER($F238), IF(OR(AND(OR($J238="Retired", $J238="Permanent Low-Use"), $K238&lt;=2025), (AND($J238= "New", $K238&gt;2025))), "N/A", VLOOKUP($F238, 'Source Data'!$B$15:$I$22,8)), "")</f>
        <v/>
      </c>
      <c r="AF238" s="171" t="str">
        <f>IF(ISNUMBER($F238), IF(OR(AND(OR($J238="Retired", $J238="Permanent Low-Use"), $K238&lt;=2026), (AND($J238= "New", $K238&gt;2026))), "N/A", VLOOKUP($F238, 'Source Data'!$B$15:$I$22,8)), "")</f>
        <v/>
      </c>
      <c r="AG238" s="171" t="str">
        <f>IF(ISNUMBER($F238), IF(OR(AND(OR($J238="Retired", $J238="Permanent Low-Use"), $K238&lt;=2027), (AND($J238= "New", $K238&gt;2027))), "N/A", VLOOKUP($F238, 'Source Data'!$B$15:$I$22,8)), "")</f>
        <v/>
      </c>
      <c r="AH238" s="171" t="str">
        <f>IF(ISNUMBER($F238), IF(OR(AND(OR($J238="Retired", $J238="Permanent Low-Use"), $K238&lt;=2028), (AND($J238= "New", $K238&gt;2028))), "N/A", VLOOKUP($F238, 'Source Data'!$B$15:$I$22,8)), "")</f>
        <v/>
      </c>
      <c r="AI238" s="171" t="str">
        <f>IF(ISNUMBER($F238), IF(OR(AND(OR($J238="Retired", $J238="Permanent Low-Use"), $K238&lt;=2029), (AND($J238= "New", $K238&gt;2029))), "N/A", VLOOKUP($F238, 'Source Data'!$B$15:$I$22,8)), "")</f>
        <v/>
      </c>
      <c r="AJ238" s="171" t="str">
        <f>IF(ISNUMBER($F238), IF(OR(AND(OR($J238="Retired", $J238="Permanent Low-Use"), $K238&lt;=2030), (AND($J238= "New", $K238&gt;2030))), "N/A", VLOOKUP($F238, 'Source Data'!$B$15:$I$22,8)), "")</f>
        <v/>
      </c>
      <c r="AK238" s="171" t="str">
        <f>IF($N238= 0, "N/A", IF(ISERROR(VLOOKUP($F238, 'Source Data'!$B$4:$C$11,2)), "", VLOOKUP($F238, 'Source Data'!$B$4:$C$11,2)))</f>
        <v/>
      </c>
    </row>
    <row r="239" spans="1:37" x14ac:dyDescent="0.35">
      <c r="A239" s="99"/>
      <c r="B239" s="89"/>
      <c r="C239" s="90"/>
      <c r="D239" s="90"/>
      <c r="E239" s="91"/>
      <c r="F239" s="91"/>
      <c r="G239" s="86"/>
      <c r="H239" s="87"/>
      <c r="I239" s="86"/>
      <c r="J239" s="88"/>
      <c r="K239" s="92"/>
      <c r="L239" s="168" t="str">
        <f t="shared" si="11"/>
        <v/>
      </c>
      <c r="M239" s="170" t="str">
        <f>IF(ISERROR(VLOOKUP(E239,'Source Data'!$B$67:$J$97, MATCH(F239, 'Source Data'!$B$64:$J$64,1),TRUE))=TRUE,"",VLOOKUP(E239,'Source Data'!$B$67:$J$97,MATCH(F239, 'Source Data'!$B$64:$J$64,1),TRUE))</f>
        <v/>
      </c>
      <c r="N239" s="169" t="str">
        <f t="shared" si="12"/>
        <v/>
      </c>
      <c r="O239" s="170" t="str">
        <f>IF(OR(AND(OR($J239="Retired",$J239="Permanent Low-Use"),$K239&lt;=2020),(AND($J239="New",$K239&gt;2020))),"N/A",IF($N239=0,0,IF(ISERROR(VLOOKUP($E239,'Source Data'!$B$29:$J$60, MATCH($L239, 'Source Data'!$B$26:$J$26,1),TRUE))=TRUE,"",VLOOKUP($E239,'Source Data'!$B$29:$J$60,MATCH($L239, 'Source Data'!$B$26:$J$26,1),TRUE))))</f>
        <v/>
      </c>
      <c r="P239" s="170" t="str">
        <f>IF(OR(AND(OR($J239="Retired",$J239="Permanent Low-Use"),$K239&lt;=2021),(AND($J239="New",$K239&gt;2021))),"N/A",IF($N239=0,0,IF(ISERROR(VLOOKUP($E239,'Source Data'!$B$29:$J$60, MATCH($L239, 'Source Data'!$B$26:$J$26,1),TRUE))=TRUE,"",VLOOKUP($E239,'Source Data'!$B$29:$J$60,MATCH($L239, 'Source Data'!$B$26:$J$26,1),TRUE))))</f>
        <v/>
      </c>
      <c r="Q239" s="170" t="str">
        <f>IF(OR(AND(OR($J239="Retired",$J239="Permanent Low-Use"),$K239&lt;=2022),(AND($J239="New",$K239&gt;2022))),"N/A",IF($N239=0,0,IF(ISERROR(VLOOKUP($E239,'Source Data'!$B$29:$J$60, MATCH($L239, 'Source Data'!$B$26:$J$26,1),TRUE))=TRUE,"",VLOOKUP($E239,'Source Data'!$B$29:$J$60,MATCH($L239, 'Source Data'!$B$26:$J$26,1),TRUE))))</f>
        <v/>
      </c>
      <c r="R239" s="170" t="str">
        <f>IF(OR(AND(OR($J239="Retired",$J239="Permanent Low-Use"),$K239&lt;=2023),(AND($J239="New",$K239&gt;2023))),"N/A",IF($N239=0,0,IF(ISERROR(VLOOKUP($E239,'Source Data'!$B$29:$J$60, MATCH($L239, 'Source Data'!$B$26:$J$26,1),TRUE))=TRUE,"",VLOOKUP($E239,'Source Data'!$B$29:$J$60,MATCH($L239, 'Source Data'!$B$26:$J$26,1),TRUE))))</f>
        <v/>
      </c>
      <c r="S239" s="170" t="str">
        <f>IF(OR(AND(OR($J239="Retired",$J239="Permanent Low-Use"),$K239&lt;=2024),(AND($J239="New",$K239&gt;2024))),"N/A",IF($N239=0,0,IF(ISERROR(VLOOKUP($E239,'Source Data'!$B$29:$J$60, MATCH($L239, 'Source Data'!$B$26:$J$26,1),TRUE))=TRUE,"",VLOOKUP($E239,'Source Data'!$B$29:$J$60,MATCH($L239, 'Source Data'!$B$26:$J$26,1),TRUE))))</f>
        <v/>
      </c>
      <c r="T239" s="170" t="str">
        <f>IF(OR(AND(OR($J239="Retired",$J239="Permanent Low-Use"),$K239&lt;=2025),(AND($J239="New",$K239&gt;2025))),"N/A",IF($N239=0,0,IF(ISERROR(VLOOKUP($E239,'Source Data'!$B$29:$J$60, MATCH($L239, 'Source Data'!$B$26:$J$26,1),TRUE))=TRUE,"",VLOOKUP($E239,'Source Data'!$B$29:$J$60,MATCH($L239, 'Source Data'!$B$26:$J$26,1),TRUE))))</f>
        <v/>
      </c>
      <c r="U239" s="170" t="str">
        <f>IF(OR(AND(OR($J239="Retired",$J239="Permanent Low-Use"),$K239&lt;=2026),(AND($J239="New",$K239&gt;2026))),"N/A",IF($N239=0,0,IF(ISERROR(VLOOKUP($E239,'Source Data'!$B$29:$J$60, MATCH($L239, 'Source Data'!$B$26:$J$26,1),TRUE))=TRUE,"",VLOOKUP($E239,'Source Data'!$B$29:$J$60,MATCH($L239, 'Source Data'!$B$26:$J$26,1),TRUE))))</f>
        <v/>
      </c>
      <c r="V239" s="170" t="str">
        <f>IF(OR(AND(OR($J239="Retired",$J239="Permanent Low-Use"),$K239&lt;=2027),(AND($J239="New",$K239&gt;2027))),"N/A",IF($N239=0,0,IF(ISERROR(VLOOKUP($E239,'Source Data'!$B$29:$J$60, MATCH($L239, 'Source Data'!$B$26:$J$26,1),TRUE))=TRUE,"",VLOOKUP($E239,'Source Data'!$B$29:$J$60,MATCH($L239, 'Source Data'!$B$26:$J$26,1),TRUE))))</f>
        <v/>
      </c>
      <c r="W239" s="170" t="str">
        <f>IF(OR(AND(OR($J239="Retired",$J239="Permanent Low-Use"),$K239&lt;=2028),(AND($J239="New",$K239&gt;2028))),"N/A",IF($N239=0,0,IF(ISERROR(VLOOKUP($E239,'Source Data'!$B$29:$J$60, MATCH($L239, 'Source Data'!$B$26:$J$26,1),TRUE))=TRUE,"",VLOOKUP($E239,'Source Data'!$B$29:$J$60,MATCH($L239, 'Source Data'!$B$26:$J$26,1),TRUE))))</f>
        <v/>
      </c>
      <c r="X239" s="170" t="str">
        <f>IF(OR(AND(OR($J239="Retired",$J239="Permanent Low-Use"),$K239&lt;=2029),(AND($J239="New",$K239&gt;2029))),"N/A",IF($N239=0,0,IF(ISERROR(VLOOKUP($E239,'Source Data'!$B$29:$J$60, MATCH($L239, 'Source Data'!$B$26:$J$26,1),TRUE))=TRUE,"",VLOOKUP($E239,'Source Data'!$B$29:$J$60,MATCH($L239, 'Source Data'!$B$26:$J$26,1),TRUE))))</f>
        <v/>
      </c>
      <c r="Y239" s="170" t="str">
        <f>IF(OR(AND(OR($J239="Retired",$J239="Permanent Low-Use"),$K239&lt;=2030),(AND($J239="New",$K239&gt;2030))),"N/A",IF($N239=0,0,IF(ISERROR(VLOOKUP($E239,'Source Data'!$B$29:$J$60, MATCH($L239, 'Source Data'!$B$26:$J$26,1),TRUE))=TRUE,"",VLOOKUP($E239,'Source Data'!$B$29:$J$60,MATCH($L239, 'Source Data'!$B$26:$J$26,1),TRUE))))</f>
        <v/>
      </c>
      <c r="Z239" s="171" t="str">
        <f>IF(ISNUMBER($L239),IF(OR(AND(OR($J239="Retired",$J239="Permanent Low-Use"),$K239&lt;=2020),(AND($J239="New",$K239&gt;2020))),"N/A",VLOOKUP($F239,'Source Data'!$B$15:$I$22,5)),"")</f>
        <v/>
      </c>
      <c r="AA239" s="171" t="str">
        <f>IF(ISNUMBER($F239), IF(OR(AND(OR($J239="Retired", $J239="Permanent Low-Use"), $K239&lt;=2021), (AND($J239= "New", $K239&gt;2021))), "N/A", VLOOKUP($F239, 'Source Data'!$B$15:$I$22,6)), "")</f>
        <v/>
      </c>
      <c r="AB239" s="171" t="str">
        <f>IF(ISNUMBER($F239), IF(OR(AND(OR($J239="Retired", $J239="Permanent Low-Use"), $K239&lt;=2022), (AND($J239= "New", $K239&gt;2022))), "N/A", VLOOKUP($F239, 'Source Data'!$B$15:$I$22,7)), "")</f>
        <v/>
      </c>
      <c r="AC239" s="171" t="str">
        <f>IF(ISNUMBER($F239), IF(OR(AND(OR($J239="Retired", $J239="Permanent Low-Use"), $K239&lt;=2023), (AND($J239= "New", $K239&gt;2023))), "N/A", VLOOKUP($F239, 'Source Data'!$B$15:$I$22,8)), "")</f>
        <v/>
      </c>
      <c r="AD239" s="171" t="str">
        <f>IF(ISNUMBER($F239), IF(OR(AND(OR($J239="Retired", $J239="Permanent Low-Use"), $K239&lt;=2024), (AND($J239= "New", $K239&gt;2024))), "N/A", VLOOKUP($F239, 'Source Data'!$B$15:$I$22,8)), "")</f>
        <v/>
      </c>
      <c r="AE239" s="171" t="str">
        <f>IF(ISNUMBER($F239), IF(OR(AND(OR($J239="Retired", $J239="Permanent Low-Use"), $K239&lt;=2025), (AND($J239= "New", $K239&gt;2025))), "N/A", VLOOKUP($F239, 'Source Data'!$B$15:$I$22,8)), "")</f>
        <v/>
      </c>
      <c r="AF239" s="171" t="str">
        <f>IF(ISNUMBER($F239), IF(OR(AND(OR($J239="Retired", $J239="Permanent Low-Use"), $K239&lt;=2026), (AND($J239= "New", $K239&gt;2026))), "N/A", VLOOKUP($F239, 'Source Data'!$B$15:$I$22,8)), "")</f>
        <v/>
      </c>
      <c r="AG239" s="171" t="str">
        <f>IF(ISNUMBER($F239), IF(OR(AND(OR($J239="Retired", $J239="Permanent Low-Use"), $K239&lt;=2027), (AND($J239= "New", $K239&gt;2027))), "N/A", VLOOKUP($F239, 'Source Data'!$B$15:$I$22,8)), "")</f>
        <v/>
      </c>
      <c r="AH239" s="171" t="str">
        <f>IF(ISNUMBER($F239), IF(OR(AND(OR($J239="Retired", $J239="Permanent Low-Use"), $K239&lt;=2028), (AND($J239= "New", $K239&gt;2028))), "N/A", VLOOKUP($F239, 'Source Data'!$B$15:$I$22,8)), "")</f>
        <v/>
      </c>
      <c r="AI239" s="171" t="str">
        <f>IF(ISNUMBER($F239), IF(OR(AND(OR($J239="Retired", $J239="Permanent Low-Use"), $K239&lt;=2029), (AND($J239= "New", $K239&gt;2029))), "N/A", VLOOKUP($F239, 'Source Data'!$B$15:$I$22,8)), "")</f>
        <v/>
      </c>
      <c r="AJ239" s="171" t="str">
        <f>IF(ISNUMBER($F239), IF(OR(AND(OR($J239="Retired", $J239="Permanent Low-Use"), $K239&lt;=2030), (AND($J239= "New", $K239&gt;2030))), "N/A", VLOOKUP($F239, 'Source Data'!$B$15:$I$22,8)), "")</f>
        <v/>
      </c>
      <c r="AK239" s="171" t="str">
        <f>IF($N239= 0, "N/A", IF(ISERROR(VLOOKUP($F239, 'Source Data'!$B$4:$C$11,2)), "", VLOOKUP($F239, 'Source Data'!$B$4:$C$11,2)))</f>
        <v/>
      </c>
    </row>
    <row r="240" spans="1:37" x14ac:dyDescent="0.35">
      <c r="A240" s="99"/>
      <c r="B240" s="89"/>
      <c r="C240" s="90"/>
      <c r="D240" s="90"/>
      <c r="E240" s="91"/>
      <c r="F240" s="91"/>
      <c r="G240" s="86"/>
      <c r="H240" s="87"/>
      <c r="I240" s="86"/>
      <c r="J240" s="88"/>
      <c r="K240" s="92"/>
      <c r="L240" s="168" t="str">
        <f t="shared" si="11"/>
        <v/>
      </c>
      <c r="M240" s="170" t="str">
        <f>IF(ISERROR(VLOOKUP(E240,'Source Data'!$B$67:$J$97, MATCH(F240, 'Source Data'!$B$64:$J$64,1),TRUE))=TRUE,"",VLOOKUP(E240,'Source Data'!$B$67:$J$97,MATCH(F240, 'Source Data'!$B$64:$J$64,1),TRUE))</f>
        <v/>
      </c>
      <c r="N240" s="169" t="str">
        <f t="shared" si="12"/>
        <v/>
      </c>
      <c r="O240" s="170" t="str">
        <f>IF(OR(AND(OR($J240="Retired",$J240="Permanent Low-Use"),$K240&lt;=2020),(AND($J240="New",$K240&gt;2020))),"N/A",IF($N240=0,0,IF(ISERROR(VLOOKUP($E240,'Source Data'!$B$29:$J$60, MATCH($L240, 'Source Data'!$B$26:$J$26,1),TRUE))=TRUE,"",VLOOKUP($E240,'Source Data'!$B$29:$J$60,MATCH($L240, 'Source Data'!$B$26:$J$26,1),TRUE))))</f>
        <v/>
      </c>
      <c r="P240" s="170" t="str">
        <f>IF(OR(AND(OR($J240="Retired",$J240="Permanent Low-Use"),$K240&lt;=2021),(AND($J240="New",$K240&gt;2021))),"N/A",IF($N240=0,0,IF(ISERROR(VLOOKUP($E240,'Source Data'!$B$29:$J$60, MATCH($L240, 'Source Data'!$B$26:$J$26,1),TRUE))=TRUE,"",VLOOKUP($E240,'Source Data'!$B$29:$J$60,MATCH($L240, 'Source Data'!$B$26:$J$26,1),TRUE))))</f>
        <v/>
      </c>
      <c r="Q240" s="170" t="str">
        <f>IF(OR(AND(OR($J240="Retired",$J240="Permanent Low-Use"),$K240&lt;=2022),(AND($J240="New",$K240&gt;2022))),"N/A",IF($N240=0,0,IF(ISERROR(VLOOKUP($E240,'Source Data'!$B$29:$J$60, MATCH($L240, 'Source Data'!$B$26:$J$26,1),TRUE))=TRUE,"",VLOOKUP($E240,'Source Data'!$B$29:$J$60,MATCH($L240, 'Source Data'!$B$26:$J$26,1),TRUE))))</f>
        <v/>
      </c>
      <c r="R240" s="170" t="str">
        <f>IF(OR(AND(OR($J240="Retired",$J240="Permanent Low-Use"),$K240&lt;=2023),(AND($J240="New",$K240&gt;2023))),"N/A",IF($N240=0,0,IF(ISERROR(VLOOKUP($E240,'Source Data'!$B$29:$J$60, MATCH($L240, 'Source Data'!$B$26:$J$26,1),TRUE))=TRUE,"",VLOOKUP($E240,'Source Data'!$B$29:$J$60,MATCH($L240, 'Source Data'!$B$26:$J$26,1),TRUE))))</f>
        <v/>
      </c>
      <c r="S240" s="170" t="str">
        <f>IF(OR(AND(OR($J240="Retired",$J240="Permanent Low-Use"),$K240&lt;=2024),(AND($J240="New",$K240&gt;2024))),"N/A",IF($N240=0,0,IF(ISERROR(VLOOKUP($E240,'Source Data'!$B$29:$J$60, MATCH($L240, 'Source Data'!$B$26:$J$26,1),TRUE))=TRUE,"",VLOOKUP($E240,'Source Data'!$B$29:$J$60,MATCH($L240, 'Source Data'!$B$26:$J$26,1),TRUE))))</f>
        <v/>
      </c>
      <c r="T240" s="170" t="str">
        <f>IF(OR(AND(OR($J240="Retired",$J240="Permanent Low-Use"),$K240&lt;=2025),(AND($J240="New",$K240&gt;2025))),"N/A",IF($N240=0,0,IF(ISERROR(VLOOKUP($E240,'Source Data'!$B$29:$J$60, MATCH($L240, 'Source Data'!$B$26:$J$26,1),TRUE))=TRUE,"",VLOOKUP($E240,'Source Data'!$B$29:$J$60,MATCH($L240, 'Source Data'!$B$26:$J$26,1),TRUE))))</f>
        <v/>
      </c>
      <c r="U240" s="170" t="str">
        <f>IF(OR(AND(OR($J240="Retired",$J240="Permanent Low-Use"),$K240&lt;=2026),(AND($J240="New",$K240&gt;2026))),"N/A",IF($N240=0,0,IF(ISERROR(VLOOKUP($E240,'Source Data'!$B$29:$J$60, MATCH($L240, 'Source Data'!$B$26:$J$26,1),TRUE))=TRUE,"",VLOOKUP($E240,'Source Data'!$B$29:$J$60,MATCH($L240, 'Source Data'!$B$26:$J$26,1),TRUE))))</f>
        <v/>
      </c>
      <c r="V240" s="170" t="str">
        <f>IF(OR(AND(OR($J240="Retired",$J240="Permanent Low-Use"),$K240&lt;=2027),(AND($J240="New",$K240&gt;2027))),"N/A",IF($N240=0,0,IF(ISERROR(VLOOKUP($E240,'Source Data'!$B$29:$J$60, MATCH($L240, 'Source Data'!$B$26:$J$26,1),TRUE))=TRUE,"",VLOOKUP($E240,'Source Data'!$B$29:$J$60,MATCH($L240, 'Source Data'!$B$26:$J$26,1),TRUE))))</f>
        <v/>
      </c>
      <c r="W240" s="170" t="str">
        <f>IF(OR(AND(OR($J240="Retired",$J240="Permanent Low-Use"),$K240&lt;=2028),(AND($J240="New",$K240&gt;2028))),"N/A",IF($N240=0,0,IF(ISERROR(VLOOKUP($E240,'Source Data'!$B$29:$J$60, MATCH($L240, 'Source Data'!$B$26:$J$26,1),TRUE))=TRUE,"",VLOOKUP($E240,'Source Data'!$B$29:$J$60,MATCH($L240, 'Source Data'!$B$26:$J$26,1),TRUE))))</f>
        <v/>
      </c>
      <c r="X240" s="170" t="str">
        <f>IF(OR(AND(OR($J240="Retired",$J240="Permanent Low-Use"),$K240&lt;=2029),(AND($J240="New",$K240&gt;2029))),"N/A",IF($N240=0,0,IF(ISERROR(VLOOKUP($E240,'Source Data'!$B$29:$J$60, MATCH($L240, 'Source Data'!$B$26:$J$26,1),TRUE))=TRUE,"",VLOOKUP($E240,'Source Data'!$B$29:$J$60,MATCH($L240, 'Source Data'!$B$26:$J$26,1),TRUE))))</f>
        <v/>
      </c>
      <c r="Y240" s="170" t="str">
        <f>IF(OR(AND(OR($J240="Retired",$J240="Permanent Low-Use"),$K240&lt;=2030),(AND($J240="New",$K240&gt;2030))),"N/A",IF($N240=0,0,IF(ISERROR(VLOOKUP($E240,'Source Data'!$B$29:$J$60, MATCH($L240, 'Source Data'!$B$26:$J$26,1),TRUE))=TRUE,"",VLOOKUP($E240,'Source Data'!$B$29:$J$60,MATCH($L240, 'Source Data'!$B$26:$J$26,1),TRUE))))</f>
        <v/>
      </c>
      <c r="Z240" s="171" t="str">
        <f>IF(ISNUMBER($L240),IF(OR(AND(OR($J240="Retired",$J240="Permanent Low-Use"),$K240&lt;=2020),(AND($J240="New",$K240&gt;2020))),"N/A",VLOOKUP($F240,'Source Data'!$B$15:$I$22,5)),"")</f>
        <v/>
      </c>
      <c r="AA240" s="171" t="str">
        <f>IF(ISNUMBER($F240), IF(OR(AND(OR($J240="Retired", $J240="Permanent Low-Use"), $K240&lt;=2021), (AND($J240= "New", $K240&gt;2021))), "N/A", VLOOKUP($F240, 'Source Data'!$B$15:$I$22,6)), "")</f>
        <v/>
      </c>
      <c r="AB240" s="171" t="str">
        <f>IF(ISNUMBER($F240), IF(OR(AND(OR($J240="Retired", $J240="Permanent Low-Use"), $K240&lt;=2022), (AND($J240= "New", $K240&gt;2022))), "N/A", VLOOKUP($F240, 'Source Data'!$B$15:$I$22,7)), "")</f>
        <v/>
      </c>
      <c r="AC240" s="171" t="str">
        <f>IF(ISNUMBER($F240), IF(OR(AND(OR($J240="Retired", $J240="Permanent Low-Use"), $K240&lt;=2023), (AND($J240= "New", $K240&gt;2023))), "N/A", VLOOKUP($F240, 'Source Data'!$B$15:$I$22,8)), "")</f>
        <v/>
      </c>
      <c r="AD240" s="171" t="str">
        <f>IF(ISNUMBER($F240), IF(OR(AND(OR($J240="Retired", $J240="Permanent Low-Use"), $K240&lt;=2024), (AND($J240= "New", $K240&gt;2024))), "N/A", VLOOKUP($F240, 'Source Data'!$B$15:$I$22,8)), "")</f>
        <v/>
      </c>
      <c r="AE240" s="171" t="str">
        <f>IF(ISNUMBER($F240), IF(OR(AND(OR($J240="Retired", $J240="Permanent Low-Use"), $K240&lt;=2025), (AND($J240= "New", $K240&gt;2025))), "N/A", VLOOKUP($F240, 'Source Data'!$B$15:$I$22,8)), "")</f>
        <v/>
      </c>
      <c r="AF240" s="171" t="str">
        <f>IF(ISNUMBER($F240), IF(OR(AND(OR($J240="Retired", $J240="Permanent Low-Use"), $K240&lt;=2026), (AND($J240= "New", $K240&gt;2026))), "N/A", VLOOKUP($F240, 'Source Data'!$B$15:$I$22,8)), "")</f>
        <v/>
      </c>
      <c r="AG240" s="171" t="str">
        <f>IF(ISNUMBER($F240), IF(OR(AND(OR($J240="Retired", $J240="Permanent Low-Use"), $K240&lt;=2027), (AND($J240= "New", $K240&gt;2027))), "N/A", VLOOKUP($F240, 'Source Data'!$B$15:$I$22,8)), "")</f>
        <v/>
      </c>
      <c r="AH240" s="171" t="str">
        <f>IF(ISNUMBER($F240), IF(OR(AND(OR($J240="Retired", $J240="Permanent Low-Use"), $K240&lt;=2028), (AND($J240= "New", $K240&gt;2028))), "N/A", VLOOKUP($F240, 'Source Data'!$B$15:$I$22,8)), "")</f>
        <v/>
      </c>
      <c r="AI240" s="171" t="str">
        <f>IF(ISNUMBER($F240), IF(OR(AND(OR($J240="Retired", $J240="Permanent Low-Use"), $K240&lt;=2029), (AND($J240= "New", $K240&gt;2029))), "N/A", VLOOKUP($F240, 'Source Data'!$B$15:$I$22,8)), "")</f>
        <v/>
      </c>
      <c r="AJ240" s="171" t="str">
        <f>IF(ISNUMBER($F240), IF(OR(AND(OR($J240="Retired", $J240="Permanent Low-Use"), $K240&lt;=2030), (AND($J240= "New", $K240&gt;2030))), "N/A", VLOOKUP($F240, 'Source Data'!$B$15:$I$22,8)), "")</f>
        <v/>
      </c>
      <c r="AK240" s="171" t="str">
        <f>IF($N240= 0, "N/A", IF(ISERROR(VLOOKUP($F240, 'Source Data'!$B$4:$C$11,2)), "", VLOOKUP($F240, 'Source Data'!$B$4:$C$11,2)))</f>
        <v/>
      </c>
    </row>
    <row r="241" spans="1:37" x14ac:dyDescent="0.35">
      <c r="A241" s="99"/>
      <c r="B241" s="89"/>
      <c r="C241" s="90"/>
      <c r="D241" s="90"/>
      <c r="E241" s="91"/>
      <c r="F241" s="91"/>
      <c r="G241" s="86"/>
      <c r="H241" s="87"/>
      <c r="I241" s="86"/>
      <c r="J241" s="88"/>
      <c r="K241" s="92"/>
      <c r="L241" s="168" t="str">
        <f t="shared" si="11"/>
        <v/>
      </c>
      <c r="M241" s="170" t="str">
        <f>IF(ISERROR(VLOOKUP(E241,'Source Data'!$B$67:$J$97, MATCH(F241, 'Source Data'!$B$64:$J$64,1),TRUE))=TRUE,"",VLOOKUP(E241,'Source Data'!$B$67:$J$97,MATCH(F241, 'Source Data'!$B$64:$J$64,1),TRUE))</f>
        <v/>
      </c>
      <c r="N241" s="169" t="str">
        <f t="shared" si="12"/>
        <v/>
      </c>
      <c r="O241" s="170" t="str">
        <f>IF(OR(AND(OR($J241="Retired",$J241="Permanent Low-Use"),$K241&lt;=2020),(AND($J241="New",$K241&gt;2020))),"N/A",IF($N241=0,0,IF(ISERROR(VLOOKUP($E241,'Source Data'!$B$29:$J$60, MATCH($L241, 'Source Data'!$B$26:$J$26,1),TRUE))=TRUE,"",VLOOKUP($E241,'Source Data'!$B$29:$J$60,MATCH($L241, 'Source Data'!$B$26:$J$26,1),TRUE))))</f>
        <v/>
      </c>
      <c r="P241" s="170" t="str">
        <f>IF(OR(AND(OR($J241="Retired",$J241="Permanent Low-Use"),$K241&lt;=2021),(AND($J241="New",$K241&gt;2021))),"N/A",IF($N241=0,0,IF(ISERROR(VLOOKUP($E241,'Source Data'!$B$29:$J$60, MATCH($L241, 'Source Data'!$B$26:$J$26,1),TRUE))=TRUE,"",VLOOKUP($E241,'Source Data'!$B$29:$J$60,MATCH($L241, 'Source Data'!$B$26:$J$26,1),TRUE))))</f>
        <v/>
      </c>
      <c r="Q241" s="170" t="str">
        <f>IF(OR(AND(OR($J241="Retired",$J241="Permanent Low-Use"),$K241&lt;=2022),(AND($J241="New",$K241&gt;2022))),"N/A",IF($N241=0,0,IF(ISERROR(VLOOKUP($E241,'Source Data'!$B$29:$J$60, MATCH($L241, 'Source Data'!$B$26:$J$26,1),TRUE))=TRUE,"",VLOOKUP($E241,'Source Data'!$B$29:$J$60,MATCH($L241, 'Source Data'!$B$26:$J$26,1),TRUE))))</f>
        <v/>
      </c>
      <c r="R241" s="170" t="str">
        <f>IF(OR(AND(OR($J241="Retired",$J241="Permanent Low-Use"),$K241&lt;=2023),(AND($J241="New",$K241&gt;2023))),"N/A",IF($N241=0,0,IF(ISERROR(VLOOKUP($E241,'Source Data'!$B$29:$J$60, MATCH($L241, 'Source Data'!$B$26:$J$26,1),TRUE))=TRUE,"",VLOOKUP($E241,'Source Data'!$B$29:$J$60,MATCH($L241, 'Source Data'!$B$26:$J$26,1),TRUE))))</f>
        <v/>
      </c>
      <c r="S241" s="170" t="str">
        <f>IF(OR(AND(OR($J241="Retired",$J241="Permanent Low-Use"),$K241&lt;=2024),(AND($J241="New",$K241&gt;2024))),"N/A",IF($N241=0,0,IF(ISERROR(VLOOKUP($E241,'Source Data'!$B$29:$J$60, MATCH($L241, 'Source Data'!$B$26:$J$26,1),TRUE))=TRUE,"",VLOOKUP($E241,'Source Data'!$B$29:$J$60,MATCH($L241, 'Source Data'!$B$26:$J$26,1),TRUE))))</f>
        <v/>
      </c>
      <c r="T241" s="170" t="str">
        <f>IF(OR(AND(OR($J241="Retired",$J241="Permanent Low-Use"),$K241&lt;=2025),(AND($J241="New",$K241&gt;2025))),"N/A",IF($N241=0,0,IF(ISERROR(VLOOKUP($E241,'Source Data'!$B$29:$J$60, MATCH($L241, 'Source Data'!$B$26:$J$26,1),TRUE))=TRUE,"",VLOOKUP($E241,'Source Data'!$B$29:$J$60,MATCH($L241, 'Source Data'!$B$26:$J$26,1),TRUE))))</f>
        <v/>
      </c>
      <c r="U241" s="170" t="str">
        <f>IF(OR(AND(OR($J241="Retired",$J241="Permanent Low-Use"),$K241&lt;=2026),(AND($J241="New",$K241&gt;2026))),"N/A",IF($N241=0,0,IF(ISERROR(VLOOKUP($E241,'Source Data'!$B$29:$J$60, MATCH($L241, 'Source Data'!$B$26:$J$26,1),TRUE))=TRUE,"",VLOOKUP($E241,'Source Data'!$B$29:$J$60,MATCH($L241, 'Source Data'!$B$26:$J$26,1),TRUE))))</f>
        <v/>
      </c>
      <c r="V241" s="170" t="str">
        <f>IF(OR(AND(OR($J241="Retired",$J241="Permanent Low-Use"),$K241&lt;=2027),(AND($J241="New",$K241&gt;2027))),"N/A",IF($N241=0,0,IF(ISERROR(VLOOKUP($E241,'Source Data'!$B$29:$J$60, MATCH($L241, 'Source Data'!$B$26:$J$26,1),TRUE))=TRUE,"",VLOOKUP($E241,'Source Data'!$B$29:$J$60,MATCH($L241, 'Source Data'!$B$26:$J$26,1),TRUE))))</f>
        <v/>
      </c>
      <c r="W241" s="170" t="str">
        <f>IF(OR(AND(OR($J241="Retired",$J241="Permanent Low-Use"),$K241&lt;=2028),(AND($J241="New",$K241&gt;2028))),"N/A",IF($N241=0,0,IF(ISERROR(VLOOKUP($E241,'Source Data'!$B$29:$J$60, MATCH($L241, 'Source Data'!$B$26:$J$26,1),TRUE))=TRUE,"",VLOOKUP($E241,'Source Data'!$B$29:$J$60,MATCH($L241, 'Source Data'!$B$26:$J$26,1),TRUE))))</f>
        <v/>
      </c>
      <c r="X241" s="170" t="str">
        <f>IF(OR(AND(OR($J241="Retired",$J241="Permanent Low-Use"),$K241&lt;=2029),(AND($J241="New",$K241&gt;2029))),"N/A",IF($N241=0,0,IF(ISERROR(VLOOKUP($E241,'Source Data'!$B$29:$J$60, MATCH($L241, 'Source Data'!$B$26:$J$26,1),TRUE))=TRUE,"",VLOOKUP($E241,'Source Data'!$B$29:$J$60,MATCH($L241, 'Source Data'!$B$26:$J$26,1),TRUE))))</f>
        <v/>
      </c>
      <c r="Y241" s="170" t="str">
        <f>IF(OR(AND(OR($J241="Retired",$J241="Permanent Low-Use"),$K241&lt;=2030),(AND($J241="New",$K241&gt;2030))),"N/A",IF($N241=0,0,IF(ISERROR(VLOOKUP($E241,'Source Data'!$B$29:$J$60, MATCH($L241, 'Source Data'!$B$26:$J$26,1),TRUE))=TRUE,"",VLOOKUP($E241,'Source Data'!$B$29:$J$60,MATCH($L241, 'Source Data'!$B$26:$J$26,1),TRUE))))</f>
        <v/>
      </c>
      <c r="Z241" s="171" t="str">
        <f>IF(ISNUMBER($L241),IF(OR(AND(OR($J241="Retired",$J241="Permanent Low-Use"),$K241&lt;=2020),(AND($J241="New",$K241&gt;2020))),"N/A",VLOOKUP($F241,'Source Data'!$B$15:$I$22,5)),"")</f>
        <v/>
      </c>
      <c r="AA241" s="171" t="str">
        <f>IF(ISNUMBER($F241), IF(OR(AND(OR($J241="Retired", $J241="Permanent Low-Use"), $K241&lt;=2021), (AND($J241= "New", $K241&gt;2021))), "N/A", VLOOKUP($F241, 'Source Data'!$B$15:$I$22,6)), "")</f>
        <v/>
      </c>
      <c r="AB241" s="171" t="str">
        <f>IF(ISNUMBER($F241), IF(OR(AND(OR($J241="Retired", $J241="Permanent Low-Use"), $K241&lt;=2022), (AND($J241= "New", $K241&gt;2022))), "N/A", VLOOKUP($F241, 'Source Data'!$B$15:$I$22,7)), "")</f>
        <v/>
      </c>
      <c r="AC241" s="171" t="str">
        <f>IF(ISNUMBER($F241), IF(OR(AND(OR($J241="Retired", $J241="Permanent Low-Use"), $K241&lt;=2023), (AND($J241= "New", $K241&gt;2023))), "N/A", VLOOKUP($F241, 'Source Data'!$B$15:$I$22,8)), "")</f>
        <v/>
      </c>
      <c r="AD241" s="171" t="str">
        <f>IF(ISNUMBER($F241), IF(OR(AND(OR($J241="Retired", $J241="Permanent Low-Use"), $K241&lt;=2024), (AND($J241= "New", $K241&gt;2024))), "N/A", VLOOKUP($F241, 'Source Data'!$B$15:$I$22,8)), "")</f>
        <v/>
      </c>
      <c r="AE241" s="171" t="str">
        <f>IF(ISNUMBER($F241), IF(OR(AND(OR($J241="Retired", $J241="Permanent Low-Use"), $K241&lt;=2025), (AND($J241= "New", $K241&gt;2025))), "N/A", VLOOKUP($F241, 'Source Data'!$B$15:$I$22,8)), "")</f>
        <v/>
      </c>
      <c r="AF241" s="171" t="str">
        <f>IF(ISNUMBER($F241), IF(OR(AND(OR($J241="Retired", $J241="Permanent Low-Use"), $K241&lt;=2026), (AND($J241= "New", $K241&gt;2026))), "N/A", VLOOKUP($F241, 'Source Data'!$B$15:$I$22,8)), "")</f>
        <v/>
      </c>
      <c r="AG241" s="171" t="str">
        <f>IF(ISNUMBER($F241), IF(OR(AND(OR($J241="Retired", $J241="Permanent Low-Use"), $K241&lt;=2027), (AND($J241= "New", $K241&gt;2027))), "N/A", VLOOKUP($F241, 'Source Data'!$B$15:$I$22,8)), "")</f>
        <v/>
      </c>
      <c r="AH241" s="171" t="str">
        <f>IF(ISNUMBER($F241), IF(OR(AND(OR($J241="Retired", $J241="Permanent Low-Use"), $K241&lt;=2028), (AND($J241= "New", $K241&gt;2028))), "N/A", VLOOKUP($F241, 'Source Data'!$B$15:$I$22,8)), "")</f>
        <v/>
      </c>
      <c r="AI241" s="171" t="str">
        <f>IF(ISNUMBER($F241), IF(OR(AND(OR($J241="Retired", $J241="Permanent Low-Use"), $K241&lt;=2029), (AND($J241= "New", $K241&gt;2029))), "N/A", VLOOKUP($F241, 'Source Data'!$B$15:$I$22,8)), "")</f>
        <v/>
      </c>
      <c r="AJ241" s="171" t="str">
        <f>IF(ISNUMBER($F241), IF(OR(AND(OR($J241="Retired", $J241="Permanent Low-Use"), $K241&lt;=2030), (AND($J241= "New", $K241&gt;2030))), "N/A", VLOOKUP($F241, 'Source Data'!$B$15:$I$22,8)), "")</f>
        <v/>
      </c>
      <c r="AK241" s="171" t="str">
        <f>IF($N241= 0, "N/A", IF(ISERROR(VLOOKUP($F241, 'Source Data'!$B$4:$C$11,2)), "", VLOOKUP($F241, 'Source Data'!$B$4:$C$11,2)))</f>
        <v/>
      </c>
    </row>
    <row r="242" spans="1:37" x14ac:dyDescent="0.35">
      <c r="A242" s="99"/>
      <c r="B242" s="89"/>
      <c r="C242" s="90"/>
      <c r="D242" s="90"/>
      <c r="E242" s="91"/>
      <c r="F242" s="91"/>
      <c r="G242" s="86"/>
      <c r="H242" s="87"/>
      <c r="I242" s="86"/>
      <c r="J242" s="88"/>
      <c r="K242" s="92"/>
      <c r="L242" s="168" t="str">
        <f t="shared" si="11"/>
        <v/>
      </c>
      <c r="M242" s="170" t="str">
        <f>IF(ISERROR(VLOOKUP(E242,'Source Data'!$B$67:$J$97, MATCH(F242, 'Source Data'!$B$64:$J$64,1),TRUE))=TRUE,"",VLOOKUP(E242,'Source Data'!$B$67:$J$97,MATCH(F242, 'Source Data'!$B$64:$J$64,1),TRUE))</f>
        <v/>
      </c>
      <c r="N242" s="169" t="str">
        <f t="shared" si="12"/>
        <v/>
      </c>
      <c r="O242" s="170" t="str">
        <f>IF(OR(AND(OR($J242="Retired",$J242="Permanent Low-Use"),$K242&lt;=2020),(AND($J242="New",$K242&gt;2020))),"N/A",IF($N242=0,0,IF(ISERROR(VLOOKUP($E242,'Source Data'!$B$29:$J$60, MATCH($L242, 'Source Data'!$B$26:$J$26,1),TRUE))=TRUE,"",VLOOKUP($E242,'Source Data'!$B$29:$J$60,MATCH($L242, 'Source Data'!$B$26:$J$26,1),TRUE))))</f>
        <v/>
      </c>
      <c r="P242" s="170" t="str">
        <f>IF(OR(AND(OR($J242="Retired",$J242="Permanent Low-Use"),$K242&lt;=2021),(AND($J242="New",$K242&gt;2021))),"N/A",IF($N242=0,0,IF(ISERROR(VLOOKUP($E242,'Source Data'!$B$29:$J$60, MATCH($L242, 'Source Data'!$B$26:$J$26,1),TRUE))=TRUE,"",VLOOKUP($E242,'Source Data'!$B$29:$J$60,MATCH($L242, 'Source Data'!$B$26:$J$26,1),TRUE))))</f>
        <v/>
      </c>
      <c r="Q242" s="170" t="str">
        <f>IF(OR(AND(OR($J242="Retired",$J242="Permanent Low-Use"),$K242&lt;=2022),(AND($J242="New",$K242&gt;2022))),"N/A",IF($N242=0,0,IF(ISERROR(VLOOKUP($E242,'Source Data'!$B$29:$J$60, MATCH($L242, 'Source Data'!$B$26:$J$26,1),TRUE))=TRUE,"",VLOOKUP($E242,'Source Data'!$B$29:$J$60,MATCH($L242, 'Source Data'!$B$26:$J$26,1),TRUE))))</f>
        <v/>
      </c>
      <c r="R242" s="170" t="str">
        <f>IF(OR(AND(OR($J242="Retired",$J242="Permanent Low-Use"),$K242&lt;=2023),(AND($J242="New",$K242&gt;2023))),"N/A",IF($N242=0,0,IF(ISERROR(VLOOKUP($E242,'Source Data'!$B$29:$J$60, MATCH($L242, 'Source Data'!$B$26:$J$26,1),TRUE))=TRUE,"",VLOOKUP($E242,'Source Data'!$B$29:$J$60,MATCH($L242, 'Source Data'!$B$26:$J$26,1),TRUE))))</f>
        <v/>
      </c>
      <c r="S242" s="170" t="str">
        <f>IF(OR(AND(OR($J242="Retired",$J242="Permanent Low-Use"),$K242&lt;=2024),(AND($J242="New",$K242&gt;2024))),"N/A",IF($N242=0,0,IF(ISERROR(VLOOKUP($E242,'Source Data'!$B$29:$J$60, MATCH($L242, 'Source Data'!$B$26:$J$26,1),TRUE))=TRUE,"",VLOOKUP($E242,'Source Data'!$B$29:$J$60,MATCH($L242, 'Source Data'!$B$26:$J$26,1),TRUE))))</f>
        <v/>
      </c>
      <c r="T242" s="170" t="str">
        <f>IF(OR(AND(OR($J242="Retired",$J242="Permanent Low-Use"),$K242&lt;=2025),(AND($J242="New",$K242&gt;2025))),"N/A",IF($N242=0,0,IF(ISERROR(VLOOKUP($E242,'Source Data'!$B$29:$J$60, MATCH($L242, 'Source Data'!$B$26:$J$26,1),TRUE))=TRUE,"",VLOOKUP($E242,'Source Data'!$B$29:$J$60,MATCH($L242, 'Source Data'!$B$26:$J$26,1),TRUE))))</f>
        <v/>
      </c>
      <c r="U242" s="170" t="str">
        <f>IF(OR(AND(OR($J242="Retired",$J242="Permanent Low-Use"),$K242&lt;=2026),(AND($J242="New",$K242&gt;2026))),"N/A",IF($N242=0,0,IF(ISERROR(VLOOKUP($E242,'Source Data'!$B$29:$J$60, MATCH($L242, 'Source Data'!$B$26:$J$26,1),TRUE))=TRUE,"",VLOOKUP($E242,'Source Data'!$B$29:$J$60,MATCH($L242, 'Source Data'!$B$26:$J$26,1),TRUE))))</f>
        <v/>
      </c>
      <c r="V242" s="170" t="str">
        <f>IF(OR(AND(OR($J242="Retired",$J242="Permanent Low-Use"),$K242&lt;=2027),(AND($J242="New",$K242&gt;2027))),"N/A",IF($N242=0,0,IF(ISERROR(VLOOKUP($E242,'Source Data'!$B$29:$J$60, MATCH($L242, 'Source Data'!$B$26:$J$26,1),TRUE))=TRUE,"",VLOOKUP($E242,'Source Data'!$B$29:$J$60,MATCH($L242, 'Source Data'!$B$26:$J$26,1),TRUE))))</f>
        <v/>
      </c>
      <c r="W242" s="170" t="str">
        <f>IF(OR(AND(OR($J242="Retired",$J242="Permanent Low-Use"),$K242&lt;=2028),(AND($J242="New",$K242&gt;2028))),"N/A",IF($N242=0,0,IF(ISERROR(VLOOKUP($E242,'Source Data'!$B$29:$J$60, MATCH($L242, 'Source Data'!$B$26:$J$26,1),TRUE))=TRUE,"",VLOOKUP($E242,'Source Data'!$B$29:$J$60,MATCH($L242, 'Source Data'!$B$26:$J$26,1),TRUE))))</f>
        <v/>
      </c>
      <c r="X242" s="170" t="str">
        <f>IF(OR(AND(OR($J242="Retired",$J242="Permanent Low-Use"),$K242&lt;=2029),(AND($J242="New",$K242&gt;2029))),"N/A",IF($N242=0,0,IF(ISERROR(VLOOKUP($E242,'Source Data'!$B$29:$J$60, MATCH($L242, 'Source Data'!$B$26:$J$26,1),TRUE))=TRUE,"",VLOOKUP($E242,'Source Data'!$B$29:$J$60,MATCH($L242, 'Source Data'!$B$26:$J$26,1),TRUE))))</f>
        <v/>
      </c>
      <c r="Y242" s="170" t="str">
        <f>IF(OR(AND(OR($J242="Retired",$J242="Permanent Low-Use"),$K242&lt;=2030),(AND($J242="New",$K242&gt;2030))),"N/A",IF($N242=0,0,IF(ISERROR(VLOOKUP($E242,'Source Data'!$B$29:$J$60, MATCH($L242, 'Source Data'!$B$26:$J$26,1),TRUE))=TRUE,"",VLOOKUP($E242,'Source Data'!$B$29:$J$60,MATCH($L242, 'Source Data'!$B$26:$J$26,1),TRUE))))</f>
        <v/>
      </c>
      <c r="Z242" s="171" t="str">
        <f>IF(ISNUMBER($L242),IF(OR(AND(OR($J242="Retired",$J242="Permanent Low-Use"),$K242&lt;=2020),(AND($J242="New",$K242&gt;2020))),"N/A",VLOOKUP($F242,'Source Data'!$B$15:$I$22,5)),"")</f>
        <v/>
      </c>
      <c r="AA242" s="171" t="str">
        <f>IF(ISNUMBER($F242), IF(OR(AND(OR($J242="Retired", $J242="Permanent Low-Use"), $K242&lt;=2021), (AND($J242= "New", $K242&gt;2021))), "N/A", VLOOKUP($F242, 'Source Data'!$B$15:$I$22,6)), "")</f>
        <v/>
      </c>
      <c r="AB242" s="171" t="str">
        <f>IF(ISNUMBER($F242), IF(OR(AND(OR($J242="Retired", $J242="Permanent Low-Use"), $K242&lt;=2022), (AND($J242= "New", $K242&gt;2022))), "N/A", VLOOKUP($F242, 'Source Data'!$B$15:$I$22,7)), "")</f>
        <v/>
      </c>
      <c r="AC242" s="171" t="str">
        <f>IF(ISNUMBER($F242), IF(OR(AND(OR($J242="Retired", $J242="Permanent Low-Use"), $K242&lt;=2023), (AND($J242= "New", $K242&gt;2023))), "N/A", VLOOKUP($F242, 'Source Data'!$B$15:$I$22,8)), "")</f>
        <v/>
      </c>
      <c r="AD242" s="171" t="str">
        <f>IF(ISNUMBER($F242), IF(OR(AND(OR($J242="Retired", $J242="Permanent Low-Use"), $K242&lt;=2024), (AND($J242= "New", $K242&gt;2024))), "N/A", VLOOKUP($F242, 'Source Data'!$B$15:$I$22,8)), "")</f>
        <v/>
      </c>
      <c r="AE242" s="171" t="str">
        <f>IF(ISNUMBER($F242), IF(OR(AND(OR($J242="Retired", $J242="Permanent Low-Use"), $K242&lt;=2025), (AND($J242= "New", $K242&gt;2025))), "N/A", VLOOKUP($F242, 'Source Data'!$B$15:$I$22,8)), "")</f>
        <v/>
      </c>
      <c r="AF242" s="171" t="str">
        <f>IF(ISNUMBER($F242), IF(OR(AND(OR($J242="Retired", $J242="Permanent Low-Use"), $K242&lt;=2026), (AND($J242= "New", $K242&gt;2026))), "N/A", VLOOKUP($F242, 'Source Data'!$B$15:$I$22,8)), "")</f>
        <v/>
      </c>
      <c r="AG242" s="171" t="str">
        <f>IF(ISNUMBER($F242), IF(OR(AND(OR($J242="Retired", $J242="Permanent Low-Use"), $K242&lt;=2027), (AND($J242= "New", $K242&gt;2027))), "N/A", VLOOKUP($F242, 'Source Data'!$B$15:$I$22,8)), "")</f>
        <v/>
      </c>
      <c r="AH242" s="171" t="str">
        <f>IF(ISNUMBER($F242), IF(OR(AND(OR($J242="Retired", $J242="Permanent Low-Use"), $K242&lt;=2028), (AND($J242= "New", $K242&gt;2028))), "N/A", VLOOKUP($F242, 'Source Data'!$B$15:$I$22,8)), "")</f>
        <v/>
      </c>
      <c r="AI242" s="171" t="str">
        <f>IF(ISNUMBER($F242), IF(OR(AND(OR($J242="Retired", $J242="Permanent Low-Use"), $K242&lt;=2029), (AND($J242= "New", $K242&gt;2029))), "N/A", VLOOKUP($F242, 'Source Data'!$B$15:$I$22,8)), "")</f>
        <v/>
      </c>
      <c r="AJ242" s="171" t="str">
        <f>IF(ISNUMBER($F242), IF(OR(AND(OR($J242="Retired", $J242="Permanent Low-Use"), $K242&lt;=2030), (AND($J242= "New", $K242&gt;2030))), "N/A", VLOOKUP($F242, 'Source Data'!$B$15:$I$22,8)), "")</f>
        <v/>
      </c>
      <c r="AK242" s="171" t="str">
        <f>IF($N242= 0, "N/A", IF(ISERROR(VLOOKUP($F242, 'Source Data'!$B$4:$C$11,2)), "", VLOOKUP($F242, 'Source Data'!$B$4:$C$11,2)))</f>
        <v/>
      </c>
    </row>
    <row r="243" spans="1:37" x14ac:dyDescent="0.35">
      <c r="A243" s="99"/>
      <c r="B243" s="89"/>
      <c r="C243" s="90"/>
      <c r="D243" s="90"/>
      <c r="E243" s="91"/>
      <c r="F243" s="91"/>
      <c r="G243" s="86"/>
      <c r="H243" s="87"/>
      <c r="I243" s="86"/>
      <c r="J243" s="88"/>
      <c r="K243" s="92"/>
      <c r="L243" s="168" t="str">
        <f t="shared" si="11"/>
        <v/>
      </c>
      <c r="M243" s="170" t="str">
        <f>IF(ISERROR(VLOOKUP(E243,'Source Data'!$B$67:$J$97, MATCH(F243, 'Source Data'!$B$64:$J$64,1),TRUE))=TRUE,"",VLOOKUP(E243,'Source Data'!$B$67:$J$97,MATCH(F243, 'Source Data'!$B$64:$J$64,1),TRUE))</f>
        <v/>
      </c>
      <c r="N243" s="169" t="str">
        <f t="shared" si="12"/>
        <v/>
      </c>
      <c r="O243" s="170" t="str">
        <f>IF(OR(AND(OR($J243="Retired",$J243="Permanent Low-Use"),$K243&lt;=2020),(AND($J243="New",$K243&gt;2020))),"N/A",IF($N243=0,0,IF(ISERROR(VLOOKUP($E243,'Source Data'!$B$29:$J$60, MATCH($L243, 'Source Data'!$B$26:$J$26,1),TRUE))=TRUE,"",VLOOKUP($E243,'Source Data'!$B$29:$J$60,MATCH($L243, 'Source Data'!$B$26:$J$26,1),TRUE))))</f>
        <v/>
      </c>
      <c r="P243" s="170" t="str">
        <f>IF(OR(AND(OR($J243="Retired",$J243="Permanent Low-Use"),$K243&lt;=2021),(AND($J243="New",$K243&gt;2021))),"N/A",IF($N243=0,0,IF(ISERROR(VLOOKUP($E243,'Source Data'!$B$29:$J$60, MATCH($L243, 'Source Data'!$B$26:$J$26,1),TRUE))=TRUE,"",VLOOKUP($E243,'Source Data'!$B$29:$J$60,MATCH($L243, 'Source Data'!$B$26:$J$26,1),TRUE))))</f>
        <v/>
      </c>
      <c r="Q243" s="170" t="str">
        <f>IF(OR(AND(OR($J243="Retired",$J243="Permanent Low-Use"),$K243&lt;=2022),(AND($J243="New",$K243&gt;2022))),"N/A",IF($N243=0,0,IF(ISERROR(VLOOKUP($E243,'Source Data'!$B$29:$J$60, MATCH($L243, 'Source Data'!$B$26:$J$26,1),TRUE))=TRUE,"",VLOOKUP($E243,'Source Data'!$B$29:$J$60,MATCH($L243, 'Source Data'!$B$26:$J$26,1),TRUE))))</f>
        <v/>
      </c>
      <c r="R243" s="170" t="str">
        <f>IF(OR(AND(OR($J243="Retired",$J243="Permanent Low-Use"),$K243&lt;=2023),(AND($J243="New",$K243&gt;2023))),"N/A",IF($N243=0,0,IF(ISERROR(VLOOKUP($E243,'Source Data'!$B$29:$J$60, MATCH($L243, 'Source Data'!$B$26:$J$26,1),TRUE))=TRUE,"",VLOOKUP($E243,'Source Data'!$B$29:$J$60,MATCH($L243, 'Source Data'!$B$26:$J$26,1),TRUE))))</f>
        <v/>
      </c>
      <c r="S243" s="170" t="str">
        <f>IF(OR(AND(OR($J243="Retired",$J243="Permanent Low-Use"),$K243&lt;=2024),(AND($J243="New",$K243&gt;2024))),"N/A",IF($N243=0,0,IF(ISERROR(VLOOKUP($E243,'Source Data'!$B$29:$J$60, MATCH($L243, 'Source Data'!$B$26:$J$26,1),TRUE))=TRUE,"",VLOOKUP($E243,'Source Data'!$B$29:$J$60,MATCH($L243, 'Source Data'!$B$26:$J$26,1),TRUE))))</f>
        <v/>
      </c>
      <c r="T243" s="170" t="str">
        <f>IF(OR(AND(OR($J243="Retired",$J243="Permanent Low-Use"),$K243&lt;=2025),(AND($J243="New",$K243&gt;2025))),"N/A",IF($N243=0,0,IF(ISERROR(VLOOKUP($E243,'Source Data'!$B$29:$J$60, MATCH($L243, 'Source Data'!$B$26:$J$26,1),TRUE))=TRUE,"",VLOOKUP($E243,'Source Data'!$B$29:$J$60,MATCH($L243, 'Source Data'!$B$26:$J$26,1),TRUE))))</f>
        <v/>
      </c>
      <c r="U243" s="170" t="str">
        <f>IF(OR(AND(OR($J243="Retired",$J243="Permanent Low-Use"),$K243&lt;=2026),(AND($J243="New",$K243&gt;2026))),"N/A",IF($N243=0,0,IF(ISERROR(VLOOKUP($E243,'Source Data'!$B$29:$J$60, MATCH($L243, 'Source Data'!$B$26:$J$26,1),TRUE))=TRUE,"",VLOOKUP($E243,'Source Data'!$B$29:$J$60,MATCH($L243, 'Source Data'!$B$26:$J$26,1),TRUE))))</f>
        <v/>
      </c>
      <c r="V243" s="170" t="str">
        <f>IF(OR(AND(OR($J243="Retired",$J243="Permanent Low-Use"),$K243&lt;=2027),(AND($J243="New",$K243&gt;2027))),"N/A",IF($N243=0,0,IF(ISERROR(VLOOKUP($E243,'Source Data'!$B$29:$J$60, MATCH($L243, 'Source Data'!$B$26:$J$26,1),TRUE))=TRUE,"",VLOOKUP($E243,'Source Data'!$B$29:$J$60,MATCH($L243, 'Source Data'!$B$26:$J$26,1),TRUE))))</f>
        <v/>
      </c>
      <c r="W243" s="170" t="str">
        <f>IF(OR(AND(OR($J243="Retired",$J243="Permanent Low-Use"),$K243&lt;=2028),(AND($J243="New",$K243&gt;2028))),"N/A",IF($N243=0,0,IF(ISERROR(VLOOKUP($E243,'Source Data'!$B$29:$J$60, MATCH($L243, 'Source Data'!$B$26:$J$26,1),TRUE))=TRUE,"",VLOOKUP($E243,'Source Data'!$B$29:$J$60,MATCH($L243, 'Source Data'!$B$26:$J$26,1),TRUE))))</f>
        <v/>
      </c>
      <c r="X243" s="170" t="str">
        <f>IF(OR(AND(OR($J243="Retired",$J243="Permanent Low-Use"),$K243&lt;=2029),(AND($J243="New",$K243&gt;2029))),"N/A",IF($N243=0,0,IF(ISERROR(VLOOKUP($E243,'Source Data'!$B$29:$J$60, MATCH($L243, 'Source Data'!$B$26:$J$26,1),TRUE))=TRUE,"",VLOOKUP($E243,'Source Data'!$B$29:$J$60,MATCH($L243, 'Source Data'!$B$26:$J$26,1),TRUE))))</f>
        <v/>
      </c>
      <c r="Y243" s="170" t="str">
        <f>IF(OR(AND(OR($J243="Retired",$J243="Permanent Low-Use"),$K243&lt;=2030),(AND($J243="New",$K243&gt;2030))),"N/A",IF($N243=0,0,IF(ISERROR(VLOOKUP($E243,'Source Data'!$B$29:$J$60, MATCH($L243, 'Source Data'!$B$26:$J$26,1),TRUE))=TRUE,"",VLOOKUP($E243,'Source Data'!$B$29:$J$60,MATCH($L243, 'Source Data'!$B$26:$J$26,1),TRUE))))</f>
        <v/>
      </c>
      <c r="Z243" s="171" t="str">
        <f>IF(ISNUMBER($L243),IF(OR(AND(OR($J243="Retired",$J243="Permanent Low-Use"),$K243&lt;=2020),(AND($J243="New",$K243&gt;2020))),"N/A",VLOOKUP($F243,'Source Data'!$B$15:$I$22,5)),"")</f>
        <v/>
      </c>
      <c r="AA243" s="171" t="str">
        <f>IF(ISNUMBER($F243), IF(OR(AND(OR($J243="Retired", $J243="Permanent Low-Use"), $K243&lt;=2021), (AND($J243= "New", $K243&gt;2021))), "N/A", VLOOKUP($F243, 'Source Data'!$B$15:$I$22,6)), "")</f>
        <v/>
      </c>
      <c r="AB243" s="171" t="str">
        <f>IF(ISNUMBER($F243), IF(OR(AND(OR($J243="Retired", $J243="Permanent Low-Use"), $K243&lt;=2022), (AND($J243= "New", $K243&gt;2022))), "N/A", VLOOKUP($F243, 'Source Data'!$B$15:$I$22,7)), "")</f>
        <v/>
      </c>
      <c r="AC243" s="171" t="str">
        <f>IF(ISNUMBER($F243), IF(OR(AND(OR($J243="Retired", $J243="Permanent Low-Use"), $K243&lt;=2023), (AND($J243= "New", $K243&gt;2023))), "N/A", VLOOKUP($F243, 'Source Data'!$B$15:$I$22,8)), "")</f>
        <v/>
      </c>
      <c r="AD243" s="171" t="str">
        <f>IF(ISNUMBER($F243), IF(OR(AND(OR($J243="Retired", $J243="Permanent Low-Use"), $K243&lt;=2024), (AND($J243= "New", $K243&gt;2024))), "N/A", VLOOKUP($F243, 'Source Data'!$B$15:$I$22,8)), "")</f>
        <v/>
      </c>
      <c r="AE243" s="171" t="str">
        <f>IF(ISNUMBER($F243), IF(OR(AND(OR($J243="Retired", $J243="Permanent Low-Use"), $K243&lt;=2025), (AND($J243= "New", $K243&gt;2025))), "N/A", VLOOKUP($F243, 'Source Data'!$B$15:$I$22,8)), "")</f>
        <v/>
      </c>
      <c r="AF243" s="171" t="str">
        <f>IF(ISNUMBER($F243), IF(OR(AND(OR($J243="Retired", $J243="Permanent Low-Use"), $K243&lt;=2026), (AND($J243= "New", $K243&gt;2026))), "N/A", VLOOKUP($F243, 'Source Data'!$B$15:$I$22,8)), "")</f>
        <v/>
      </c>
      <c r="AG243" s="171" t="str">
        <f>IF(ISNUMBER($F243), IF(OR(AND(OR($J243="Retired", $J243="Permanent Low-Use"), $K243&lt;=2027), (AND($J243= "New", $K243&gt;2027))), "N/A", VLOOKUP($F243, 'Source Data'!$B$15:$I$22,8)), "")</f>
        <v/>
      </c>
      <c r="AH243" s="171" t="str">
        <f>IF(ISNUMBER($F243), IF(OR(AND(OR($J243="Retired", $J243="Permanent Low-Use"), $K243&lt;=2028), (AND($J243= "New", $K243&gt;2028))), "N/A", VLOOKUP($F243, 'Source Data'!$B$15:$I$22,8)), "")</f>
        <v/>
      </c>
      <c r="AI243" s="171" t="str">
        <f>IF(ISNUMBER($F243), IF(OR(AND(OR($J243="Retired", $J243="Permanent Low-Use"), $K243&lt;=2029), (AND($J243= "New", $K243&gt;2029))), "N/A", VLOOKUP($F243, 'Source Data'!$B$15:$I$22,8)), "")</f>
        <v/>
      </c>
      <c r="AJ243" s="171" t="str">
        <f>IF(ISNUMBER($F243), IF(OR(AND(OR($J243="Retired", $J243="Permanent Low-Use"), $K243&lt;=2030), (AND($J243= "New", $K243&gt;2030))), "N/A", VLOOKUP($F243, 'Source Data'!$B$15:$I$22,8)), "")</f>
        <v/>
      </c>
      <c r="AK243" s="171" t="str">
        <f>IF($N243= 0, "N/A", IF(ISERROR(VLOOKUP($F243, 'Source Data'!$B$4:$C$11,2)), "", VLOOKUP($F243, 'Source Data'!$B$4:$C$11,2)))</f>
        <v/>
      </c>
    </row>
    <row r="244" spans="1:37" x14ac:dyDescent="0.35">
      <c r="A244" s="99"/>
      <c r="B244" s="89"/>
      <c r="C244" s="90"/>
      <c r="D244" s="90"/>
      <c r="E244" s="91"/>
      <c r="F244" s="91"/>
      <c r="G244" s="86"/>
      <c r="H244" s="87"/>
      <c r="I244" s="86"/>
      <c r="J244" s="88"/>
      <c r="K244" s="92"/>
      <c r="L244" s="168" t="str">
        <f t="shared" si="11"/>
        <v/>
      </c>
      <c r="M244" s="170" t="str">
        <f>IF(ISERROR(VLOOKUP(E244,'Source Data'!$B$67:$J$97, MATCH(F244, 'Source Data'!$B$64:$J$64,1),TRUE))=TRUE,"",VLOOKUP(E244,'Source Data'!$B$67:$J$97,MATCH(F244, 'Source Data'!$B$64:$J$64,1),TRUE))</f>
        <v/>
      </c>
      <c r="N244" s="169" t="str">
        <f t="shared" si="12"/>
        <v/>
      </c>
      <c r="O244" s="170" t="str">
        <f>IF(OR(AND(OR($J244="Retired",$J244="Permanent Low-Use"),$K244&lt;=2020),(AND($J244="New",$K244&gt;2020))),"N/A",IF($N244=0,0,IF(ISERROR(VLOOKUP($E244,'Source Data'!$B$29:$J$60, MATCH($L244, 'Source Data'!$B$26:$J$26,1),TRUE))=TRUE,"",VLOOKUP($E244,'Source Data'!$B$29:$J$60,MATCH($L244, 'Source Data'!$B$26:$J$26,1),TRUE))))</f>
        <v/>
      </c>
      <c r="P244" s="170" t="str">
        <f>IF(OR(AND(OR($J244="Retired",$J244="Permanent Low-Use"),$K244&lt;=2021),(AND($J244="New",$K244&gt;2021))),"N/A",IF($N244=0,0,IF(ISERROR(VLOOKUP($E244,'Source Data'!$B$29:$J$60, MATCH($L244, 'Source Data'!$B$26:$J$26,1),TRUE))=TRUE,"",VLOOKUP($E244,'Source Data'!$B$29:$J$60,MATCH($L244, 'Source Data'!$B$26:$J$26,1),TRUE))))</f>
        <v/>
      </c>
      <c r="Q244" s="170" t="str">
        <f>IF(OR(AND(OR($J244="Retired",$J244="Permanent Low-Use"),$K244&lt;=2022),(AND($J244="New",$K244&gt;2022))),"N/A",IF($N244=0,0,IF(ISERROR(VLOOKUP($E244,'Source Data'!$B$29:$J$60, MATCH($L244, 'Source Data'!$B$26:$J$26,1),TRUE))=TRUE,"",VLOOKUP($E244,'Source Data'!$B$29:$J$60,MATCH($L244, 'Source Data'!$B$26:$J$26,1),TRUE))))</f>
        <v/>
      </c>
      <c r="R244" s="170" t="str">
        <f>IF(OR(AND(OR($J244="Retired",$J244="Permanent Low-Use"),$K244&lt;=2023),(AND($J244="New",$K244&gt;2023))),"N/A",IF($N244=0,0,IF(ISERROR(VLOOKUP($E244,'Source Data'!$B$29:$J$60, MATCH($L244, 'Source Data'!$B$26:$J$26,1),TRUE))=TRUE,"",VLOOKUP($E244,'Source Data'!$B$29:$J$60,MATCH($L244, 'Source Data'!$B$26:$J$26,1),TRUE))))</f>
        <v/>
      </c>
      <c r="S244" s="170" t="str">
        <f>IF(OR(AND(OR($J244="Retired",$J244="Permanent Low-Use"),$K244&lt;=2024),(AND($J244="New",$K244&gt;2024))),"N/A",IF($N244=0,0,IF(ISERROR(VLOOKUP($E244,'Source Data'!$B$29:$J$60, MATCH($L244, 'Source Data'!$B$26:$J$26,1),TRUE))=TRUE,"",VLOOKUP($E244,'Source Data'!$B$29:$J$60,MATCH($L244, 'Source Data'!$B$26:$J$26,1),TRUE))))</f>
        <v/>
      </c>
      <c r="T244" s="170" t="str">
        <f>IF(OR(AND(OR($J244="Retired",$J244="Permanent Low-Use"),$K244&lt;=2025),(AND($J244="New",$K244&gt;2025))),"N/A",IF($N244=0,0,IF(ISERROR(VLOOKUP($E244,'Source Data'!$B$29:$J$60, MATCH($L244, 'Source Data'!$B$26:$J$26,1),TRUE))=TRUE,"",VLOOKUP($E244,'Source Data'!$B$29:$J$60,MATCH($L244, 'Source Data'!$B$26:$J$26,1),TRUE))))</f>
        <v/>
      </c>
      <c r="U244" s="170" t="str">
        <f>IF(OR(AND(OR($J244="Retired",$J244="Permanent Low-Use"),$K244&lt;=2026),(AND($J244="New",$K244&gt;2026))),"N/A",IF($N244=0,0,IF(ISERROR(VLOOKUP($E244,'Source Data'!$B$29:$J$60, MATCH($L244, 'Source Data'!$B$26:$J$26,1),TRUE))=TRUE,"",VLOOKUP($E244,'Source Data'!$B$29:$J$60,MATCH($L244, 'Source Data'!$B$26:$J$26,1),TRUE))))</f>
        <v/>
      </c>
      <c r="V244" s="170" t="str">
        <f>IF(OR(AND(OR($J244="Retired",$J244="Permanent Low-Use"),$K244&lt;=2027),(AND($J244="New",$K244&gt;2027))),"N/A",IF($N244=0,0,IF(ISERROR(VLOOKUP($E244,'Source Data'!$B$29:$J$60, MATCH($L244, 'Source Data'!$B$26:$J$26,1),TRUE))=TRUE,"",VLOOKUP($E244,'Source Data'!$B$29:$J$60,MATCH($L244, 'Source Data'!$B$26:$J$26,1),TRUE))))</f>
        <v/>
      </c>
      <c r="W244" s="170" t="str">
        <f>IF(OR(AND(OR($J244="Retired",$J244="Permanent Low-Use"),$K244&lt;=2028),(AND($J244="New",$K244&gt;2028))),"N/A",IF($N244=0,0,IF(ISERROR(VLOOKUP($E244,'Source Data'!$B$29:$J$60, MATCH($L244, 'Source Data'!$B$26:$J$26,1),TRUE))=TRUE,"",VLOOKUP($E244,'Source Data'!$B$29:$J$60,MATCH($L244, 'Source Data'!$B$26:$J$26,1),TRUE))))</f>
        <v/>
      </c>
      <c r="X244" s="170" t="str">
        <f>IF(OR(AND(OR($J244="Retired",$J244="Permanent Low-Use"),$K244&lt;=2029),(AND($J244="New",$K244&gt;2029))),"N/A",IF($N244=0,0,IF(ISERROR(VLOOKUP($E244,'Source Data'!$B$29:$J$60, MATCH($L244, 'Source Data'!$B$26:$J$26,1),TRUE))=TRUE,"",VLOOKUP($E244,'Source Data'!$B$29:$J$60,MATCH($L244, 'Source Data'!$B$26:$J$26,1),TRUE))))</f>
        <v/>
      </c>
      <c r="Y244" s="170" t="str">
        <f>IF(OR(AND(OR($J244="Retired",$J244="Permanent Low-Use"),$K244&lt;=2030),(AND($J244="New",$K244&gt;2030))),"N/A",IF($N244=0,0,IF(ISERROR(VLOOKUP($E244,'Source Data'!$B$29:$J$60, MATCH($L244, 'Source Data'!$B$26:$J$26,1),TRUE))=TRUE,"",VLOOKUP($E244,'Source Data'!$B$29:$J$60,MATCH($L244, 'Source Data'!$B$26:$J$26,1),TRUE))))</f>
        <v/>
      </c>
      <c r="Z244" s="171" t="str">
        <f>IF(ISNUMBER($L244),IF(OR(AND(OR($J244="Retired",$J244="Permanent Low-Use"),$K244&lt;=2020),(AND($J244="New",$K244&gt;2020))),"N/A",VLOOKUP($F244,'Source Data'!$B$15:$I$22,5)),"")</f>
        <v/>
      </c>
      <c r="AA244" s="171" t="str">
        <f>IF(ISNUMBER($F244), IF(OR(AND(OR($J244="Retired", $J244="Permanent Low-Use"), $K244&lt;=2021), (AND($J244= "New", $K244&gt;2021))), "N/A", VLOOKUP($F244, 'Source Data'!$B$15:$I$22,6)), "")</f>
        <v/>
      </c>
      <c r="AB244" s="171" t="str">
        <f>IF(ISNUMBER($F244), IF(OR(AND(OR($J244="Retired", $J244="Permanent Low-Use"), $K244&lt;=2022), (AND($J244= "New", $K244&gt;2022))), "N/A", VLOOKUP($F244, 'Source Data'!$B$15:$I$22,7)), "")</f>
        <v/>
      </c>
      <c r="AC244" s="171" t="str">
        <f>IF(ISNUMBER($F244), IF(OR(AND(OR($J244="Retired", $J244="Permanent Low-Use"), $K244&lt;=2023), (AND($J244= "New", $K244&gt;2023))), "N/A", VLOOKUP($F244, 'Source Data'!$B$15:$I$22,8)), "")</f>
        <v/>
      </c>
      <c r="AD244" s="171" t="str">
        <f>IF(ISNUMBER($F244), IF(OR(AND(OR($J244="Retired", $J244="Permanent Low-Use"), $K244&lt;=2024), (AND($J244= "New", $K244&gt;2024))), "N/A", VLOOKUP($F244, 'Source Data'!$B$15:$I$22,8)), "")</f>
        <v/>
      </c>
      <c r="AE244" s="171" t="str">
        <f>IF(ISNUMBER($F244), IF(OR(AND(OR($J244="Retired", $J244="Permanent Low-Use"), $K244&lt;=2025), (AND($J244= "New", $K244&gt;2025))), "N/A", VLOOKUP($F244, 'Source Data'!$B$15:$I$22,8)), "")</f>
        <v/>
      </c>
      <c r="AF244" s="171" t="str">
        <f>IF(ISNUMBER($F244), IF(OR(AND(OR($J244="Retired", $J244="Permanent Low-Use"), $K244&lt;=2026), (AND($J244= "New", $K244&gt;2026))), "N/A", VLOOKUP($F244, 'Source Data'!$B$15:$I$22,8)), "")</f>
        <v/>
      </c>
      <c r="AG244" s="171" t="str">
        <f>IF(ISNUMBER($F244), IF(OR(AND(OR($J244="Retired", $J244="Permanent Low-Use"), $K244&lt;=2027), (AND($J244= "New", $K244&gt;2027))), "N/A", VLOOKUP($F244, 'Source Data'!$B$15:$I$22,8)), "")</f>
        <v/>
      </c>
      <c r="AH244" s="171" t="str">
        <f>IF(ISNUMBER($F244), IF(OR(AND(OR($J244="Retired", $J244="Permanent Low-Use"), $K244&lt;=2028), (AND($J244= "New", $K244&gt;2028))), "N/A", VLOOKUP($F244, 'Source Data'!$B$15:$I$22,8)), "")</f>
        <v/>
      </c>
      <c r="AI244" s="171" t="str">
        <f>IF(ISNUMBER($F244), IF(OR(AND(OR($J244="Retired", $J244="Permanent Low-Use"), $K244&lt;=2029), (AND($J244= "New", $K244&gt;2029))), "N/A", VLOOKUP($F244, 'Source Data'!$B$15:$I$22,8)), "")</f>
        <v/>
      </c>
      <c r="AJ244" s="171" t="str">
        <f>IF(ISNUMBER($F244), IF(OR(AND(OR($J244="Retired", $J244="Permanent Low-Use"), $K244&lt;=2030), (AND($J244= "New", $K244&gt;2030))), "N/A", VLOOKUP($F244, 'Source Data'!$B$15:$I$22,8)), "")</f>
        <v/>
      </c>
      <c r="AK244" s="171" t="str">
        <f>IF($N244= 0, "N/A", IF(ISERROR(VLOOKUP($F244, 'Source Data'!$B$4:$C$11,2)), "", VLOOKUP($F244, 'Source Data'!$B$4:$C$11,2)))</f>
        <v/>
      </c>
    </row>
    <row r="245" spans="1:37" x14ac:dyDescent="0.35">
      <c r="A245" s="99"/>
      <c r="B245" s="89"/>
      <c r="C245" s="90"/>
      <c r="D245" s="90"/>
      <c r="E245" s="91"/>
      <c r="F245" s="91"/>
      <c r="G245" s="86"/>
      <c r="H245" s="87"/>
      <c r="I245" s="86"/>
      <c r="J245" s="88"/>
      <c r="K245" s="92"/>
      <c r="L245" s="168" t="str">
        <f t="shared" si="11"/>
        <v/>
      </c>
      <c r="M245" s="170" t="str">
        <f>IF(ISERROR(VLOOKUP(E245,'Source Data'!$B$67:$J$97, MATCH(F245, 'Source Data'!$B$64:$J$64,1),TRUE))=TRUE,"",VLOOKUP(E245,'Source Data'!$B$67:$J$97,MATCH(F245, 'Source Data'!$B$64:$J$64,1),TRUE))</f>
        <v/>
      </c>
      <c r="N245" s="169" t="str">
        <f t="shared" si="12"/>
        <v/>
      </c>
      <c r="O245" s="170" t="str">
        <f>IF(OR(AND(OR($J245="Retired",$J245="Permanent Low-Use"),$K245&lt;=2020),(AND($J245="New",$K245&gt;2020))),"N/A",IF($N245=0,0,IF(ISERROR(VLOOKUP($E245,'Source Data'!$B$29:$J$60, MATCH($L245, 'Source Data'!$B$26:$J$26,1),TRUE))=TRUE,"",VLOOKUP($E245,'Source Data'!$B$29:$J$60,MATCH($L245, 'Source Data'!$B$26:$J$26,1),TRUE))))</f>
        <v/>
      </c>
      <c r="P245" s="170" t="str">
        <f>IF(OR(AND(OR($J245="Retired",$J245="Permanent Low-Use"),$K245&lt;=2021),(AND($J245="New",$K245&gt;2021))),"N/A",IF($N245=0,0,IF(ISERROR(VLOOKUP($E245,'Source Data'!$B$29:$J$60, MATCH($L245, 'Source Data'!$B$26:$J$26,1),TRUE))=TRUE,"",VLOOKUP($E245,'Source Data'!$B$29:$J$60,MATCH($L245, 'Source Data'!$B$26:$J$26,1),TRUE))))</f>
        <v/>
      </c>
      <c r="Q245" s="170" t="str">
        <f>IF(OR(AND(OR($J245="Retired",$J245="Permanent Low-Use"),$K245&lt;=2022),(AND($J245="New",$K245&gt;2022))),"N/A",IF($N245=0,0,IF(ISERROR(VLOOKUP($E245,'Source Data'!$B$29:$J$60, MATCH($L245, 'Source Data'!$B$26:$J$26,1),TRUE))=TRUE,"",VLOOKUP($E245,'Source Data'!$B$29:$J$60,MATCH($L245, 'Source Data'!$B$26:$J$26,1),TRUE))))</f>
        <v/>
      </c>
      <c r="R245" s="170" t="str">
        <f>IF(OR(AND(OR($J245="Retired",$J245="Permanent Low-Use"),$K245&lt;=2023),(AND($J245="New",$K245&gt;2023))),"N/A",IF($N245=0,0,IF(ISERROR(VLOOKUP($E245,'Source Data'!$B$29:$J$60, MATCH($L245, 'Source Data'!$B$26:$J$26,1),TRUE))=TRUE,"",VLOOKUP($E245,'Source Data'!$B$29:$J$60,MATCH($L245, 'Source Data'!$B$26:$J$26,1),TRUE))))</f>
        <v/>
      </c>
      <c r="S245" s="170" t="str">
        <f>IF(OR(AND(OR($J245="Retired",$J245="Permanent Low-Use"),$K245&lt;=2024),(AND($J245="New",$K245&gt;2024))),"N/A",IF($N245=0,0,IF(ISERROR(VLOOKUP($E245,'Source Data'!$B$29:$J$60, MATCH($L245, 'Source Data'!$B$26:$J$26,1),TRUE))=TRUE,"",VLOOKUP($E245,'Source Data'!$B$29:$J$60,MATCH($L245, 'Source Data'!$B$26:$J$26,1),TRUE))))</f>
        <v/>
      </c>
      <c r="T245" s="170" t="str">
        <f>IF(OR(AND(OR($J245="Retired",$J245="Permanent Low-Use"),$K245&lt;=2025),(AND($J245="New",$K245&gt;2025))),"N/A",IF($N245=0,0,IF(ISERROR(VLOOKUP($E245,'Source Data'!$B$29:$J$60, MATCH($L245, 'Source Data'!$B$26:$J$26,1),TRUE))=TRUE,"",VLOOKUP($E245,'Source Data'!$B$29:$J$60,MATCH($L245, 'Source Data'!$B$26:$J$26,1),TRUE))))</f>
        <v/>
      </c>
      <c r="U245" s="170" t="str">
        <f>IF(OR(AND(OR($J245="Retired",$J245="Permanent Low-Use"),$K245&lt;=2026),(AND($J245="New",$K245&gt;2026))),"N/A",IF($N245=0,0,IF(ISERROR(VLOOKUP($E245,'Source Data'!$B$29:$J$60, MATCH($L245, 'Source Data'!$B$26:$J$26,1),TRUE))=TRUE,"",VLOOKUP($E245,'Source Data'!$B$29:$J$60,MATCH($L245, 'Source Data'!$B$26:$J$26,1),TRUE))))</f>
        <v/>
      </c>
      <c r="V245" s="170" t="str">
        <f>IF(OR(AND(OR($J245="Retired",$J245="Permanent Low-Use"),$K245&lt;=2027),(AND($J245="New",$K245&gt;2027))),"N/A",IF($N245=0,0,IF(ISERROR(VLOOKUP($E245,'Source Data'!$B$29:$J$60, MATCH($L245, 'Source Data'!$B$26:$J$26,1),TRUE))=TRUE,"",VLOOKUP($E245,'Source Data'!$B$29:$J$60,MATCH($L245, 'Source Data'!$B$26:$J$26,1),TRUE))))</f>
        <v/>
      </c>
      <c r="W245" s="170" t="str">
        <f>IF(OR(AND(OR($J245="Retired",$J245="Permanent Low-Use"),$K245&lt;=2028),(AND($J245="New",$K245&gt;2028))),"N/A",IF($N245=0,0,IF(ISERROR(VLOOKUP($E245,'Source Data'!$B$29:$J$60, MATCH($L245, 'Source Data'!$B$26:$J$26,1),TRUE))=TRUE,"",VLOOKUP($E245,'Source Data'!$B$29:$J$60,MATCH($L245, 'Source Data'!$B$26:$J$26,1),TRUE))))</f>
        <v/>
      </c>
      <c r="X245" s="170" t="str">
        <f>IF(OR(AND(OR($J245="Retired",$J245="Permanent Low-Use"),$K245&lt;=2029),(AND($J245="New",$K245&gt;2029))),"N/A",IF($N245=0,0,IF(ISERROR(VLOOKUP($E245,'Source Data'!$B$29:$J$60, MATCH($L245, 'Source Data'!$B$26:$J$26,1),TRUE))=TRUE,"",VLOOKUP($E245,'Source Data'!$B$29:$J$60,MATCH($L245, 'Source Data'!$B$26:$J$26,1),TRUE))))</f>
        <v/>
      </c>
      <c r="Y245" s="170" t="str">
        <f>IF(OR(AND(OR($J245="Retired",$J245="Permanent Low-Use"),$K245&lt;=2030),(AND($J245="New",$K245&gt;2030))),"N/A",IF($N245=0,0,IF(ISERROR(VLOOKUP($E245,'Source Data'!$B$29:$J$60, MATCH($L245, 'Source Data'!$B$26:$J$26,1),TRUE))=TRUE,"",VLOOKUP($E245,'Source Data'!$B$29:$J$60,MATCH($L245, 'Source Data'!$B$26:$J$26,1),TRUE))))</f>
        <v/>
      </c>
      <c r="Z245" s="171" t="str">
        <f>IF(ISNUMBER($L245),IF(OR(AND(OR($J245="Retired",$J245="Permanent Low-Use"),$K245&lt;=2020),(AND($J245="New",$K245&gt;2020))),"N/A",VLOOKUP($F245,'Source Data'!$B$15:$I$22,5)),"")</f>
        <v/>
      </c>
      <c r="AA245" s="171" t="str">
        <f>IF(ISNUMBER($F245), IF(OR(AND(OR($J245="Retired", $J245="Permanent Low-Use"), $K245&lt;=2021), (AND($J245= "New", $K245&gt;2021))), "N/A", VLOOKUP($F245, 'Source Data'!$B$15:$I$22,6)), "")</f>
        <v/>
      </c>
      <c r="AB245" s="171" t="str">
        <f>IF(ISNUMBER($F245), IF(OR(AND(OR($J245="Retired", $J245="Permanent Low-Use"), $K245&lt;=2022), (AND($J245= "New", $K245&gt;2022))), "N/A", VLOOKUP($F245, 'Source Data'!$B$15:$I$22,7)), "")</f>
        <v/>
      </c>
      <c r="AC245" s="171" t="str">
        <f>IF(ISNUMBER($F245), IF(OR(AND(OR($J245="Retired", $J245="Permanent Low-Use"), $K245&lt;=2023), (AND($J245= "New", $K245&gt;2023))), "N/A", VLOOKUP($F245, 'Source Data'!$B$15:$I$22,8)), "")</f>
        <v/>
      </c>
      <c r="AD245" s="171" t="str">
        <f>IF(ISNUMBER($F245), IF(OR(AND(OR($J245="Retired", $J245="Permanent Low-Use"), $K245&lt;=2024), (AND($J245= "New", $K245&gt;2024))), "N/A", VLOOKUP($F245, 'Source Data'!$B$15:$I$22,8)), "")</f>
        <v/>
      </c>
      <c r="AE245" s="171" t="str">
        <f>IF(ISNUMBER($F245), IF(OR(AND(OR($J245="Retired", $J245="Permanent Low-Use"), $K245&lt;=2025), (AND($J245= "New", $K245&gt;2025))), "N/A", VLOOKUP($F245, 'Source Data'!$B$15:$I$22,8)), "")</f>
        <v/>
      </c>
      <c r="AF245" s="171" t="str">
        <f>IF(ISNUMBER($F245), IF(OR(AND(OR($J245="Retired", $J245="Permanent Low-Use"), $K245&lt;=2026), (AND($J245= "New", $K245&gt;2026))), "N/A", VLOOKUP($F245, 'Source Data'!$B$15:$I$22,8)), "")</f>
        <v/>
      </c>
      <c r="AG245" s="171" t="str">
        <f>IF(ISNUMBER($F245), IF(OR(AND(OR($J245="Retired", $J245="Permanent Low-Use"), $K245&lt;=2027), (AND($J245= "New", $K245&gt;2027))), "N/A", VLOOKUP($F245, 'Source Data'!$B$15:$I$22,8)), "")</f>
        <v/>
      </c>
      <c r="AH245" s="171" t="str">
        <f>IF(ISNUMBER($F245), IF(OR(AND(OR($J245="Retired", $J245="Permanent Low-Use"), $K245&lt;=2028), (AND($J245= "New", $K245&gt;2028))), "N/A", VLOOKUP($F245, 'Source Data'!$B$15:$I$22,8)), "")</f>
        <v/>
      </c>
      <c r="AI245" s="171" t="str">
        <f>IF(ISNUMBER($F245), IF(OR(AND(OR($J245="Retired", $J245="Permanent Low-Use"), $K245&lt;=2029), (AND($J245= "New", $K245&gt;2029))), "N/A", VLOOKUP($F245, 'Source Data'!$B$15:$I$22,8)), "")</f>
        <v/>
      </c>
      <c r="AJ245" s="171" t="str">
        <f>IF(ISNUMBER($F245), IF(OR(AND(OR($J245="Retired", $J245="Permanent Low-Use"), $K245&lt;=2030), (AND($J245= "New", $K245&gt;2030))), "N/A", VLOOKUP($F245, 'Source Data'!$B$15:$I$22,8)), "")</f>
        <v/>
      </c>
      <c r="AK245" s="171" t="str">
        <f>IF($N245= 0, "N/A", IF(ISERROR(VLOOKUP($F245, 'Source Data'!$B$4:$C$11,2)), "", VLOOKUP($F245, 'Source Data'!$B$4:$C$11,2)))</f>
        <v/>
      </c>
    </row>
    <row r="246" spans="1:37" x14ac:dyDescent="0.35">
      <c r="A246" s="99"/>
      <c r="B246" s="89"/>
      <c r="C246" s="90"/>
      <c r="D246" s="90"/>
      <c r="E246" s="91"/>
      <c r="F246" s="91"/>
      <c r="G246" s="86"/>
      <c r="H246" s="87"/>
      <c r="I246" s="86"/>
      <c r="J246" s="88"/>
      <c r="K246" s="92"/>
      <c r="L246" s="168" t="str">
        <f t="shared" si="11"/>
        <v/>
      </c>
      <c r="M246" s="170" t="str">
        <f>IF(ISERROR(VLOOKUP(E246,'Source Data'!$B$67:$J$97, MATCH(F246, 'Source Data'!$B$64:$J$64,1),TRUE))=TRUE,"",VLOOKUP(E246,'Source Data'!$B$67:$J$97,MATCH(F246, 'Source Data'!$B$64:$J$64,1),TRUE))</f>
        <v/>
      </c>
      <c r="N246" s="169" t="str">
        <f t="shared" si="12"/>
        <v/>
      </c>
      <c r="O246" s="170" t="str">
        <f>IF(OR(AND(OR($J246="Retired",$J246="Permanent Low-Use"),$K246&lt;=2020),(AND($J246="New",$K246&gt;2020))),"N/A",IF($N246=0,0,IF(ISERROR(VLOOKUP($E246,'Source Data'!$B$29:$J$60, MATCH($L246, 'Source Data'!$B$26:$J$26,1),TRUE))=TRUE,"",VLOOKUP($E246,'Source Data'!$B$29:$J$60,MATCH($L246, 'Source Data'!$B$26:$J$26,1),TRUE))))</f>
        <v/>
      </c>
      <c r="P246" s="170" t="str">
        <f>IF(OR(AND(OR($J246="Retired",$J246="Permanent Low-Use"),$K246&lt;=2021),(AND($J246="New",$K246&gt;2021))),"N/A",IF($N246=0,0,IF(ISERROR(VLOOKUP($E246,'Source Data'!$B$29:$J$60, MATCH($L246, 'Source Data'!$B$26:$J$26,1),TRUE))=TRUE,"",VLOOKUP($E246,'Source Data'!$B$29:$J$60,MATCH($L246, 'Source Data'!$B$26:$J$26,1),TRUE))))</f>
        <v/>
      </c>
      <c r="Q246" s="170" t="str">
        <f>IF(OR(AND(OR($J246="Retired",$J246="Permanent Low-Use"),$K246&lt;=2022),(AND($J246="New",$K246&gt;2022))),"N/A",IF($N246=0,0,IF(ISERROR(VLOOKUP($E246,'Source Data'!$B$29:$J$60, MATCH($L246, 'Source Data'!$B$26:$J$26,1),TRUE))=TRUE,"",VLOOKUP($E246,'Source Data'!$B$29:$J$60,MATCH($L246, 'Source Data'!$B$26:$J$26,1),TRUE))))</f>
        <v/>
      </c>
      <c r="R246" s="170" t="str">
        <f>IF(OR(AND(OR($J246="Retired",$J246="Permanent Low-Use"),$K246&lt;=2023),(AND($J246="New",$K246&gt;2023))),"N/A",IF($N246=0,0,IF(ISERROR(VLOOKUP($E246,'Source Data'!$B$29:$J$60, MATCH($L246, 'Source Data'!$B$26:$J$26,1),TRUE))=TRUE,"",VLOOKUP($E246,'Source Data'!$B$29:$J$60,MATCH($L246, 'Source Data'!$B$26:$J$26,1),TRUE))))</f>
        <v/>
      </c>
      <c r="S246" s="170" t="str">
        <f>IF(OR(AND(OR($J246="Retired",$J246="Permanent Low-Use"),$K246&lt;=2024),(AND($J246="New",$K246&gt;2024))),"N/A",IF($N246=0,0,IF(ISERROR(VLOOKUP($E246,'Source Data'!$B$29:$J$60, MATCH($L246, 'Source Data'!$B$26:$J$26,1),TRUE))=TRUE,"",VLOOKUP($E246,'Source Data'!$B$29:$J$60,MATCH($L246, 'Source Data'!$B$26:$J$26,1),TRUE))))</f>
        <v/>
      </c>
      <c r="T246" s="170" t="str">
        <f>IF(OR(AND(OR($J246="Retired",$J246="Permanent Low-Use"),$K246&lt;=2025),(AND($J246="New",$K246&gt;2025))),"N/A",IF($N246=0,0,IF(ISERROR(VLOOKUP($E246,'Source Data'!$B$29:$J$60, MATCH($L246, 'Source Data'!$B$26:$J$26,1),TRUE))=TRUE,"",VLOOKUP($E246,'Source Data'!$B$29:$J$60,MATCH($L246, 'Source Data'!$B$26:$J$26,1),TRUE))))</f>
        <v/>
      </c>
      <c r="U246" s="170" t="str">
        <f>IF(OR(AND(OR($J246="Retired",$J246="Permanent Low-Use"),$K246&lt;=2026),(AND($J246="New",$K246&gt;2026))),"N/A",IF($N246=0,0,IF(ISERROR(VLOOKUP($E246,'Source Data'!$B$29:$J$60, MATCH($L246, 'Source Data'!$B$26:$J$26,1),TRUE))=TRUE,"",VLOOKUP($E246,'Source Data'!$B$29:$J$60,MATCH($L246, 'Source Data'!$B$26:$J$26,1),TRUE))))</f>
        <v/>
      </c>
      <c r="V246" s="170" t="str">
        <f>IF(OR(AND(OR($J246="Retired",$J246="Permanent Low-Use"),$K246&lt;=2027),(AND($J246="New",$K246&gt;2027))),"N/A",IF($N246=0,0,IF(ISERROR(VLOOKUP($E246,'Source Data'!$B$29:$J$60, MATCH($L246, 'Source Data'!$B$26:$J$26,1),TRUE))=TRUE,"",VLOOKUP($E246,'Source Data'!$B$29:$J$60,MATCH($L246, 'Source Data'!$B$26:$J$26,1),TRUE))))</f>
        <v/>
      </c>
      <c r="W246" s="170" t="str">
        <f>IF(OR(AND(OR($J246="Retired",$J246="Permanent Low-Use"),$K246&lt;=2028),(AND($J246="New",$K246&gt;2028))),"N/A",IF($N246=0,0,IF(ISERROR(VLOOKUP($E246,'Source Data'!$B$29:$J$60, MATCH($L246, 'Source Data'!$B$26:$J$26,1),TRUE))=TRUE,"",VLOOKUP($E246,'Source Data'!$B$29:$J$60,MATCH($L246, 'Source Data'!$B$26:$J$26,1),TRUE))))</f>
        <v/>
      </c>
      <c r="X246" s="170" t="str">
        <f>IF(OR(AND(OR($J246="Retired",$J246="Permanent Low-Use"),$K246&lt;=2029),(AND($J246="New",$K246&gt;2029))),"N/A",IF($N246=0,0,IF(ISERROR(VLOOKUP($E246,'Source Data'!$B$29:$J$60, MATCH($L246, 'Source Data'!$B$26:$J$26,1),TRUE))=TRUE,"",VLOOKUP($E246,'Source Data'!$B$29:$J$60,MATCH($L246, 'Source Data'!$B$26:$J$26,1),TRUE))))</f>
        <v/>
      </c>
      <c r="Y246" s="170" t="str">
        <f>IF(OR(AND(OR($J246="Retired",$J246="Permanent Low-Use"),$K246&lt;=2030),(AND($J246="New",$K246&gt;2030))),"N/A",IF($N246=0,0,IF(ISERROR(VLOOKUP($E246,'Source Data'!$B$29:$J$60, MATCH($L246, 'Source Data'!$B$26:$J$26,1),TRUE))=TRUE,"",VLOOKUP($E246,'Source Data'!$B$29:$J$60,MATCH($L246, 'Source Data'!$B$26:$J$26,1),TRUE))))</f>
        <v/>
      </c>
      <c r="Z246" s="171" t="str">
        <f>IF(ISNUMBER($L246),IF(OR(AND(OR($J246="Retired",$J246="Permanent Low-Use"),$K246&lt;=2020),(AND($J246="New",$K246&gt;2020))),"N/A",VLOOKUP($F246,'Source Data'!$B$15:$I$22,5)),"")</f>
        <v/>
      </c>
      <c r="AA246" s="171" t="str">
        <f>IF(ISNUMBER($F246), IF(OR(AND(OR($J246="Retired", $J246="Permanent Low-Use"), $K246&lt;=2021), (AND($J246= "New", $K246&gt;2021))), "N/A", VLOOKUP($F246, 'Source Data'!$B$15:$I$22,6)), "")</f>
        <v/>
      </c>
      <c r="AB246" s="171" t="str">
        <f>IF(ISNUMBER($F246), IF(OR(AND(OR($J246="Retired", $J246="Permanent Low-Use"), $K246&lt;=2022), (AND($J246= "New", $K246&gt;2022))), "N/A", VLOOKUP($F246, 'Source Data'!$B$15:$I$22,7)), "")</f>
        <v/>
      </c>
      <c r="AC246" s="171" t="str">
        <f>IF(ISNUMBER($F246), IF(OR(AND(OR($J246="Retired", $J246="Permanent Low-Use"), $K246&lt;=2023), (AND($J246= "New", $K246&gt;2023))), "N/A", VLOOKUP($F246, 'Source Data'!$B$15:$I$22,8)), "")</f>
        <v/>
      </c>
      <c r="AD246" s="171" t="str">
        <f>IF(ISNUMBER($F246), IF(OR(AND(OR($J246="Retired", $J246="Permanent Low-Use"), $K246&lt;=2024), (AND($J246= "New", $K246&gt;2024))), "N/A", VLOOKUP($F246, 'Source Data'!$B$15:$I$22,8)), "")</f>
        <v/>
      </c>
      <c r="AE246" s="171" t="str">
        <f>IF(ISNUMBER($F246), IF(OR(AND(OR($J246="Retired", $J246="Permanent Low-Use"), $K246&lt;=2025), (AND($J246= "New", $K246&gt;2025))), "N/A", VLOOKUP($F246, 'Source Data'!$B$15:$I$22,8)), "")</f>
        <v/>
      </c>
      <c r="AF246" s="171" t="str">
        <f>IF(ISNUMBER($F246), IF(OR(AND(OR($J246="Retired", $J246="Permanent Low-Use"), $K246&lt;=2026), (AND($J246= "New", $K246&gt;2026))), "N/A", VLOOKUP($F246, 'Source Data'!$B$15:$I$22,8)), "")</f>
        <v/>
      </c>
      <c r="AG246" s="171" t="str">
        <f>IF(ISNUMBER($F246), IF(OR(AND(OR($J246="Retired", $J246="Permanent Low-Use"), $K246&lt;=2027), (AND($J246= "New", $K246&gt;2027))), "N/A", VLOOKUP($F246, 'Source Data'!$B$15:$I$22,8)), "")</f>
        <v/>
      </c>
      <c r="AH246" s="171" t="str">
        <f>IF(ISNUMBER($F246), IF(OR(AND(OR($J246="Retired", $J246="Permanent Low-Use"), $K246&lt;=2028), (AND($J246= "New", $K246&gt;2028))), "N/A", VLOOKUP($F246, 'Source Data'!$B$15:$I$22,8)), "")</f>
        <v/>
      </c>
      <c r="AI246" s="171" t="str">
        <f>IF(ISNUMBER($F246), IF(OR(AND(OR($J246="Retired", $J246="Permanent Low-Use"), $K246&lt;=2029), (AND($J246= "New", $K246&gt;2029))), "N/A", VLOOKUP($F246, 'Source Data'!$B$15:$I$22,8)), "")</f>
        <v/>
      </c>
      <c r="AJ246" s="171" t="str">
        <f>IF(ISNUMBER($F246), IF(OR(AND(OR($J246="Retired", $J246="Permanent Low-Use"), $K246&lt;=2030), (AND($J246= "New", $K246&gt;2030))), "N/A", VLOOKUP($F246, 'Source Data'!$B$15:$I$22,8)), "")</f>
        <v/>
      </c>
      <c r="AK246" s="171" t="str">
        <f>IF($N246= 0, "N/A", IF(ISERROR(VLOOKUP($F246, 'Source Data'!$B$4:$C$11,2)), "", VLOOKUP($F246, 'Source Data'!$B$4:$C$11,2)))</f>
        <v/>
      </c>
    </row>
    <row r="247" spans="1:37" x14ac:dyDescent="0.35">
      <c r="A247" s="99"/>
      <c r="B247" s="89"/>
      <c r="C247" s="90"/>
      <c r="D247" s="90"/>
      <c r="E247" s="91"/>
      <c r="F247" s="91"/>
      <c r="G247" s="86"/>
      <c r="H247" s="87"/>
      <c r="I247" s="86"/>
      <c r="J247" s="88"/>
      <c r="K247" s="92"/>
      <c r="L247" s="168" t="str">
        <f t="shared" si="11"/>
        <v/>
      </c>
      <c r="M247" s="170" t="str">
        <f>IF(ISERROR(VLOOKUP(E247,'Source Data'!$B$67:$J$97, MATCH(F247, 'Source Data'!$B$64:$J$64,1),TRUE))=TRUE,"",VLOOKUP(E247,'Source Data'!$B$67:$J$97,MATCH(F247, 'Source Data'!$B$64:$J$64,1),TRUE))</f>
        <v/>
      </c>
      <c r="N247" s="169" t="str">
        <f t="shared" si="12"/>
        <v/>
      </c>
      <c r="O247" s="170" t="str">
        <f>IF(OR(AND(OR($J247="Retired",$J247="Permanent Low-Use"),$K247&lt;=2020),(AND($J247="New",$K247&gt;2020))),"N/A",IF($N247=0,0,IF(ISERROR(VLOOKUP($E247,'Source Data'!$B$29:$J$60, MATCH($L247, 'Source Data'!$B$26:$J$26,1),TRUE))=TRUE,"",VLOOKUP($E247,'Source Data'!$B$29:$J$60,MATCH($L247, 'Source Data'!$B$26:$J$26,1),TRUE))))</f>
        <v/>
      </c>
      <c r="P247" s="170" t="str">
        <f>IF(OR(AND(OR($J247="Retired",$J247="Permanent Low-Use"),$K247&lt;=2021),(AND($J247="New",$K247&gt;2021))),"N/A",IF($N247=0,0,IF(ISERROR(VLOOKUP($E247,'Source Data'!$B$29:$J$60, MATCH($L247, 'Source Data'!$B$26:$J$26,1),TRUE))=TRUE,"",VLOOKUP($E247,'Source Data'!$B$29:$J$60,MATCH($L247, 'Source Data'!$B$26:$J$26,1),TRUE))))</f>
        <v/>
      </c>
      <c r="Q247" s="170" t="str">
        <f>IF(OR(AND(OR($J247="Retired",$J247="Permanent Low-Use"),$K247&lt;=2022),(AND($J247="New",$K247&gt;2022))),"N/A",IF($N247=0,0,IF(ISERROR(VLOOKUP($E247,'Source Data'!$B$29:$J$60, MATCH($L247, 'Source Data'!$B$26:$J$26,1),TRUE))=TRUE,"",VLOOKUP($E247,'Source Data'!$B$29:$J$60,MATCH($L247, 'Source Data'!$B$26:$J$26,1),TRUE))))</f>
        <v/>
      </c>
      <c r="R247" s="170" t="str">
        <f>IF(OR(AND(OR($J247="Retired",$J247="Permanent Low-Use"),$K247&lt;=2023),(AND($J247="New",$K247&gt;2023))),"N/A",IF($N247=0,0,IF(ISERROR(VLOOKUP($E247,'Source Data'!$B$29:$J$60, MATCH($L247, 'Source Data'!$B$26:$J$26,1),TRUE))=TRUE,"",VLOOKUP($E247,'Source Data'!$B$29:$J$60,MATCH($L247, 'Source Data'!$B$26:$J$26,1),TRUE))))</f>
        <v/>
      </c>
      <c r="S247" s="170" t="str">
        <f>IF(OR(AND(OR($J247="Retired",$J247="Permanent Low-Use"),$K247&lt;=2024),(AND($J247="New",$K247&gt;2024))),"N/A",IF($N247=0,0,IF(ISERROR(VLOOKUP($E247,'Source Data'!$B$29:$J$60, MATCH($L247, 'Source Data'!$B$26:$J$26,1),TRUE))=TRUE,"",VLOOKUP($E247,'Source Data'!$B$29:$J$60,MATCH($L247, 'Source Data'!$B$26:$J$26,1),TRUE))))</f>
        <v/>
      </c>
      <c r="T247" s="170" t="str">
        <f>IF(OR(AND(OR($J247="Retired",$J247="Permanent Low-Use"),$K247&lt;=2025),(AND($J247="New",$K247&gt;2025))),"N/A",IF($N247=0,0,IF(ISERROR(VLOOKUP($E247,'Source Data'!$B$29:$J$60, MATCH($L247, 'Source Data'!$B$26:$J$26,1),TRUE))=TRUE,"",VLOOKUP($E247,'Source Data'!$B$29:$J$60,MATCH($L247, 'Source Data'!$B$26:$J$26,1),TRUE))))</f>
        <v/>
      </c>
      <c r="U247" s="170" t="str">
        <f>IF(OR(AND(OR($J247="Retired",$J247="Permanent Low-Use"),$K247&lt;=2026),(AND($J247="New",$K247&gt;2026))),"N/A",IF($N247=0,0,IF(ISERROR(VLOOKUP($E247,'Source Data'!$B$29:$J$60, MATCH($L247, 'Source Data'!$B$26:$J$26,1),TRUE))=TRUE,"",VLOOKUP($E247,'Source Data'!$B$29:$J$60,MATCH($L247, 'Source Data'!$B$26:$J$26,1),TRUE))))</f>
        <v/>
      </c>
      <c r="V247" s="170" t="str">
        <f>IF(OR(AND(OR($J247="Retired",$J247="Permanent Low-Use"),$K247&lt;=2027),(AND($J247="New",$K247&gt;2027))),"N/A",IF($N247=0,0,IF(ISERROR(VLOOKUP($E247,'Source Data'!$B$29:$J$60, MATCH($L247, 'Source Data'!$B$26:$J$26,1),TRUE))=TRUE,"",VLOOKUP($E247,'Source Data'!$B$29:$J$60,MATCH($L247, 'Source Data'!$B$26:$J$26,1),TRUE))))</f>
        <v/>
      </c>
      <c r="W247" s="170" t="str">
        <f>IF(OR(AND(OR($J247="Retired",$J247="Permanent Low-Use"),$K247&lt;=2028),(AND($J247="New",$K247&gt;2028))),"N/A",IF($N247=0,0,IF(ISERROR(VLOOKUP($E247,'Source Data'!$B$29:$J$60, MATCH($L247, 'Source Data'!$B$26:$J$26,1),TRUE))=TRUE,"",VLOOKUP($E247,'Source Data'!$B$29:$J$60,MATCH($L247, 'Source Data'!$B$26:$J$26,1),TRUE))))</f>
        <v/>
      </c>
      <c r="X247" s="170" t="str">
        <f>IF(OR(AND(OR($J247="Retired",$J247="Permanent Low-Use"),$K247&lt;=2029),(AND($J247="New",$K247&gt;2029))),"N/A",IF($N247=0,0,IF(ISERROR(VLOOKUP($E247,'Source Data'!$B$29:$J$60, MATCH($L247, 'Source Data'!$B$26:$J$26,1),TRUE))=TRUE,"",VLOOKUP($E247,'Source Data'!$B$29:$J$60,MATCH($L247, 'Source Data'!$B$26:$J$26,1),TRUE))))</f>
        <v/>
      </c>
      <c r="Y247" s="170" t="str">
        <f>IF(OR(AND(OR($J247="Retired",$J247="Permanent Low-Use"),$K247&lt;=2030),(AND($J247="New",$K247&gt;2030))),"N/A",IF($N247=0,0,IF(ISERROR(VLOOKUP($E247,'Source Data'!$B$29:$J$60, MATCH($L247, 'Source Data'!$B$26:$J$26,1),TRUE))=TRUE,"",VLOOKUP($E247,'Source Data'!$B$29:$J$60,MATCH($L247, 'Source Data'!$B$26:$J$26,1),TRUE))))</f>
        <v/>
      </c>
      <c r="Z247" s="171" t="str">
        <f>IF(ISNUMBER($L247),IF(OR(AND(OR($J247="Retired",$J247="Permanent Low-Use"),$K247&lt;=2020),(AND($J247="New",$K247&gt;2020))),"N/A",VLOOKUP($F247,'Source Data'!$B$15:$I$22,5)),"")</f>
        <v/>
      </c>
      <c r="AA247" s="171" t="str">
        <f>IF(ISNUMBER($F247), IF(OR(AND(OR($J247="Retired", $J247="Permanent Low-Use"), $K247&lt;=2021), (AND($J247= "New", $K247&gt;2021))), "N/A", VLOOKUP($F247, 'Source Data'!$B$15:$I$22,6)), "")</f>
        <v/>
      </c>
      <c r="AB247" s="171" t="str">
        <f>IF(ISNUMBER($F247), IF(OR(AND(OR($J247="Retired", $J247="Permanent Low-Use"), $K247&lt;=2022), (AND($J247= "New", $K247&gt;2022))), "N/A", VLOOKUP($F247, 'Source Data'!$B$15:$I$22,7)), "")</f>
        <v/>
      </c>
      <c r="AC247" s="171" t="str">
        <f>IF(ISNUMBER($F247), IF(OR(AND(OR($J247="Retired", $J247="Permanent Low-Use"), $K247&lt;=2023), (AND($J247= "New", $K247&gt;2023))), "N/A", VLOOKUP($F247, 'Source Data'!$B$15:$I$22,8)), "")</f>
        <v/>
      </c>
      <c r="AD247" s="171" t="str">
        <f>IF(ISNUMBER($F247), IF(OR(AND(OR($J247="Retired", $J247="Permanent Low-Use"), $K247&lt;=2024), (AND($J247= "New", $K247&gt;2024))), "N/A", VLOOKUP($F247, 'Source Data'!$B$15:$I$22,8)), "")</f>
        <v/>
      </c>
      <c r="AE247" s="171" t="str">
        <f>IF(ISNUMBER($F247), IF(OR(AND(OR($J247="Retired", $J247="Permanent Low-Use"), $K247&lt;=2025), (AND($J247= "New", $K247&gt;2025))), "N/A", VLOOKUP($F247, 'Source Data'!$B$15:$I$22,8)), "")</f>
        <v/>
      </c>
      <c r="AF247" s="171" t="str">
        <f>IF(ISNUMBER($F247), IF(OR(AND(OR($J247="Retired", $J247="Permanent Low-Use"), $K247&lt;=2026), (AND($J247= "New", $K247&gt;2026))), "N/A", VLOOKUP($F247, 'Source Data'!$B$15:$I$22,8)), "")</f>
        <v/>
      </c>
      <c r="AG247" s="171" t="str">
        <f>IF(ISNUMBER($F247), IF(OR(AND(OR($J247="Retired", $J247="Permanent Low-Use"), $K247&lt;=2027), (AND($J247= "New", $K247&gt;2027))), "N/A", VLOOKUP($F247, 'Source Data'!$B$15:$I$22,8)), "")</f>
        <v/>
      </c>
      <c r="AH247" s="171" t="str">
        <f>IF(ISNUMBER($F247), IF(OR(AND(OR($J247="Retired", $J247="Permanent Low-Use"), $K247&lt;=2028), (AND($J247= "New", $K247&gt;2028))), "N/A", VLOOKUP($F247, 'Source Data'!$B$15:$I$22,8)), "")</f>
        <v/>
      </c>
      <c r="AI247" s="171" t="str">
        <f>IF(ISNUMBER($F247), IF(OR(AND(OR($J247="Retired", $J247="Permanent Low-Use"), $K247&lt;=2029), (AND($J247= "New", $K247&gt;2029))), "N/A", VLOOKUP($F247, 'Source Data'!$B$15:$I$22,8)), "")</f>
        <v/>
      </c>
      <c r="AJ247" s="171" t="str">
        <f>IF(ISNUMBER($F247), IF(OR(AND(OR($J247="Retired", $J247="Permanent Low-Use"), $K247&lt;=2030), (AND($J247= "New", $K247&gt;2030))), "N/A", VLOOKUP($F247, 'Source Data'!$B$15:$I$22,8)), "")</f>
        <v/>
      </c>
      <c r="AK247" s="171" t="str">
        <f>IF($N247= 0, "N/A", IF(ISERROR(VLOOKUP($F247, 'Source Data'!$B$4:$C$11,2)), "", VLOOKUP($F247, 'Source Data'!$B$4:$C$11,2)))</f>
        <v/>
      </c>
    </row>
    <row r="248" spans="1:37" x14ac:dyDescent="0.35">
      <c r="A248" s="99"/>
      <c r="B248" s="89"/>
      <c r="C248" s="90"/>
      <c r="D248" s="90"/>
      <c r="E248" s="91"/>
      <c r="F248" s="91"/>
      <c r="G248" s="86"/>
      <c r="H248" s="87"/>
      <c r="I248" s="86"/>
      <c r="J248" s="88"/>
      <c r="K248" s="92"/>
      <c r="L248" s="168" t="str">
        <f t="shared" si="11"/>
        <v/>
      </c>
      <c r="M248" s="170" t="str">
        <f>IF(ISERROR(VLOOKUP(E248,'Source Data'!$B$67:$J$97, MATCH(F248, 'Source Data'!$B$64:$J$64,1),TRUE))=TRUE,"",VLOOKUP(E248,'Source Data'!$B$67:$J$97,MATCH(F248, 'Source Data'!$B$64:$J$64,1),TRUE))</f>
        <v/>
      </c>
      <c r="N248" s="169" t="str">
        <f t="shared" si="12"/>
        <v/>
      </c>
      <c r="O248" s="170" t="str">
        <f>IF(OR(AND(OR($J248="Retired",$J248="Permanent Low-Use"),$K248&lt;=2020),(AND($J248="New",$K248&gt;2020))),"N/A",IF($N248=0,0,IF(ISERROR(VLOOKUP($E248,'Source Data'!$B$29:$J$60, MATCH($L248, 'Source Data'!$B$26:$J$26,1),TRUE))=TRUE,"",VLOOKUP($E248,'Source Data'!$B$29:$J$60,MATCH($L248, 'Source Data'!$B$26:$J$26,1),TRUE))))</f>
        <v/>
      </c>
      <c r="P248" s="170" t="str">
        <f>IF(OR(AND(OR($J248="Retired",$J248="Permanent Low-Use"),$K248&lt;=2021),(AND($J248="New",$K248&gt;2021))),"N/A",IF($N248=0,0,IF(ISERROR(VLOOKUP($E248,'Source Data'!$B$29:$J$60, MATCH($L248, 'Source Data'!$B$26:$J$26,1),TRUE))=TRUE,"",VLOOKUP($E248,'Source Data'!$B$29:$J$60,MATCH($L248, 'Source Data'!$B$26:$J$26,1),TRUE))))</f>
        <v/>
      </c>
      <c r="Q248" s="170" t="str">
        <f>IF(OR(AND(OR($J248="Retired",$J248="Permanent Low-Use"),$K248&lt;=2022),(AND($J248="New",$K248&gt;2022))),"N/A",IF($N248=0,0,IF(ISERROR(VLOOKUP($E248,'Source Data'!$B$29:$J$60, MATCH($L248, 'Source Data'!$B$26:$J$26,1),TRUE))=TRUE,"",VLOOKUP($E248,'Source Data'!$B$29:$J$60,MATCH($L248, 'Source Data'!$B$26:$J$26,1),TRUE))))</f>
        <v/>
      </c>
      <c r="R248" s="170" t="str">
        <f>IF(OR(AND(OR($J248="Retired",$J248="Permanent Low-Use"),$K248&lt;=2023),(AND($J248="New",$K248&gt;2023))),"N/A",IF($N248=0,0,IF(ISERROR(VLOOKUP($E248,'Source Data'!$B$29:$J$60, MATCH($L248, 'Source Data'!$B$26:$J$26,1),TRUE))=TRUE,"",VLOOKUP($E248,'Source Data'!$B$29:$J$60,MATCH($L248, 'Source Data'!$B$26:$J$26,1),TRUE))))</f>
        <v/>
      </c>
      <c r="S248" s="170" t="str">
        <f>IF(OR(AND(OR($J248="Retired",$J248="Permanent Low-Use"),$K248&lt;=2024),(AND($J248="New",$K248&gt;2024))),"N/A",IF($N248=0,0,IF(ISERROR(VLOOKUP($E248,'Source Data'!$B$29:$J$60, MATCH($L248, 'Source Data'!$B$26:$J$26,1),TRUE))=TRUE,"",VLOOKUP($E248,'Source Data'!$B$29:$J$60,MATCH($L248, 'Source Data'!$B$26:$J$26,1),TRUE))))</f>
        <v/>
      </c>
      <c r="T248" s="170" t="str">
        <f>IF(OR(AND(OR($J248="Retired",$J248="Permanent Low-Use"),$K248&lt;=2025),(AND($J248="New",$K248&gt;2025))),"N/A",IF($N248=0,0,IF(ISERROR(VLOOKUP($E248,'Source Data'!$B$29:$J$60, MATCH($L248, 'Source Data'!$B$26:$J$26,1),TRUE))=TRUE,"",VLOOKUP($E248,'Source Data'!$B$29:$J$60,MATCH($L248, 'Source Data'!$B$26:$J$26,1),TRUE))))</f>
        <v/>
      </c>
      <c r="U248" s="170" t="str">
        <f>IF(OR(AND(OR($J248="Retired",$J248="Permanent Low-Use"),$K248&lt;=2026),(AND($J248="New",$K248&gt;2026))),"N/A",IF($N248=0,0,IF(ISERROR(VLOOKUP($E248,'Source Data'!$B$29:$J$60, MATCH($L248, 'Source Data'!$B$26:$J$26,1),TRUE))=TRUE,"",VLOOKUP($E248,'Source Data'!$B$29:$J$60,MATCH($L248, 'Source Data'!$B$26:$J$26,1),TRUE))))</f>
        <v/>
      </c>
      <c r="V248" s="170" t="str">
        <f>IF(OR(AND(OR($J248="Retired",$J248="Permanent Low-Use"),$K248&lt;=2027),(AND($J248="New",$K248&gt;2027))),"N/A",IF($N248=0,0,IF(ISERROR(VLOOKUP($E248,'Source Data'!$B$29:$J$60, MATCH($L248, 'Source Data'!$B$26:$J$26,1),TRUE))=TRUE,"",VLOOKUP($E248,'Source Data'!$B$29:$J$60,MATCH($L248, 'Source Data'!$B$26:$J$26,1),TRUE))))</f>
        <v/>
      </c>
      <c r="W248" s="170" t="str">
        <f>IF(OR(AND(OR($J248="Retired",$J248="Permanent Low-Use"),$K248&lt;=2028),(AND($J248="New",$K248&gt;2028))),"N/A",IF($N248=0,0,IF(ISERROR(VLOOKUP($E248,'Source Data'!$B$29:$J$60, MATCH($L248, 'Source Data'!$B$26:$J$26,1),TRUE))=TRUE,"",VLOOKUP($E248,'Source Data'!$B$29:$J$60,MATCH($L248, 'Source Data'!$B$26:$J$26,1),TRUE))))</f>
        <v/>
      </c>
      <c r="X248" s="170" t="str">
        <f>IF(OR(AND(OR($J248="Retired",$J248="Permanent Low-Use"),$K248&lt;=2029),(AND($J248="New",$K248&gt;2029))),"N/A",IF($N248=0,0,IF(ISERROR(VLOOKUP($E248,'Source Data'!$B$29:$J$60, MATCH($L248, 'Source Data'!$B$26:$J$26,1),TRUE))=TRUE,"",VLOOKUP($E248,'Source Data'!$B$29:$J$60,MATCH($L248, 'Source Data'!$B$26:$J$26,1),TRUE))))</f>
        <v/>
      </c>
      <c r="Y248" s="170" t="str">
        <f>IF(OR(AND(OR($J248="Retired",$J248="Permanent Low-Use"),$K248&lt;=2030),(AND($J248="New",$K248&gt;2030))),"N/A",IF($N248=0,0,IF(ISERROR(VLOOKUP($E248,'Source Data'!$B$29:$J$60, MATCH($L248, 'Source Data'!$B$26:$J$26,1),TRUE))=TRUE,"",VLOOKUP($E248,'Source Data'!$B$29:$J$60,MATCH($L248, 'Source Data'!$B$26:$J$26,1),TRUE))))</f>
        <v/>
      </c>
      <c r="Z248" s="171" t="str">
        <f>IF(ISNUMBER($L248),IF(OR(AND(OR($J248="Retired",$J248="Permanent Low-Use"),$K248&lt;=2020),(AND($J248="New",$K248&gt;2020))),"N/A",VLOOKUP($F248,'Source Data'!$B$15:$I$22,5)),"")</f>
        <v/>
      </c>
      <c r="AA248" s="171" t="str">
        <f>IF(ISNUMBER($F248), IF(OR(AND(OR($J248="Retired", $J248="Permanent Low-Use"), $K248&lt;=2021), (AND($J248= "New", $K248&gt;2021))), "N/A", VLOOKUP($F248, 'Source Data'!$B$15:$I$22,6)), "")</f>
        <v/>
      </c>
      <c r="AB248" s="171" t="str">
        <f>IF(ISNUMBER($F248), IF(OR(AND(OR($J248="Retired", $J248="Permanent Low-Use"), $K248&lt;=2022), (AND($J248= "New", $K248&gt;2022))), "N/A", VLOOKUP($F248, 'Source Data'!$B$15:$I$22,7)), "")</f>
        <v/>
      </c>
      <c r="AC248" s="171" t="str">
        <f>IF(ISNUMBER($F248), IF(OR(AND(OR($J248="Retired", $J248="Permanent Low-Use"), $K248&lt;=2023), (AND($J248= "New", $K248&gt;2023))), "N/A", VLOOKUP($F248, 'Source Data'!$B$15:$I$22,8)), "")</f>
        <v/>
      </c>
      <c r="AD248" s="171" t="str">
        <f>IF(ISNUMBER($F248), IF(OR(AND(OR($J248="Retired", $J248="Permanent Low-Use"), $K248&lt;=2024), (AND($J248= "New", $K248&gt;2024))), "N/A", VLOOKUP($F248, 'Source Data'!$B$15:$I$22,8)), "")</f>
        <v/>
      </c>
      <c r="AE248" s="171" t="str">
        <f>IF(ISNUMBER($F248), IF(OR(AND(OR($J248="Retired", $J248="Permanent Low-Use"), $K248&lt;=2025), (AND($J248= "New", $K248&gt;2025))), "N/A", VLOOKUP($F248, 'Source Data'!$B$15:$I$22,8)), "")</f>
        <v/>
      </c>
      <c r="AF248" s="171" t="str">
        <f>IF(ISNUMBER($F248), IF(OR(AND(OR($J248="Retired", $J248="Permanent Low-Use"), $K248&lt;=2026), (AND($J248= "New", $K248&gt;2026))), "N/A", VLOOKUP($F248, 'Source Data'!$B$15:$I$22,8)), "")</f>
        <v/>
      </c>
      <c r="AG248" s="171" t="str">
        <f>IF(ISNUMBER($F248), IF(OR(AND(OR($J248="Retired", $J248="Permanent Low-Use"), $K248&lt;=2027), (AND($J248= "New", $K248&gt;2027))), "N/A", VLOOKUP($F248, 'Source Data'!$B$15:$I$22,8)), "")</f>
        <v/>
      </c>
      <c r="AH248" s="171" t="str">
        <f>IF(ISNUMBER($F248), IF(OR(AND(OR($J248="Retired", $J248="Permanent Low-Use"), $K248&lt;=2028), (AND($J248= "New", $K248&gt;2028))), "N/A", VLOOKUP($F248, 'Source Data'!$B$15:$I$22,8)), "")</f>
        <v/>
      </c>
      <c r="AI248" s="171" t="str">
        <f>IF(ISNUMBER($F248), IF(OR(AND(OR($J248="Retired", $J248="Permanent Low-Use"), $K248&lt;=2029), (AND($J248= "New", $K248&gt;2029))), "N/A", VLOOKUP($F248, 'Source Data'!$B$15:$I$22,8)), "")</f>
        <v/>
      </c>
      <c r="AJ248" s="171" t="str">
        <f>IF(ISNUMBER($F248), IF(OR(AND(OR($J248="Retired", $J248="Permanent Low-Use"), $K248&lt;=2030), (AND($J248= "New", $K248&gt;2030))), "N/A", VLOOKUP($F248, 'Source Data'!$B$15:$I$22,8)), "")</f>
        <v/>
      </c>
      <c r="AK248" s="171" t="str">
        <f>IF($N248= 0, "N/A", IF(ISERROR(VLOOKUP($F248, 'Source Data'!$B$4:$C$11,2)), "", VLOOKUP($F248, 'Source Data'!$B$4:$C$11,2)))</f>
        <v/>
      </c>
    </row>
    <row r="249" spans="1:37" x14ac:dyDescent="0.35">
      <c r="A249" s="99"/>
      <c r="B249" s="89"/>
      <c r="C249" s="90"/>
      <c r="D249" s="90"/>
      <c r="E249" s="91"/>
      <c r="F249" s="91"/>
      <c r="G249" s="86"/>
      <c r="H249" s="87"/>
      <c r="I249" s="86"/>
      <c r="J249" s="88"/>
      <c r="K249" s="92"/>
      <c r="L249" s="168" t="str">
        <f t="shared" si="11"/>
        <v/>
      </c>
      <c r="M249" s="170" t="str">
        <f>IF(ISERROR(VLOOKUP(E249,'Source Data'!$B$67:$J$97, MATCH(F249, 'Source Data'!$B$64:$J$64,1),TRUE))=TRUE,"",VLOOKUP(E249,'Source Data'!$B$67:$J$97,MATCH(F249, 'Source Data'!$B$64:$J$64,1),TRUE))</f>
        <v/>
      </c>
      <c r="N249" s="169" t="str">
        <f t="shared" si="12"/>
        <v/>
      </c>
      <c r="O249" s="170" t="str">
        <f>IF(OR(AND(OR($J249="Retired",$J249="Permanent Low-Use"),$K249&lt;=2020),(AND($J249="New",$K249&gt;2020))),"N/A",IF($N249=0,0,IF(ISERROR(VLOOKUP($E249,'Source Data'!$B$29:$J$60, MATCH($L249, 'Source Data'!$B$26:$J$26,1),TRUE))=TRUE,"",VLOOKUP($E249,'Source Data'!$B$29:$J$60,MATCH($L249, 'Source Data'!$B$26:$J$26,1),TRUE))))</f>
        <v/>
      </c>
      <c r="P249" s="170" t="str">
        <f>IF(OR(AND(OR($J249="Retired",$J249="Permanent Low-Use"),$K249&lt;=2021),(AND($J249="New",$K249&gt;2021))),"N/A",IF($N249=0,0,IF(ISERROR(VLOOKUP($E249,'Source Data'!$B$29:$J$60, MATCH($L249, 'Source Data'!$B$26:$J$26,1),TRUE))=TRUE,"",VLOOKUP($E249,'Source Data'!$B$29:$J$60,MATCH($L249, 'Source Data'!$B$26:$J$26,1),TRUE))))</f>
        <v/>
      </c>
      <c r="Q249" s="170" t="str">
        <f>IF(OR(AND(OR($J249="Retired",$J249="Permanent Low-Use"),$K249&lt;=2022),(AND($J249="New",$K249&gt;2022))),"N/A",IF($N249=0,0,IF(ISERROR(VLOOKUP($E249,'Source Data'!$B$29:$J$60, MATCH($L249, 'Source Data'!$B$26:$J$26,1),TRUE))=TRUE,"",VLOOKUP($E249,'Source Data'!$B$29:$J$60,MATCH($L249, 'Source Data'!$B$26:$J$26,1),TRUE))))</f>
        <v/>
      </c>
      <c r="R249" s="170" t="str">
        <f>IF(OR(AND(OR($J249="Retired",$J249="Permanent Low-Use"),$K249&lt;=2023),(AND($J249="New",$K249&gt;2023))),"N/A",IF($N249=0,0,IF(ISERROR(VLOOKUP($E249,'Source Data'!$B$29:$J$60, MATCH($L249, 'Source Data'!$B$26:$J$26,1),TRUE))=TRUE,"",VLOOKUP($E249,'Source Data'!$B$29:$J$60,MATCH($L249, 'Source Data'!$B$26:$J$26,1),TRUE))))</f>
        <v/>
      </c>
      <c r="S249" s="170" t="str">
        <f>IF(OR(AND(OR($J249="Retired",$J249="Permanent Low-Use"),$K249&lt;=2024),(AND($J249="New",$K249&gt;2024))),"N/A",IF($N249=0,0,IF(ISERROR(VLOOKUP($E249,'Source Data'!$B$29:$J$60, MATCH($L249, 'Source Data'!$B$26:$J$26,1),TRUE))=TRUE,"",VLOOKUP($E249,'Source Data'!$B$29:$J$60,MATCH($L249, 'Source Data'!$B$26:$J$26,1),TRUE))))</f>
        <v/>
      </c>
      <c r="T249" s="170" t="str">
        <f>IF(OR(AND(OR($J249="Retired",$J249="Permanent Low-Use"),$K249&lt;=2025),(AND($J249="New",$K249&gt;2025))),"N/A",IF($N249=0,0,IF(ISERROR(VLOOKUP($E249,'Source Data'!$B$29:$J$60, MATCH($L249, 'Source Data'!$B$26:$J$26,1),TRUE))=TRUE,"",VLOOKUP($E249,'Source Data'!$B$29:$J$60,MATCH($L249, 'Source Data'!$B$26:$J$26,1),TRUE))))</f>
        <v/>
      </c>
      <c r="U249" s="170" t="str">
        <f>IF(OR(AND(OR($J249="Retired",$J249="Permanent Low-Use"),$K249&lt;=2026),(AND($J249="New",$K249&gt;2026))),"N/A",IF($N249=0,0,IF(ISERROR(VLOOKUP($E249,'Source Data'!$B$29:$J$60, MATCH($L249, 'Source Data'!$B$26:$J$26,1),TRUE))=TRUE,"",VLOOKUP($E249,'Source Data'!$B$29:$J$60,MATCH($L249, 'Source Data'!$B$26:$J$26,1),TRUE))))</f>
        <v/>
      </c>
      <c r="V249" s="170" t="str">
        <f>IF(OR(AND(OR($J249="Retired",$J249="Permanent Low-Use"),$K249&lt;=2027),(AND($J249="New",$K249&gt;2027))),"N/A",IF($N249=0,0,IF(ISERROR(VLOOKUP($E249,'Source Data'!$B$29:$J$60, MATCH($L249, 'Source Data'!$B$26:$J$26,1),TRUE))=TRUE,"",VLOOKUP($E249,'Source Data'!$B$29:$J$60,MATCH($L249, 'Source Data'!$B$26:$J$26,1),TRUE))))</f>
        <v/>
      </c>
      <c r="W249" s="170" t="str">
        <f>IF(OR(AND(OR($J249="Retired",$J249="Permanent Low-Use"),$K249&lt;=2028),(AND($J249="New",$K249&gt;2028))),"N/A",IF($N249=0,0,IF(ISERROR(VLOOKUP($E249,'Source Data'!$B$29:$J$60, MATCH($L249, 'Source Data'!$B$26:$J$26,1),TRUE))=TRUE,"",VLOOKUP($E249,'Source Data'!$B$29:$J$60,MATCH($L249, 'Source Data'!$B$26:$J$26,1),TRUE))))</f>
        <v/>
      </c>
      <c r="X249" s="170" t="str">
        <f>IF(OR(AND(OR($J249="Retired",$J249="Permanent Low-Use"),$K249&lt;=2029),(AND($J249="New",$K249&gt;2029))),"N/A",IF($N249=0,0,IF(ISERROR(VLOOKUP($E249,'Source Data'!$B$29:$J$60, MATCH($L249, 'Source Data'!$B$26:$J$26,1),TRUE))=TRUE,"",VLOOKUP($E249,'Source Data'!$B$29:$J$60,MATCH($L249, 'Source Data'!$B$26:$J$26,1),TRUE))))</f>
        <v/>
      </c>
      <c r="Y249" s="170" t="str">
        <f>IF(OR(AND(OR($J249="Retired",$J249="Permanent Low-Use"),$K249&lt;=2030),(AND($J249="New",$K249&gt;2030))),"N/A",IF($N249=0,0,IF(ISERROR(VLOOKUP($E249,'Source Data'!$B$29:$J$60, MATCH($L249, 'Source Data'!$B$26:$J$26,1),TRUE))=TRUE,"",VLOOKUP($E249,'Source Data'!$B$29:$J$60,MATCH($L249, 'Source Data'!$B$26:$J$26,1),TRUE))))</f>
        <v/>
      </c>
      <c r="Z249" s="171" t="str">
        <f>IF(ISNUMBER($L249),IF(OR(AND(OR($J249="Retired",$J249="Permanent Low-Use"),$K249&lt;=2020),(AND($J249="New",$K249&gt;2020))),"N/A",VLOOKUP($F249,'Source Data'!$B$15:$I$22,5)),"")</f>
        <v/>
      </c>
      <c r="AA249" s="171" t="str">
        <f>IF(ISNUMBER($F249), IF(OR(AND(OR($J249="Retired", $J249="Permanent Low-Use"), $K249&lt;=2021), (AND($J249= "New", $K249&gt;2021))), "N/A", VLOOKUP($F249, 'Source Data'!$B$15:$I$22,6)), "")</f>
        <v/>
      </c>
      <c r="AB249" s="171" t="str">
        <f>IF(ISNUMBER($F249), IF(OR(AND(OR($J249="Retired", $J249="Permanent Low-Use"), $K249&lt;=2022), (AND($J249= "New", $K249&gt;2022))), "N/A", VLOOKUP($F249, 'Source Data'!$B$15:$I$22,7)), "")</f>
        <v/>
      </c>
      <c r="AC249" s="171" t="str">
        <f>IF(ISNUMBER($F249), IF(OR(AND(OR($J249="Retired", $J249="Permanent Low-Use"), $K249&lt;=2023), (AND($J249= "New", $K249&gt;2023))), "N/A", VLOOKUP($F249, 'Source Data'!$B$15:$I$22,8)), "")</f>
        <v/>
      </c>
      <c r="AD249" s="171" t="str">
        <f>IF(ISNUMBER($F249), IF(OR(AND(OR($J249="Retired", $J249="Permanent Low-Use"), $K249&lt;=2024), (AND($J249= "New", $K249&gt;2024))), "N/A", VLOOKUP($F249, 'Source Data'!$B$15:$I$22,8)), "")</f>
        <v/>
      </c>
      <c r="AE249" s="171" t="str">
        <f>IF(ISNUMBER($F249), IF(OR(AND(OR($J249="Retired", $J249="Permanent Low-Use"), $K249&lt;=2025), (AND($J249= "New", $K249&gt;2025))), "N/A", VLOOKUP($F249, 'Source Data'!$B$15:$I$22,8)), "")</f>
        <v/>
      </c>
      <c r="AF249" s="171" t="str">
        <f>IF(ISNUMBER($F249), IF(OR(AND(OR($J249="Retired", $J249="Permanent Low-Use"), $K249&lt;=2026), (AND($J249= "New", $K249&gt;2026))), "N/A", VLOOKUP($F249, 'Source Data'!$B$15:$I$22,8)), "")</f>
        <v/>
      </c>
      <c r="AG249" s="171" t="str">
        <f>IF(ISNUMBER($F249), IF(OR(AND(OR($J249="Retired", $J249="Permanent Low-Use"), $K249&lt;=2027), (AND($J249= "New", $K249&gt;2027))), "N/A", VLOOKUP($F249, 'Source Data'!$B$15:$I$22,8)), "")</f>
        <v/>
      </c>
      <c r="AH249" s="171" t="str">
        <f>IF(ISNUMBER($F249), IF(OR(AND(OR($J249="Retired", $J249="Permanent Low-Use"), $K249&lt;=2028), (AND($J249= "New", $K249&gt;2028))), "N/A", VLOOKUP($F249, 'Source Data'!$B$15:$I$22,8)), "")</f>
        <v/>
      </c>
      <c r="AI249" s="171" t="str">
        <f>IF(ISNUMBER($F249), IF(OR(AND(OR($J249="Retired", $J249="Permanent Low-Use"), $K249&lt;=2029), (AND($J249= "New", $K249&gt;2029))), "N/A", VLOOKUP($F249, 'Source Data'!$B$15:$I$22,8)), "")</f>
        <v/>
      </c>
      <c r="AJ249" s="171" t="str">
        <f>IF(ISNUMBER($F249), IF(OR(AND(OR($J249="Retired", $J249="Permanent Low-Use"), $K249&lt;=2030), (AND($J249= "New", $K249&gt;2030))), "N/A", VLOOKUP($F249, 'Source Data'!$B$15:$I$22,8)), "")</f>
        <v/>
      </c>
      <c r="AK249" s="171" t="str">
        <f>IF($N249= 0, "N/A", IF(ISERROR(VLOOKUP($F249, 'Source Data'!$B$4:$C$11,2)), "", VLOOKUP($F249, 'Source Data'!$B$4:$C$11,2)))</f>
        <v/>
      </c>
    </row>
    <row r="250" spans="1:37" x14ac:dyDescent="0.35">
      <c r="A250" s="99"/>
      <c r="B250" s="89"/>
      <c r="C250" s="90"/>
      <c r="D250" s="90"/>
      <c r="E250" s="91"/>
      <c r="F250" s="91"/>
      <c r="G250" s="86"/>
      <c r="H250" s="87"/>
      <c r="I250" s="86"/>
      <c r="J250" s="88"/>
      <c r="K250" s="92"/>
      <c r="L250" s="168" t="str">
        <f t="shared" si="11"/>
        <v/>
      </c>
      <c r="M250" s="170" t="str">
        <f>IF(ISERROR(VLOOKUP(E250,'Source Data'!$B$67:$J$97, MATCH(F250, 'Source Data'!$B$64:$J$64,1),TRUE))=TRUE,"",VLOOKUP(E250,'Source Data'!$B$67:$J$97,MATCH(F250, 'Source Data'!$B$64:$J$64,1),TRUE))</f>
        <v/>
      </c>
      <c r="N250" s="169" t="str">
        <f t="shared" si="12"/>
        <v/>
      </c>
      <c r="O250" s="170" t="str">
        <f>IF(OR(AND(OR($J250="Retired",$J250="Permanent Low-Use"),$K250&lt;=2020),(AND($J250="New",$K250&gt;2020))),"N/A",IF($N250=0,0,IF(ISERROR(VLOOKUP($E250,'Source Data'!$B$29:$J$60, MATCH($L250, 'Source Data'!$B$26:$J$26,1),TRUE))=TRUE,"",VLOOKUP($E250,'Source Data'!$B$29:$J$60,MATCH($L250, 'Source Data'!$B$26:$J$26,1),TRUE))))</f>
        <v/>
      </c>
      <c r="P250" s="170" t="str">
        <f>IF(OR(AND(OR($J250="Retired",$J250="Permanent Low-Use"),$K250&lt;=2021),(AND($J250="New",$K250&gt;2021))),"N/A",IF($N250=0,0,IF(ISERROR(VLOOKUP($E250,'Source Data'!$B$29:$J$60, MATCH($L250, 'Source Data'!$B$26:$J$26,1),TRUE))=TRUE,"",VLOOKUP($E250,'Source Data'!$B$29:$J$60,MATCH($L250, 'Source Data'!$B$26:$J$26,1),TRUE))))</f>
        <v/>
      </c>
      <c r="Q250" s="170" t="str">
        <f>IF(OR(AND(OR($J250="Retired",$J250="Permanent Low-Use"),$K250&lt;=2022),(AND($J250="New",$K250&gt;2022))),"N/A",IF($N250=0,0,IF(ISERROR(VLOOKUP($E250,'Source Data'!$B$29:$J$60, MATCH($L250, 'Source Data'!$B$26:$J$26,1),TRUE))=TRUE,"",VLOOKUP($E250,'Source Data'!$B$29:$J$60,MATCH($L250, 'Source Data'!$B$26:$J$26,1),TRUE))))</f>
        <v/>
      </c>
      <c r="R250" s="170" t="str">
        <f>IF(OR(AND(OR($J250="Retired",$J250="Permanent Low-Use"),$K250&lt;=2023),(AND($J250="New",$K250&gt;2023))),"N/A",IF($N250=0,0,IF(ISERROR(VLOOKUP($E250,'Source Data'!$B$29:$J$60, MATCH($L250, 'Source Data'!$B$26:$J$26,1),TRUE))=TRUE,"",VLOOKUP($E250,'Source Data'!$B$29:$J$60,MATCH($L250, 'Source Data'!$B$26:$J$26,1),TRUE))))</f>
        <v/>
      </c>
      <c r="S250" s="170" t="str">
        <f>IF(OR(AND(OR($J250="Retired",$J250="Permanent Low-Use"),$K250&lt;=2024),(AND($J250="New",$K250&gt;2024))),"N/A",IF($N250=0,0,IF(ISERROR(VLOOKUP($E250,'Source Data'!$B$29:$J$60, MATCH($L250, 'Source Data'!$B$26:$J$26,1),TRUE))=TRUE,"",VLOOKUP($E250,'Source Data'!$B$29:$J$60,MATCH($L250, 'Source Data'!$B$26:$J$26,1),TRUE))))</f>
        <v/>
      </c>
      <c r="T250" s="170" t="str">
        <f>IF(OR(AND(OR($J250="Retired",$J250="Permanent Low-Use"),$K250&lt;=2025),(AND($J250="New",$K250&gt;2025))),"N/A",IF($N250=0,0,IF(ISERROR(VLOOKUP($E250,'Source Data'!$B$29:$J$60, MATCH($L250, 'Source Data'!$B$26:$J$26,1),TRUE))=TRUE,"",VLOOKUP($E250,'Source Data'!$B$29:$J$60,MATCH($L250, 'Source Data'!$B$26:$J$26,1),TRUE))))</f>
        <v/>
      </c>
      <c r="U250" s="170" t="str">
        <f>IF(OR(AND(OR($J250="Retired",$J250="Permanent Low-Use"),$K250&lt;=2026),(AND($J250="New",$K250&gt;2026))),"N/A",IF($N250=0,0,IF(ISERROR(VLOOKUP($E250,'Source Data'!$B$29:$J$60, MATCH($L250, 'Source Data'!$B$26:$J$26,1),TRUE))=TRUE,"",VLOOKUP($E250,'Source Data'!$B$29:$J$60,MATCH($L250, 'Source Data'!$B$26:$J$26,1),TRUE))))</f>
        <v/>
      </c>
      <c r="V250" s="170" t="str">
        <f>IF(OR(AND(OR($J250="Retired",$J250="Permanent Low-Use"),$K250&lt;=2027),(AND($J250="New",$K250&gt;2027))),"N/A",IF($N250=0,0,IF(ISERROR(VLOOKUP($E250,'Source Data'!$B$29:$J$60, MATCH($L250, 'Source Data'!$B$26:$J$26,1),TRUE))=TRUE,"",VLOOKUP($E250,'Source Data'!$B$29:$J$60,MATCH($L250, 'Source Data'!$B$26:$J$26,1),TRUE))))</f>
        <v/>
      </c>
      <c r="W250" s="170" t="str">
        <f>IF(OR(AND(OR($J250="Retired",$J250="Permanent Low-Use"),$K250&lt;=2028),(AND($J250="New",$K250&gt;2028))),"N/A",IF($N250=0,0,IF(ISERROR(VLOOKUP($E250,'Source Data'!$B$29:$J$60, MATCH($L250, 'Source Data'!$B$26:$J$26,1),TRUE))=TRUE,"",VLOOKUP($E250,'Source Data'!$B$29:$J$60,MATCH($L250, 'Source Data'!$B$26:$J$26,1),TRUE))))</f>
        <v/>
      </c>
      <c r="X250" s="170" t="str">
        <f>IF(OR(AND(OR($J250="Retired",$J250="Permanent Low-Use"),$K250&lt;=2029),(AND($J250="New",$K250&gt;2029))),"N/A",IF($N250=0,0,IF(ISERROR(VLOOKUP($E250,'Source Data'!$B$29:$J$60, MATCH($L250, 'Source Data'!$B$26:$J$26,1),TRUE))=TRUE,"",VLOOKUP($E250,'Source Data'!$B$29:$J$60,MATCH($L250, 'Source Data'!$B$26:$J$26,1),TRUE))))</f>
        <v/>
      </c>
      <c r="Y250" s="170" t="str">
        <f>IF(OR(AND(OR($J250="Retired",$J250="Permanent Low-Use"),$K250&lt;=2030),(AND($J250="New",$K250&gt;2030))),"N/A",IF($N250=0,0,IF(ISERROR(VLOOKUP($E250,'Source Data'!$B$29:$J$60, MATCH($L250, 'Source Data'!$B$26:$J$26,1),TRUE))=TRUE,"",VLOOKUP($E250,'Source Data'!$B$29:$J$60,MATCH($L250, 'Source Data'!$B$26:$J$26,1),TRUE))))</f>
        <v/>
      </c>
      <c r="Z250" s="171" t="str">
        <f>IF(ISNUMBER($L250),IF(OR(AND(OR($J250="Retired",$J250="Permanent Low-Use"),$K250&lt;=2020),(AND($J250="New",$K250&gt;2020))),"N/A",VLOOKUP($F250,'Source Data'!$B$15:$I$22,5)),"")</f>
        <v/>
      </c>
      <c r="AA250" s="171" t="str">
        <f>IF(ISNUMBER($F250), IF(OR(AND(OR($J250="Retired", $J250="Permanent Low-Use"), $K250&lt;=2021), (AND($J250= "New", $K250&gt;2021))), "N/A", VLOOKUP($F250, 'Source Data'!$B$15:$I$22,6)), "")</f>
        <v/>
      </c>
      <c r="AB250" s="171" t="str">
        <f>IF(ISNUMBER($F250), IF(OR(AND(OR($J250="Retired", $J250="Permanent Low-Use"), $K250&lt;=2022), (AND($J250= "New", $K250&gt;2022))), "N/A", VLOOKUP($F250, 'Source Data'!$B$15:$I$22,7)), "")</f>
        <v/>
      </c>
      <c r="AC250" s="171" t="str">
        <f>IF(ISNUMBER($F250), IF(OR(AND(OR($J250="Retired", $J250="Permanent Low-Use"), $K250&lt;=2023), (AND($J250= "New", $K250&gt;2023))), "N/A", VLOOKUP($F250, 'Source Data'!$B$15:$I$22,8)), "")</f>
        <v/>
      </c>
      <c r="AD250" s="171" t="str">
        <f>IF(ISNUMBER($F250), IF(OR(AND(OR($J250="Retired", $J250="Permanent Low-Use"), $K250&lt;=2024), (AND($J250= "New", $K250&gt;2024))), "N/A", VLOOKUP($F250, 'Source Data'!$B$15:$I$22,8)), "")</f>
        <v/>
      </c>
      <c r="AE250" s="171" t="str">
        <f>IF(ISNUMBER($F250), IF(OR(AND(OR($J250="Retired", $J250="Permanent Low-Use"), $K250&lt;=2025), (AND($J250= "New", $K250&gt;2025))), "N/A", VLOOKUP($F250, 'Source Data'!$B$15:$I$22,8)), "")</f>
        <v/>
      </c>
      <c r="AF250" s="171" t="str">
        <f>IF(ISNUMBER($F250), IF(OR(AND(OR($J250="Retired", $J250="Permanent Low-Use"), $K250&lt;=2026), (AND($J250= "New", $K250&gt;2026))), "N/A", VLOOKUP($F250, 'Source Data'!$B$15:$I$22,8)), "")</f>
        <v/>
      </c>
      <c r="AG250" s="171" t="str">
        <f>IF(ISNUMBER($F250), IF(OR(AND(OR($J250="Retired", $J250="Permanent Low-Use"), $K250&lt;=2027), (AND($J250= "New", $K250&gt;2027))), "N/A", VLOOKUP($F250, 'Source Data'!$B$15:$I$22,8)), "")</f>
        <v/>
      </c>
      <c r="AH250" s="171" t="str">
        <f>IF(ISNUMBER($F250), IF(OR(AND(OR($J250="Retired", $J250="Permanent Low-Use"), $K250&lt;=2028), (AND($J250= "New", $K250&gt;2028))), "N/A", VLOOKUP($F250, 'Source Data'!$B$15:$I$22,8)), "")</f>
        <v/>
      </c>
      <c r="AI250" s="171" t="str">
        <f>IF(ISNUMBER($F250), IF(OR(AND(OR($J250="Retired", $J250="Permanent Low-Use"), $K250&lt;=2029), (AND($J250= "New", $K250&gt;2029))), "N/A", VLOOKUP($F250, 'Source Data'!$B$15:$I$22,8)), "")</f>
        <v/>
      </c>
      <c r="AJ250" s="171" t="str">
        <f>IF(ISNUMBER($F250), IF(OR(AND(OR($J250="Retired", $J250="Permanent Low-Use"), $K250&lt;=2030), (AND($J250= "New", $K250&gt;2030))), "N/A", VLOOKUP($F250, 'Source Data'!$B$15:$I$22,8)), "")</f>
        <v/>
      </c>
      <c r="AK250" s="171" t="str">
        <f>IF($N250= 0, "N/A", IF(ISERROR(VLOOKUP($F250, 'Source Data'!$B$4:$C$11,2)), "", VLOOKUP($F250, 'Source Data'!$B$4:$C$11,2)))</f>
        <v/>
      </c>
    </row>
    <row r="251" spans="1:37" x14ac:dyDescent="0.35">
      <c r="A251" s="99"/>
      <c r="B251" s="89"/>
      <c r="C251" s="90"/>
      <c r="D251" s="90"/>
      <c r="E251" s="91"/>
      <c r="F251" s="91"/>
      <c r="G251" s="86"/>
      <c r="H251" s="87"/>
      <c r="I251" s="86"/>
      <c r="J251" s="88"/>
      <c r="K251" s="92"/>
      <c r="L251" s="168" t="str">
        <f t="shared" si="11"/>
        <v/>
      </c>
      <c r="M251" s="170" t="str">
        <f>IF(ISERROR(VLOOKUP(E251,'Source Data'!$B$67:$J$97, MATCH(F251, 'Source Data'!$B$64:$J$64,1),TRUE))=TRUE,"",VLOOKUP(E251,'Source Data'!$B$67:$J$97,MATCH(F251, 'Source Data'!$B$64:$J$64,1),TRUE))</f>
        <v/>
      </c>
      <c r="N251" s="169" t="str">
        <f t="shared" si="12"/>
        <v/>
      </c>
      <c r="O251" s="170" t="str">
        <f>IF(OR(AND(OR($J251="Retired",$J251="Permanent Low-Use"),$K251&lt;=2020),(AND($J251="New",$K251&gt;2020))),"N/A",IF($N251=0,0,IF(ISERROR(VLOOKUP($E251,'Source Data'!$B$29:$J$60, MATCH($L251, 'Source Data'!$B$26:$J$26,1),TRUE))=TRUE,"",VLOOKUP($E251,'Source Data'!$B$29:$J$60,MATCH($L251, 'Source Data'!$B$26:$J$26,1),TRUE))))</f>
        <v/>
      </c>
      <c r="P251" s="170" t="str">
        <f>IF(OR(AND(OR($J251="Retired",$J251="Permanent Low-Use"),$K251&lt;=2021),(AND($J251="New",$K251&gt;2021))),"N/A",IF($N251=0,0,IF(ISERROR(VLOOKUP($E251,'Source Data'!$B$29:$J$60, MATCH($L251, 'Source Data'!$B$26:$J$26,1),TRUE))=TRUE,"",VLOOKUP($E251,'Source Data'!$B$29:$J$60,MATCH($L251, 'Source Data'!$B$26:$J$26,1),TRUE))))</f>
        <v/>
      </c>
      <c r="Q251" s="170" t="str">
        <f>IF(OR(AND(OR($J251="Retired",$J251="Permanent Low-Use"),$K251&lt;=2022),(AND($J251="New",$K251&gt;2022))),"N/A",IF($N251=0,0,IF(ISERROR(VLOOKUP($E251,'Source Data'!$B$29:$J$60, MATCH($L251, 'Source Data'!$B$26:$J$26,1),TRUE))=TRUE,"",VLOOKUP($E251,'Source Data'!$B$29:$J$60,MATCH($L251, 'Source Data'!$B$26:$J$26,1),TRUE))))</f>
        <v/>
      </c>
      <c r="R251" s="170" t="str">
        <f>IF(OR(AND(OR($J251="Retired",$J251="Permanent Low-Use"),$K251&lt;=2023),(AND($J251="New",$K251&gt;2023))),"N/A",IF($N251=0,0,IF(ISERROR(VLOOKUP($E251,'Source Data'!$B$29:$J$60, MATCH($L251, 'Source Data'!$B$26:$J$26,1),TRUE))=TRUE,"",VLOOKUP($E251,'Source Data'!$B$29:$J$60,MATCH($L251, 'Source Data'!$B$26:$J$26,1),TRUE))))</f>
        <v/>
      </c>
      <c r="S251" s="170" t="str">
        <f>IF(OR(AND(OR($J251="Retired",$J251="Permanent Low-Use"),$K251&lt;=2024),(AND($J251="New",$K251&gt;2024))),"N/A",IF($N251=0,0,IF(ISERROR(VLOOKUP($E251,'Source Data'!$B$29:$J$60, MATCH($L251, 'Source Data'!$B$26:$J$26,1),TRUE))=TRUE,"",VLOOKUP($E251,'Source Data'!$B$29:$J$60,MATCH($L251, 'Source Data'!$B$26:$J$26,1),TRUE))))</f>
        <v/>
      </c>
      <c r="T251" s="170" t="str">
        <f>IF(OR(AND(OR($J251="Retired",$J251="Permanent Low-Use"),$K251&lt;=2025),(AND($J251="New",$K251&gt;2025))),"N/A",IF($N251=0,0,IF(ISERROR(VLOOKUP($E251,'Source Data'!$B$29:$J$60, MATCH($L251, 'Source Data'!$B$26:$J$26,1),TRUE))=TRUE,"",VLOOKUP($E251,'Source Data'!$B$29:$J$60,MATCH($L251, 'Source Data'!$B$26:$J$26,1),TRUE))))</f>
        <v/>
      </c>
      <c r="U251" s="170" t="str">
        <f>IF(OR(AND(OR($J251="Retired",$J251="Permanent Low-Use"),$K251&lt;=2026),(AND($J251="New",$K251&gt;2026))),"N/A",IF($N251=0,0,IF(ISERROR(VLOOKUP($E251,'Source Data'!$B$29:$J$60, MATCH($L251, 'Source Data'!$B$26:$J$26,1),TRUE))=TRUE,"",VLOOKUP($E251,'Source Data'!$B$29:$J$60,MATCH($L251, 'Source Data'!$B$26:$J$26,1),TRUE))))</f>
        <v/>
      </c>
      <c r="V251" s="170" t="str">
        <f>IF(OR(AND(OR($J251="Retired",$J251="Permanent Low-Use"),$K251&lt;=2027),(AND($J251="New",$K251&gt;2027))),"N/A",IF($N251=0,0,IF(ISERROR(VLOOKUP($E251,'Source Data'!$B$29:$J$60, MATCH($L251, 'Source Data'!$B$26:$J$26,1),TRUE))=TRUE,"",VLOOKUP($E251,'Source Data'!$B$29:$J$60,MATCH($L251, 'Source Data'!$B$26:$J$26,1),TRUE))))</f>
        <v/>
      </c>
      <c r="W251" s="170" t="str">
        <f>IF(OR(AND(OR($J251="Retired",$J251="Permanent Low-Use"),$K251&lt;=2028),(AND($J251="New",$K251&gt;2028))),"N/A",IF($N251=0,0,IF(ISERROR(VLOOKUP($E251,'Source Data'!$B$29:$J$60, MATCH($L251, 'Source Data'!$B$26:$J$26,1),TRUE))=TRUE,"",VLOOKUP($E251,'Source Data'!$B$29:$J$60,MATCH($L251, 'Source Data'!$B$26:$J$26,1),TRUE))))</f>
        <v/>
      </c>
      <c r="X251" s="170" t="str">
        <f>IF(OR(AND(OR($J251="Retired",$J251="Permanent Low-Use"),$K251&lt;=2029),(AND($J251="New",$K251&gt;2029))),"N/A",IF($N251=0,0,IF(ISERROR(VLOOKUP($E251,'Source Data'!$B$29:$J$60, MATCH($L251, 'Source Data'!$B$26:$J$26,1),TRUE))=TRUE,"",VLOOKUP($E251,'Source Data'!$B$29:$J$60,MATCH($L251, 'Source Data'!$B$26:$J$26,1),TRUE))))</f>
        <v/>
      </c>
      <c r="Y251" s="170" t="str">
        <f>IF(OR(AND(OR($J251="Retired",$J251="Permanent Low-Use"),$K251&lt;=2030),(AND($J251="New",$K251&gt;2030))),"N/A",IF($N251=0,0,IF(ISERROR(VLOOKUP($E251,'Source Data'!$B$29:$J$60, MATCH($L251, 'Source Data'!$B$26:$J$26,1),TRUE))=TRUE,"",VLOOKUP($E251,'Source Data'!$B$29:$J$60,MATCH($L251, 'Source Data'!$B$26:$J$26,1),TRUE))))</f>
        <v/>
      </c>
      <c r="Z251" s="171" t="str">
        <f>IF(ISNUMBER($L251),IF(OR(AND(OR($J251="Retired",$J251="Permanent Low-Use"),$K251&lt;=2020),(AND($J251="New",$K251&gt;2020))),"N/A",VLOOKUP($F251,'Source Data'!$B$15:$I$22,5)),"")</f>
        <v/>
      </c>
      <c r="AA251" s="171" t="str">
        <f>IF(ISNUMBER($F251), IF(OR(AND(OR($J251="Retired", $J251="Permanent Low-Use"), $K251&lt;=2021), (AND($J251= "New", $K251&gt;2021))), "N/A", VLOOKUP($F251, 'Source Data'!$B$15:$I$22,6)), "")</f>
        <v/>
      </c>
      <c r="AB251" s="171" t="str">
        <f>IF(ISNUMBER($F251), IF(OR(AND(OR($J251="Retired", $J251="Permanent Low-Use"), $K251&lt;=2022), (AND($J251= "New", $K251&gt;2022))), "N/A", VLOOKUP($F251, 'Source Data'!$B$15:$I$22,7)), "")</f>
        <v/>
      </c>
      <c r="AC251" s="171" t="str">
        <f>IF(ISNUMBER($F251), IF(OR(AND(OR($J251="Retired", $J251="Permanent Low-Use"), $K251&lt;=2023), (AND($J251= "New", $K251&gt;2023))), "N/A", VLOOKUP($F251, 'Source Data'!$B$15:$I$22,8)), "")</f>
        <v/>
      </c>
      <c r="AD251" s="171" t="str">
        <f>IF(ISNUMBER($F251), IF(OR(AND(OR($J251="Retired", $J251="Permanent Low-Use"), $K251&lt;=2024), (AND($J251= "New", $K251&gt;2024))), "N/A", VLOOKUP($F251, 'Source Data'!$B$15:$I$22,8)), "")</f>
        <v/>
      </c>
      <c r="AE251" s="171" t="str">
        <f>IF(ISNUMBER($F251), IF(OR(AND(OR($J251="Retired", $J251="Permanent Low-Use"), $K251&lt;=2025), (AND($J251= "New", $K251&gt;2025))), "N/A", VLOOKUP($F251, 'Source Data'!$B$15:$I$22,8)), "")</f>
        <v/>
      </c>
      <c r="AF251" s="171" t="str">
        <f>IF(ISNUMBER($F251), IF(OR(AND(OR($J251="Retired", $J251="Permanent Low-Use"), $K251&lt;=2026), (AND($J251= "New", $K251&gt;2026))), "N/A", VLOOKUP($F251, 'Source Data'!$B$15:$I$22,8)), "")</f>
        <v/>
      </c>
      <c r="AG251" s="171" t="str">
        <f>IF(ISNUMBER($F251), IF(OR(AND(OR($J251="Retired", $J251="Permanent Low-Use"), $K251&lt;=2027), (AND($J251= "New", $K251&gt;2027))), "N/A", VLOOKUP($F251, 'Source Data'!$B$15:$I$22,8)), "")</f>
        <v/>
      </c>
      <c r="AH251" s="171" t="str">
        <f>IF(ISNUMBER($F251), IF(OR(AND(OR($J251="Retired", $J251="Permanent Low-Use"), $K251&lt;=2028), (AND($J251= "New", $K251&gt;2028))), "N/A", VLOOKUP($F251, 'Source Data'!$B$15:$I$22,8)), "")</f>
        <v/>
      </c>
      <c r="AI251" s="171" t="str">
        <f>IF(ISNUMBER($F251), IF(OR(AND(OR($J251="Retired", $J251="Permanent Low-Use"), $K251&lt;=2029), (AND($J251= "New", $K251&gt;2029))), "N/A", VLOOKUP($F251, 'Source Data'!$B$15:$I$22,8)), "")</f>
        <v/>
      </c>
      <c r="AJ251" s="171" t="str">
        <f>IF(ISNUMBER($F251), IF(OR(AND(OR($J251="Retired", $J251="Permanent Low-Use"), $K251&lt;=2030), (AND($J251= "New", $K251&gt;2030))), "N/A", VLOOKUP($F251, 'Source Data'!$B$15:$I$22,8)), "")</f>
        <v/>
      </c>
      <c r="AK251" s="171" t="str">
        <f>IF($N251= 0, "N/A", IF(ISERROR(VLOOKUP($F251, 'Source Data'!$B$4:$C$11,2)), "", VLOOKUP($F251, 'Source Data'!$B$4:$C$11,2)))</f>
        <v/>
      </c>
    </row>
    <row r="252" spans="1:37" x14ac:dyDescent="0.35">
      <c r="A252" s="99"/>
      <c r="B252" s="89"/>
      <c r="C252" s="90"/>
      <c r="D252" s="90"/>
      <c r="E252" s="91"/>
      <c r="F252" s="91"/>
      <c r="G252" s="86"/>
      <c r="H252" s="87"/>
      <c r="I252" s="86"/>
      <c r="J252" s="88"/>
      <c r="K252" s="92"/>
      <c r="L252" s="168" t="str">
        <f t="shared" si="11"/>
        <v/>
      </c>
      <c r="M252" s="170" t="str">
        <f>IF(ISERROR(VLOOKUP(E252,'Source Data'!$B$67:$J$97, MATCH(F252, 'Source Data'!$B$64:$J$64,1),TRUE))=TRUE,"",VLOOKUP(E252,'Source Data'!$B$67:$J$97,MATCH(F252, 'Source Data'!$B$64:$J$64,1),TRUE))</f>
        <v/>
      </c>
      <c r="N252" s="169" t="str">
        <f t="shared" si="12"/>
        <v/>
      </c>
      <c r="O252" s="170" t="str">
        <f>IF(OR(AND(OR($J252="Retired",$J252="Permanent Low-Use"),$K252&lt;=2020),(AND($J252="New",$K252&gt;2020))),"N/A",IF($N252=0,0,IF(ISERROR(VLOOKUP($E252,'Source Data'!$B$29:$J$60, MATCH($L252, 'Source Data'!$B$26:$J$26,1),TRUE))=TRUE,"",VLOOKUP($E252,'Source Data'!$B$29:$J$60,MATCH($L252, 'Source Data'!$B$26:$J$26,1),TRUE))))</f>
        <v/>
      </c>
      <c r="P252" s="170" t="str">
        <f>IF(OR(AND(OR($J252="Retired",$J252="Permanent Low-Use"),$K252&lt;=2021),(AND($J252="New",$K252&gt;2021))),"N/A",IF($N252=0,0,IF(ISERROR(VLOOKUP($E252,'Source Data'!$B$29:$J$60, MATCH($L252, 'Source Data'!$B$26:$J$26,1),TRUE))=TRUE,"",VLOOKUP($E252,'Source Data'!$B$29:$J$60,MATCH($L252, 'Source Data'!$B$26:$J$26,1),TRUE))))</f>
        <v/>
      </c>
      <c r="Q252" s="170" t="str">
        <f>IF(OR(AND(OR($J252="Retired",$J252="Permanent Low-Use"),$K252&lt;=2022),(AND($J252="New",$K252&gt;2022))),"N/A",IF($N252=0,0,IF(ISERROR(VLOOKUP($E252,'Source Data'!$B$29:$J$60, MATCH($L252, 'Source Data'!$B$26:$J$26,1),TRUE))=TRUE,"",VLOOKUP($E252,'Source Data'!$B$29:$J$60,MATCH($L252, 'Source Data'!$B$26:$J$26,1),TRUE))))</f>
        <v/>
      </c>
      <c r="R252" s="170" t="str">
        <f>IF(OR(AND(OR($J252="Retired",$J252="Permanent Low-Use"),$K252&lt;=2023),(AND($J252="New",$K252&gt;2023))),"N/A",IF($N252=0,0,IF(ISERROR(VLOOKUP($E252,'Source Data'!$B$29:$J$60, MATCH($L252, 'Source Data'!$B$26:$J$26,1),TRUE))=TRUE,"",VLOOKUP($E252,'Source Data'!$B$29:$J$60,MATCH($L252, 'Source Data'!$B$26:$J$26,1),TRUE))))</f>
        <v/>
      </c>
      <c r="S252" s="170" t="str">
        <f>IF(OR(AND(OR($J252="Retired",$J252="Permanent Low-Use"),$K252&lt;=2024),(AND($J252="New",$K252&gt;2024))),"N/A",IF($N252=0,0,IF(ISERROR(VLOOKUP($E252,'Source Data'!$B$29:$J$60, MATCH($L252, 'Source Data'!$B$26:$J$26,1),TRUE))=TRUE,"",VLOOKUP($E252,'Source Data'!$B$29:$J$60,MATCH($L252, 'Source Data'!$B$26:$J$26,1),TRUE))))</f>
        <v/>
      </c>
      <c r="T252" s="170" t="str">
        <f>IF(OR(AND(OR($J252="Retired",$J252="Permanent Low-Use"),$K252&lt;=2025),(AND($J252="New",$K252&gt;2025))),"N/A",IF($N252=0,0,IF(ISERROR(VLOOKUP($E252,'Source Data'!$B$29:$J$60, MATCH($L252, 'Source Data'!$B$26:$J$26,1),TRUE))=TRUE,"",VLOOKUP($E252,'Source Data'!$B$29:$J$60,MATCH($L252, 'Source Data'!$B$26:$J$26,1),TRUE))))</f>
        <v/>
      </c>
      <c r="U252" s="170" t="str">
        <f>IF(OR(AND(OR($J252="Retired",$J252="Permanent Low-Use"),$K252&lt;=2026),(AND($J252="New",$K252&gt;2026))),"N/A",IF($N252=0,0,IF(ISERROR(VLOOKUP($E252,'Source Data'!$B$29:$J$60, MATCH($L252, 'Source Data'!$B$26:$J$26,1),TRUE))=TRUE,"",VLOOKUP($E252,'Source Data'!$B$29:$J$60,MATCH($L252, 'Source Data'!$B$26:$J$26,1),TRUE))))</f>
        <v/>
      </c>
      <c r="V252" s="170" t="str">
        <f>IF(OR(AND(OR($J252="Retired",$J252="Permanent Low-Use"),$K252&lt;=2027),(AND($J252="New",$K252&gt;2027))),"N/A",IF($N252=0,0,IF(ISERROR(VLOOKUP($E252,'Source Data'!$B$29:$J$60, MATCH($L252, 'Source Data'!$B$26:$J$26,1),TRUE))=TRUE,"",VLOOKUP($E252,'Source Data'!$B$29:$J$60,MATCH($L252, 'Source Data'!$B$26:$J$26,1),TRUE))))</f>
        <v/>
      </c>
      <c r="W252" s="170" t="str">
        <f>IF(OR(AND(OR($J252="Retired",$J252="Permanent Low-Use"),$K252&lt;=2028),(AND($J252="New",$K252&gt;2028))),"N/A",IF($N252=0,0,IF(ISERROR(VLOOKUP($E252,'Source Data'!$B$29:$J$60, MATCH($L252, 'Source Data'!$B$26:$J$26,1),TRUE))=TRUE,"",VLOOKUP($E252,'Source Data'!$B$29:$J$60,MATCH($L252, 'Source Data'!$B$26:$J$26,1),TRUE))))</f>
        <v/>
      </c>
      <c r="X252" s="170" t="str">
        <f>IF(OR(AND(OR($J252="Retired",$J252="Permanent Low-Use"),$K252&lt;=2029),(AND($J252="New",$K252&gt;2029))),"N/A",IF($N252=0,0,IF(ISERROR(VLOOKUP($E252,'Source Data'!$B$29:$J$60, MATCH($L252, 'Source Data'!$B$26:$J$26,1),TRUE))=TRUE,"",VLOOKUP($E252,'Source Data'!$B$29:$J$60,MATCH($L252, 'Source Data'!$B$26:$J$26,1),TRUE))))</f>
        <v/>
      </c>
      <c r="Y252" s="170" t="str">
        <f>IF(OR(AND(OR($J252="Retired",$J252="Permanent Low-Use"),$K252&lt;=2030),(AND($J252="New",$K252&gt;2030))),"N/A",IF($N252=0,0,IF(ISERROR(VLOOKUP($E252,'Source Data'!$B$29:$J$60, MATCH($L252, 'Source Data'!$B$26:$J$26,1),TRUE))=TRUE,"",VLOOKUP($E252,'Source Data'!$B$29:$J$60,MATCH($L252, 'Source Data'!$B$26:$J$26,1),TRUE))))</f>
        <v/>
      </c>
      <c r="Z252" s="171" t="str">
        <f>IF(ISNUMBER($L252),IF(OR(AND(OR($J252="Retired",$J252="Permanent Low-Use"),$K252&lt;=2020),(AND($J252="New",$K252&gt;2020))),"N/A",VLOOKUP($F252,'Source Data'!$B$15:$I$22,5)),"")</f>
        <v/>
      </c>
      <c r="AA252" s="171" t="str">
        <f>IF(ISNUMBER($F252), IF(OR(AND(OR($J252="Retired", $J252="Permanent Low-Use"), $K252&lt;=2021), (AND($J252= "New", $K252&gt;2021))), "N/A", VLOOKUP($F252, 'Source Data'!$B$15:$I$22,6)), "")</f>
        <v/>
      </c>
      <c r="AB252" s="171" t="str">
        <f>IF(ISNUMBER($F252), IF(OR(AND(OR($J252="Retired", $J252="Permanent Low-Use"), $K252&lt;=2022), (AND($J252= "New", $K252&gt;2022))), "N/A", VLOOKUP($F252, 'Source Data'!$B$15:$I$22,7)), "")</f>
        <v/>
      </c>
      <c r="AC252" s="171" t="str">
        <f>IF(ISNUMBER($F252), IF(OR(AND(OR($J252="Retired", $J252="Permanent Low-Use"), $K252&lt;=2023), (AND($J252= "New", $K252&gt;2023))), "N/A", VLOOKUP($F252, 'Source Data'!$B$15:$I$22,8)), "")</f>
        <v/>
      </c>
      <c r="AD252" s="171" t="str">
        <f>IF(ISNUMBER($F252), IF(OR(AND(OR($J252="Retired", $J252="Permanent Low-Use"), $K252&lt;=2024), (AND($J252= "New", $K252&gt;2024))), "N/A", VLOOKUP($F252, 'Source Data'!$B$15:$I$22,8)), "")</f>
        <v/>
      </c>
      <c r="AE252" s="171" t="str">
        <f>IF(ISNUMBER($F252), IF(OR(AND(OR($J252="Retired", $J252="Permanent Low-Use"), $K252&lt;=2025), (AND($J252= "New", $K252&gt;2025))), "N/A", VLOOKUP($F252, 'Source Data'!$B$15:$I$22,8)), "")</f>
        <v/>
      </c>
      <c r="AF252" s="171" t="str">
        <f>IF(ISNUMBER($F252), IF(OR(AND(OR($J252="Retired", $J252="Permanent Low-Use"), $K252&lt;=2026), (AND($J252= "New", $K252&gt;2026))), "N/A", VLOOKUP($F252, 'Source Data'!$B$15:$I$22,8)), "")</f>
        <v/>
      </c>
      <c r="AG252" s="171" t="str">
        <f>IF(ISNUMBER($F252), IF(OR(AND(OR($J252="Retired", $J252="Permanent Low-Use"), $K252&lt;=2027), (AND($J252= "New", $K252&gt;2027))), "N/A", VLOOKUP($F252, 'Source Data'!$B$15:$I$22,8)), "")</f>
        <v/>
      </c>
      <c r="AH252" s="171" t="str">
        <f>IF(ISNUMBER($F252), IF(OR(AND(OR($J252="Retired", $J252="Permanent Low-Use"), $K252&lt;=2028), (AND($J252= "New", $K252&gt;2028))), "N/A", VLOOKUP($F252, 'Source Data'!$B$15:$I$22,8)), "")</f>
        <v/>
      </c>
      <c r="AI252" s="171" t="str">
        <f>IF(ISNUMBER($F252), IF(OR(AND(OR($J252="Retired", $J252="Permanent Low-Use"), $K252&lt;=2029), (AND($J252= "New", $K252&gt;2029))), "N/A", VLOOKUP($F252, 'Source Data'!$B$15:$I$22,8)), "")</f>
        <v/>
      </c>
      <c r="AJ252" s="171" t="str">
        <f>IF(ISNUMBER($F252), IF(OR(AND(OR($J252="Retired", $J252="Permanent Low-Use"), $K252&lt;=2030), (AND($J252= "New", $K252&gt;2030))), "N/A", VLOOKUP($F252, 'Source Data'!$B$15:$I$22,8)), "")</f>
        <v/>
      </c>
      <c r="AK252" s="171" t="str">
        <f>IF($N252= 0, "N/A", IF(ISERROR(VLOOKUP($F252, 'Source Data'!$B$4:$C$11,2)), "", VLOOKUP($F252, 'Source Data'!$B$4:$C$11,2)))</f>
        <v/>
      </c>
    </row>
    <row r="253" spans="1:37" x14ac:dyDescent="0.35">
      <c r="A253" s="99"/>
      <c r="B253" s="89"/>
      <c r="C253" s="90"/>
      <c r="D253" s="90"/>
      <c r="E253" s="91"/>
      <c r="F253" s="91"/>
      <c r="G253" s="86"/>
      <c r="H253" s="87"/>
      <c r="I253" s="86"/>
      <c r="J253" s="88"/>
      <c r="K253" s="92"/>
      <c r="L253" s="168" t="str">
        <f t="shared" si="11"/>
        <v/>
      </c>
      <c r="M253" s="170" t="str">
        <f>IF(ISERROR(VLOOKUP(E253,'Source Data'!$B$67:$J$97, MATCH(F253, 'Source Data'!$B$64:$J$64,1),TRUE))=TRUE,"",VLOOKUP(E253,'Source Data'!$B$67:$J$97,MATCH(F253, 'Source Data'!$B$64:$J$64,1),TRUE))</f>
        <v/>
      </c>
      <c r="N253" s="169" t="str">
        <f t="shared" si="12"/>
        <v/>
      </c>
      <c r="O253" s="170" t="str">
        <f>IF(OR(AND(OR($J253="Retired",$J253="Permanent Low-Use"),$K253&lt;=2020),(AND($J253="New",$K253&gt;2020))),"N/A",IF($N253=0,0,IF(ISERROR(VLOOKUP($E253,'Source Data'!$B$29:$J$60, MATCH($L253, 'Source Data'!$B$26:$J$26,1),TRUE))=TRUE,"",VLOOKUP($E253,'Source Data'!$B$29:$J$60,MATCH($L253, 'Source Data'!$B$26:$J$26,1),TRUE))))</f>
        <v/>
      </c>
      <c r="P253" s="170" t="str">
        <f>IF(OR(AND(OR($J253="Retired",$J253="Permanent Low-Use"),$K253&lt;=2021),(AND($J253="New",$K253&gt;2021))),"N/A",IF($N253=0,0,IF(ISERROR(VLOOKUP($E253,'Source Data'!$B$29:$J$60, MATCH($L253, 'Source Data'!$B$26:$J$26,1),TRUE))=TRUE,"",VLOOKUP($E253,'Source Data'!$B$29:$J$60,MATCH($L253, 'Source Data'!$B$26:$J$26,1),TRUE))))</f>
        <v/>
      </c>
      <c r="Q253" s="170" t="str">
        <f>IF(OR(AND(OR($J253="Retired",$J253="Permanent Low-Use"),$K253&lt;=2022),(AND($J253="New",$K253&gt;2022))),"N/A",IF($N253=0,0,IF(ISERROR(VLOOKUP($E253,'Source Data'!$B$29:$J$60, MATCH($L253, 'Source Data'!$B$26:$J$26,1),TRUE))=TRUE,"",VLOOKUP($E253,'Source Data'!$B$29:$J$60,MATCH($L253, 'Source Data'!$B$26:$J$26,1),TRUE))))</f>
        <v/>
      </c>
      <c r="R253" s="170" t="str">
        <f>IF(OR(AND(OR($J253="Retired",$J253="Permanent Low-Use"),$K253&lt;=2023),(AND($J253="New",$K253&gt;2023))),"N/A",IF($N253=0,0,IF(ISERROR(VLOOKUP($E253,'Source Data'!$B$29:$J$60, MATCH($L253, 'Source Data'!$B$26:$J$26,1),TRUE))=TRUE,"",VLOOKUP($E253,'Source Data'!$B$29:$J$60,MATCH($L253, 'Source Data'!$B$26:$J$26,1),TRUE))))</f>
        <v/>
      </c>
      <c r="S253" s="170" t="str">
        <f>IF(OR(AND(OR($J253="Retired",$J253="Permanent Low-Use"),$K253&lt;=2024),(AND($J253="New",$K253&gt;2024))),"N/A",IF($N253=0,0,IF(ISERROR(VLOOKUP($E253,'Source Data'!$B$29:$J$60, MATCH($L253, 'Source Data'!$B$26:$J$26,1),TRUE))=TRUE,"",VLOOKUP($E253,'Source Data'!$B$29:$J$60,MATCH($L253, 'Source Data'!$B$26:$J$26,1),TRUE))))</f>
        <v/>
      </c>
      <c r="T253" s="170" t="str">
        <f>IF(OR(AND(OR($J253="Retired",$J253="Permanent Low-Use"),$K253&lt;=2025),(AND($J253="New",$K253&gt;2025))),"N/A",IF($N253=0,0,IF(ISERROR(VLOOKUP($E253,'Source Data'!$B$29:$J$60, MATCH($L253, 'Source Data'!$B$26:$J$26,1),TRUE))=TRUE,"",VLOOKUP($E253,'Source Data'!$B$29:$J$60,MATCH($L253, 'Source Data'!$B$26:$J$26,1),TRUE))))</f>
        <v/>
      </c>
      <c r="U253" s="170" t="str">
        <f>IF(OR(AND(OR($J253="Retired",$J253="Permanent Low-Use"),$K253&lt;=2026),(AND($J253="New",$K253&gt;2026))),"N/A",IF($N253=0,0,IF(ISERROR(VLOOKUP($E253,'Source Data'!$B$29:$J$60, MATCH($L253, 'Source Data'!$B$26:$J$26,1),TRUE))=TRUE,"",VLOOKUP($E253,'Source Data'!$B$29:$J$60,MATCH($L253, 'Source Data'!$B$26:$J$26,1),TRUE))))</f>
        <v/>
      </c>
      <c r="V253" s="170" t="str">
        <f>IF(OR(AND(OR($J253="Retired",$J253="Permanent Low-Use"),$K253&lt;=2027),(AND($J253="New",$K253&gt;2027))),"N/A",IF($N253=0,0,IF(ISERROR(VLOOKUP($E253,'Source Data'!$B$29:$J$60, MATCH($L253, 'Source Data'!$B$26:$J$26,1),TRUE))=TRUE,"",VLOOKUP($E253,'Source Data'!$B$29:$J$60,MATCH($L253, 'Source Data'!$B$26:$J$26,1),TRUE))))</f>
        <v/>
      </c>
      <c r="W253" s="170" t="str">
        <f>IF(OR(AND(OR($J253="Retired",$J253="Permanent Low-Use"),$K253&lt;=2028),(AND($J253="New",$K253&gt;2028))),"N/A",IF($N253=0,0,IF(ISERROR(VLOOKUP($E253,'Source Data'!$B$29:$J$60, MATCH($L253, 'Source Data'!$B$26:$J$26,1),TRUE))=TRUE,"",VLOOKUP($E253,'Source Data'!$B$29:$J$60,MATCH($L253, 'Source Data'!$B$26:$J$26,1),TRUE))))</f>
        <v/>
      </c>
      <c r="X253" s="170" t="str">
        <f>IF(OR(AND(OR($J253="Retired",$J253="Permanent Low-Use"),$K253&lt;=2029),(AND($J253="New",$K253&gt;2029))),"N/A",IF($N253=0,0,IF(ISERROR(VLOOKUP($E253,'Source Data'!$B$29:$J$60, MATCH($L253, 'Source Data'!$B$26:$J$26,1),TRUE))=TRUE,"",VLOOKUP($E253,'Source Data'!$B$29:$J$60,MATCH($L253, 'Source Data'!$B$26:$J$26,1),TRUE))))</f>
        <v/>
      </c>
      <c r="Y253" s="170" t="str">
        <f>IF(OR(AND(OR($J253="Retired",$J253="Permanent Low-Use"),$K253&lt;=2030),(AND($J253="New",$K253&gt;2030))),"N/A",IF($N253=0,0,IF(ISERROR(VLOOKUP($E253,'Source Data'!$B$29:$J$60, MATCH($L253, 'Source Data'!$B$26:$J$26,1),TRUE))=TRUE,"",VLOOKUP($E253,'Source Data'!$B$29:$J$60,MATCH($L253, 'Source Data'!$B$26:$J$26,1),TRUE))))</f>
        <v/>
      </c>
      <c r="Z253" s="171" t="str">
        <f>IF(ISNUMBER($L253),IF(OR(AND(OR($J253="Retired",$J253="Permanent Low-Use"),$K253&lt;=2020),(AND($J253="New",$K253&gt;2020))),"N/A",VLOOKUP($F253,'Source Data'!$B$15:$I$22,5)),"")</f>
        <v/>
      </c>
      <c r="AA253" s="171" t="str">
        <f>IF(ISNUMBER($F253), IF(OR(AND(OR($J253="Retired", $J253="Permanent Low-Use"), $K253&lt;=2021), (AND($J253= "New", $K253&gt;2021))), "N/A", VLOOKUP($F253, 'Source Data'!$B$15:$I$22,6)), "")</f>
        <v/>
      </c>
      <c r="AB253" s="171" t="str">
        <f>IF(ISNUMBER($F253), IF(OR(AND(OR($J253="Retired", $J253="Permanent Low-Use"), $K253&lt;=2022), (AND($J253= "New", $K253&gt;2022))), "N/A", VLOOKUP($F253, 'Source Data'!$B$15:$I$22,7)), "")</f>
        <v/>
      </c>
      <c r="AC253" s="171" t="str">
        <f>IF(ISNUMBER($F253), IF(OR(AND(OR($J253="Retired", $J253="Permanent Low-Use"), $K253&lt;=2023), (AND($J253= "New", $K253&gt;2023))), "N/A", VLOOKUP($F253, 'Source Data'!$B$15:$I$22,8)), "")</f>
        <v/>
      </c>
      <c r="AD253" s="171" t="str">
        <f>IF(ISNUMBER($F253), IF(OR(AND(OR($J253="Retired", $J253="Permanent Low-Use"), $K253&lt;=2024), (AND($J253= "New", $K253&gt;2024))), "N/A", VLOOKUP($F253, 'Source Data'!$B$15:$I$22,8)), "")</f>
        <v/>
      </c>
      <c r="AE253" s="171" t="str">
        <f>IF(ISNUMBER($F253), IF(OR(AND(OR($J253="Retired", $J253="Permanent Low-Use"), $K253&lt;=2025), (AND($J253= "New", $K253&gt;2025))), "N/A", VLOOKUP($F253, 'Source Data'!$B$15:$I$22,8)), "")</f>
        <v/>
      </c>
      <c r="AF253" s="171" t="str">
        <f>IF(ISNUMBER($F253), IF(OR(AND(OR($J253="Retired", $J253="Permanent Low-Use"), $K253&lt;=2026), (AND($J253= "New", $K253&gt;2026))), "N/A", VLOOKUP($F253, 'Source Data'!$B$15:$I$22,8)), "")</f>
        <v/>
      </c>
      <c r="AG253" s="171" t="str">
        <f>IF(ISNUMBER($F253), IF(OR(AND(OR($J253="Retired", $J253="Permanent Low-Use"), $K253&lt;=2027), (AND($J253= "New", $K253&gt;2027))), "N/A", VLOOKUP($F253, 'Source Data'!$B$15:$I$22,8)), "")</f>
        <v/>
      </c>
      <c r="AH253" s="171" t="str">
        <f>IF(ISNUMBER($F253), IF(OR(AND(OR($J253="Retired", $J253="Permanent Low-Use"), $K253&lt;=2028), (AND($J253= "New", $K253&gt;2028))), "N/A", VLOOKUP($F253, 'Source Data'!$B$15:$I$22,8)), "")</f>
        <v/>
      </c>
      <c r="AI253" s="171" t="str">
        <f>IF(ISNUMBER($F253), IF(OR(AND(OR($J253="Retired", $J253="Permanent Low-Use"), $K253&lt;=2029), (AND($J253= "New", $K253&gt;2029))), "N/A", VLOOKUP($F253, 'Source Data'!$B$15:$I$22,8)), "")</f>
        <v/>
      </c>
      <c r="AJ253" s="171" t="str">
        <f>IF(ISNUMBER($F253), IF(OR(AND(OR($J253="Retired", $J253="Permanent Low-Use"), $K253&lt;=2030), (AND($J253= "New", $K253&gt;2030))), "N/A", VLOOKUP($F253, 'Source Data'!$B$15:$I$22,8)), "")</f>
        <v/>
      </c>
      <c r="AK253" s="171" t="str">
        <f>IF($N253= 0, "N/A", IF(ISERROR(VLOOKUP($F253, 'Source Data'!$B$4:$C$11,2)), "", VLOOKUP($F253, 'Source Data'!$B$4:$C$11,2)))</f>
        <v/>
      </c>
    </row>
    <row r="254" spans="1:37" x14ac:dyDescent="0.35">
      <c r="A254" s="99"/>
      <c r="B254" s="89"/>
      <c r="C254" s="90"/>
      <c r="D254" s="90"/>
      <c r="E254" s="91"/>
      <c r="F254" s="91"/>
      <c r="G254" s="86"/>
      <c r="H254" s="87"/>
      <c r="I254" s="86"/>
      <c r="J254" s="88"/>
      <c r="K254" s="92"/>
      <c r="L254" s="168" t="str">
        <f t="shared" si="11"/>
        <v/>
      </c>
      <c r="M254" s="170" t="str">
        <f>IF(ISERROR(VLOOKUP(E254,'Source Data'!$B$67:$J$97, MATCH(F254, 'Source Data'!$B$64:$J$64,1),TRUE))=TRUE,"",VLOOKUP(E254,'Source Data'!$B$67:$J$97,MATCH(F254, 'Source Data'!$B$64:$J$64,1),TRUE))</f>
        <v/>
      </c>
      <c r="N254" s="169" t="str">
        <f t="shared" si="12"/>
        <v/>
      </c>
      <c r="O254" s="170" t="str">
        <f>IF(OR(AND(OR($J254="Retired",$J254="Permanent Low-Use"),$K254&lt;=2020),(AND($J254="New",$K254&gt;2020))),"N/A",IF($N254=0,0,IF(ISERROR(VLOOKUP($E254,'Source Data'!$B$29:$J$60, MATCH($L254, 'Source Data'!$B$26:$J$26,1),TRUE))=TRUE,"",VLOOKUP($E254,'Source Data'!$B$29:$J$60,MATCH($L254, 'Source Data'!$B$26:$J$26,1),TRUE))))</f>
        <v/>
      </c>
      <c r="P254" s="170" t="str">
        <f>IF(OR(AND(OR($J254="Retired",$J254="Permanent Low-Use"),$K254&lt;=2021),(AND($J254="New",$K254&gt;2021))),"N/A",IF($N254=0,0,IF(ISERROR(VLOOKUP($E254,'Source Data'!$B$29:$J$60, MATCH($L254, 'Source Data'!$B$26:$J$26,1),TRUE))=TRUE,"",VLOOKUP($E254,'Source Data'!$B$29:$J$60,MATCH($L254, 'Source Data'!$B$26:$J$26,1),TRUE))))</f>
        <v/>
      </c>
      <c r="Q254" s="170" t="str">
        <f>IF(OR(AND(OR($J254="Retired",$J254="Permanent Low-Use"),$K254&lt;=2022),(AND($J254="New",$K254&gt;2022))),"N/A",IF($N254=0,0,IF(ISERROR(VLOOKUP($E254,'Source Data'!$B$29:$J$60, MATCH($L254, 'Source Data'!$B$26:$J$26,1),TRUE))=TRUE,"",VLOOKUP($E254,'Source Data'!$B$29:$J$60,MATCH($L254, 'Source Data'!$B$26:$J$26,1),TRUE))))</f>
        <v/>
      </c>
      <c r="R254" s="170" t="str">
        <f>IF(OR(AND(OR($J254="Retired",$J254="Permanent Low-Use"),$K254&lt;=2023),(AND($J254="New",$K254&gt;2023))),"N/A",IF($N254=0,0,IF(ISERROR(VLOOKUP($E254,'Source Data'!$B$29:$J$60, MATCH($L254, 'Source Data'!$B$26:$J$26,1),TRUE))=TRUE,"",VLOOKUP($E254,'Source Data'!$B$29:$J$60,MATCH($L254, 'Source Data'!$B$26:$J$26,1),TRUE))))</f>
        <v/>
      </c>
      <c r="S254" s="170" t="str">
        <f>IF(OR(AND(OR($J254="Retired",$J254="Permanent Low-Use"),$K254&lt;=2024),(AND($J254="New",$K254&gt;2024))),"N/A",IF($N254=0,0,IF(ISERROR(VLOOKUP($E254,'Source Data'!$B$29:$J$60, MATCH($L254, 'Source Data'!$B$26:$J$26,1),TRUE))=TRUE,"",VLOOKUP($E254,'Source Data'!$B$29:$J$60,MATCH($L254, 'Source Data'!$B$26:$J$26,1),TRUE))))</f>
        <v/>
      </c>
      <c r="T254" s="170" t="str">
        <f>IF(OR(AND(OR($J254="Retired",$J254="Permanent Low-Use"),$K254&lt;=2025),(AND($J254="New",$K254&gt;2025))),"N/A",IF($N254=0,0,IF(ISERROR(VLOOKUP($E254,'Source Data'!$B$29:$J$60, MATCH($L254, 'Source Data'!$B$26:$J$26,1),TRUE))=TRUE,"",VLOOKUP($E254,'Source Data'!$B$29:$J$60,MATCH($L254, 'Source Data'!$B$26:$J$26,1),TRUE))))</f>
        <v/>
      </c>
      <c r="U254" s="170" t="str">
        <f>IF(OR(AND(OR($J254="Retired",$J254="Permanent Low-Use"),$K254&lt;=2026),(AND($J254="New",$K254&gt;2026))),"N/A",IF($N254=0,0,IF(ISERROR(VLOOKUP($E254,'Source Data'!$B$29:$J$60, MATCH($L254, 'Source Data'!$B$26:$J$26,1),TRUE))=TRUE,"",VLOOKUP($E254,'Source Data'!$B$29:$J$60,MATCH($L254, 'Source Data'!$B$26:$J$26,1),TRUE))))</f>
        <v/>
      </c>
      <c r="V254" s="170" t="str">
        <f>IF(OR(AND(OR($J254="Retired",$J254="Permanent Low-Use"),$K254&lt;=2027),(AND($J254="New",$K254&gt;2027))),"N/A",IF($N254=0,0,IF(ISERROR(VLOOKUP($E254,'Source Data'!$B$29:$J$60, MATCH($L254, 'Source Data'!$B$26:$J$26,1),TRUE))=TRUE,"",VLOOKUP($E254,'Source Data'!$B$29:$J$60,MATCH($L254, 'Source Data'!$B$26:$J$26,1),TRUE))))</f>
        <v/>
      </c>
      <c r="W254" s="170" t="str">
        <f>IF(OR(AND(OR($J254="Retired",$J254="Permanent Low-Use"),$K254&lt;=2028),(AND($J254="New",$K254&gt;2028))),"N/A",IF($N254=0,0,IF(ISERROR(VLOOKUP($E254,'Source Data'!$B$29:$J$60, MATCH($L254, 'Source Data'!$B$26:$J$26,1),TRUE))=TRUE,"",VLOOKUP($E254,'Source Data'!$B$29:$J$60,MATCH($L254, 'Source Data'!$B$26:$J$26,1),TRUE))))</f>
        <v/>
      </c>
      <c r="X254" s="170" t="str">
        <f>IF(OR(AND(OR($J254="Retired",$J254="Permanent Low-Use"),$K254&lt;=2029),(AND($J254="New",$K254&gt;2029))),"N/A",IF($N254=0,0,IF(ISERROR(VLOOKUP($E254,'Source Data'!$B$29:$J$60, MATCH($L254, 'Source Data'!$B$26:$J$26,1),TRUE))=TRUE,"",VLOOKUP($E254,'Source Data'!$B$29:$J$60,MATCH($L254, 'Source Data'!$B$26:$J$26,1),TRUE))))</f>
        <v/>
      </c>
      <c r="Y254" s="170" t="str">
        <f>IF(OR(AND(OR($J254="Retired",$J254="Permanent Low-Use"),$K254&lt;=2030),(AND($J254="New",$K254&gt;2030))),"N/A",IF($N254=0,0,IF(ISERROR(VLOOKUP($E254,'Source Data'!$B$29:$J$60, MATCH($L254, 'Source Data'!$B$26:$J$26,1),TRUE))=TRUE,"",VLOOKUP($E254,'Source Data'!$B$29:$J$60,MATCH($L254, 'Source Data'!$B$26:$J$26,1),TRUE))))</f>
        <v/>
      </c>
      <c r="Z254" s="171" t="str">
        <f>IF(ISNUMBER($L254),IF(OR(AND(OR($J254="Retired",$J254="Permanent Low-Use"),$K254&lt;=2020),(AND($J254="New",$K254&gt;2020))),"N/A",VLOOKUP($F254,'Source Data'!$B$15:$I$22,5)),"")</f>
        <v/>
      </c>
      <c r="AA254" s="171" t="str">
        <f>IF(ISNUMBER($F254), IF(OR(AND(OR($J254="Retired", $J254="Permanent Low-Use"), $K254&lt;=2021), (AND($J254= "New", $K254&gt;2021))), "N/A", VLOOKUP($F254, 'Source Data'!$B$15:$I$22,6)), "")</f>
        <v/>
      </c>
      <c r="AB254" s="171" t="str">
        <f>IF(ISNUMBER($F254), IF(OR(AND(OR($J254="Retired", $J254="Permanent Low-Use"), $K254&lt;=2022), (AND($J254= "New", $K254&gt;2022))), "N/A", VLOOKUP($F254, 'Source Data'!$B$15:$I$22,7)), "")</f>
        <v/>
      </c>
      <c r="AC254" s="171" t="str">
        <f>IF(ISNUMBER($F254), IF(OR(AND(OR($J254="Retired", $J254="Permanent Low-Use"), $K254&lt;=2023), (AND($J254= "New", $K254&gt;2023))), "N/A", VLOOKUP($F254, 'Source Data'!$B$15:$I$22,8)), "")</f>
        <v/>
      </c>
      <c r="AD254" s="171" t="str">
        <f>IF(ISNUMBER($F254), IF(OR(AND(OR($J254="Retired", $J254="Permanent Low-Use"), $K254&lt;=2024), (AND($J254= "New", $K254&gt;2024))), "N/A", VLOOKUP($F254, 'Source Data'!$B$15:$I$22,8)), "")</f>
        <v/>
      </c>
      <c r="AE254" s="171" t="str">
        <f>IF(ISNUMBER($F254), IF(OR(AND(OR($J254="Retired", $J254="Permanent Low-Use"), $K254&lt;=2025), (AND($J254= "New", $K254&gt;2025))), "N/A", VLOOKUP($F254, 'Source Data'!$B$15:$I$22,8)), "")</f>
        <v/>
      </c>
      <c r="AF254" s="171" t="str">
        <f>IF(ISNUMBER($F254), IF(OR(AND(OR($J254="Retired", $J254="Permanent Low-Use"), $K254&lt;=2026), (AND($J254= "New", $K254&gt;2026))), "N/A", VLOOKUP($F254, 'Source Data'!$B$15:$I$22,8)), "")</f>
        <v/>
      </c>
      <c r="AG254" s="171" t="str">
        <f>IF(ISNUMBER($F254), IF(OR(AND(OR($J254="Retired", $J254="Permanent Low-Use"), $K254&lt;=2027), (AND($J254= "New", $K254&gt;2027))), "N/A", VLOOKUP($F254, 'Source Data'!$B$15:$I$22,8)), "")</f>
        <v/>
      </c>
      <c r="AH254" s="171" t="str">
        <f>IF(ISNUMBER($F254), IF(OR(AND(OR($J254="Retired", $J254="Permanent Low-Use"), $K254&lt;=2028), (AND($J254= "New", $K254&gt;2028))), "N/A", VLOOKUP($F254, 'Source Data'!$B$15:$I$22,8)), "")</f>
        <v/>
      </c>
      <c r="AI254" s="171" t="str">
        <f>IF(ISNUMBER($F254), IF(OR(AND(OR($J254="Retired", $J254="Permanent Low-Use"), $K254&lt;=2029), (AND($J254= "New", $K254&gt;2029))), "N/A", VLOOKUP($F254, 'Source Data'!$B$15:$I$22,8)), "")</f>
        <v/>
      </c>
      <c r="AJ254" s="171" t="str">
        <f>IF(ISNUMBER($F254), IF(OR(AND(OR($J254="Retired", $J254="Permanent Low-Use"), $K254&lt;=2030), (AND($J254= "New", $K254&gt;2030))), "N/A", VLOOKUP($F254, 'Source Data'!$B$15:$I$22,8)), "")</f>
        <v/>
      </c>
      <c r="AK254" s="171" t="str">
        <f>IF($N254= 0, "N/A", IF(ISERROR(VLOOKUP($F254, 'Source Data'!$B$4:$C$11,2)), "", VLOOKUP($F254, 'Source Data'!$B$4:$C$11,2)))</f>
        <v/>
      </c>
    </row>
    <row r="255" spans="1:37" x14ac:dyDescent="0.35">
      <c r="A255" s="99"/>
      <c r="B255" s="89"/>
      <c r="C255" s="90"/>
      <c r="D255" s="90"/>
      <c r="E255" s="91"/>
      <c r="F255" s="91"/>
      <c r="G255" s="86"/>
      <c r="H255" s="87"/>
      <c r="I255" s="86"/>
      <c r="J255" s="88"/>
      <c r="K255" s="92"/>
      <c r="L255" s="168" t="str">
        <f t="shared" si="11"/>
        <v/>
      </c>
      <c r="M255" s="170" t="str">
        <f>IF(ISERROR(VLOOKUP(E255,'Source Data'!$B$67:$J$97, MATCH(F255, 'Source Data'!$B$64:$J$64,1),TRUE))=TRUE,"",VLOOKUP(E255,'Source Data'!$B$67:$J$97,MATCH(F255, 'Source Data'!$B$64:$J$64,1),TRUE))</f>
        <v/>
      </c>
      <c r="N255" s="169" t="str">
        <f t="shared" si="12"/>
        <v/>
      </c>
      <c r="O255" s="170" t="str">
        <f>IF(OR(AND(OR($J255="Retired",$J255="Permanent Low-Use"),$K255&lt;=2020),(AND($J255="New",$K255&gt;2020))),"N/A",IF($N255=0,0,IF(ISERROR(VLOOKUP($E255,'Source Data'!$B$29:$J$60, MATCH($L255, 'Source Data'!$B$26:$J$26,1),TRUE))=TRUE,"",VLOOKUP($E255,'Source Data'!$B$29:$J$60,MATCH($L255, 'Source Data'!$B$26:$J$26,1),TRUE))))</f>
        <v/>
      </c>
      <c r="P255" s="170" t="str">
        <f>IF(OR(AND(OR($J255="Retired",$J255="Permanent Low-Use"),$K255&lt;=2021),(AND($J255="New",$K255&gt;2021))),"N/A",IF($N255=0,0,IF(ISERROR(VLOOKUP($E255,'Source Data'!$B$29:$J$60, MATCH($L255, 'Source Data'!$B$26:$J$26,1),TRUE))=TRUE,"",VLOOKUP($E255,'Source Data'!$B$29:$J$60,MATCH($L255, 'Source Data'!$B$26:$J$26,1),TRUE))))</f>
        <v/>
      </c>
      <c r="Q255" s="170" t="str">
        <f>IF(OR(AND(OR($J255="Retired",$J255="Permanent Low-Use"),$K255&lt;=2022),(AND($J255="New",$K255&gt;2022))),"N/A",IF($N255=0,0,IF(ISERROR(VLOOKUP($E255,'Source Data'!$B$29:$J$60, MATCH($L255, 'Source Data'!$B$26:$J$26,1),TRUE))=TRUE,"",VLOOKUP($E255,'Source Data'!$B$29:$J$60,MATCH($L255, 'Source Data'!$B$26:$J$26,1),TRUE))))</f>
        <v/>
      </c>
      <c r="R255" s="170" t="str">
        <f>IF(OR(AND(OR($J255="Retired",$J255="Permanent Low-Use"),$K255&lt;=2023),(AND($J255="New",$K255&gt;2023))),"N/A",IF($N255=0,0,IF(ISERROR(VLOOKUP($E255,'Source Data'!$B$29:$J$60, MATCH($L255, 'Source Data'!$B$26:$J$26,1),TRUE))=TRUE,"",VLOOKUP($E255,'Source Data'!$B$29:$J$60,MATCH($L255, 'Source Data'!$B$26:$J$26,1),TRUE))))</f>
        <v/>
      </c>
      <c r="S255" s="170" t="str">
        <f>IF(OR(AND(OR($J255="Retired",$J255="Permanent Low-Use"),$K255&lt;=2024),(AND($J255="New",$K255&gt;2024))),"N/A",IF($N255=0,0,IF(ISERROR(VLOOKUP($E255,'Source Data'!$B$29:$J$60, MATCH($L255, 'Source Data'!$B$26:$J$26,1),TRUE))=TRUE,"",VLOOKUP($E255,'Source Data'!$B$29:$J$60,MATCH($L255, 'Source Data'!$B$26:$J$26,1),TRUE))))</f>
        <v/>
      </c>
      <c r="T255" s="170" t="str">
        <f>IF(OR(AND(OR($J255="Retired",$J255="Permanent Low-Use"),$K255&lt;=2025),(AND($J255="New",$K255&gt;2025))),"N/A",IF($N255=0,0,IF(ISERROR(VLOOKUP($E255,'Source Data'!$B$29:$J$60, MATCH($L255, 'Source Data'!$B$26:$J$26,1),TRUE))=TRUE,"",VLOOKUP($E255,'Source Data'!$B$29:$J$60,MATCH($L255, 'Source Data'!$B$26:$J$26,1),TRUE))))</f>
        <v/>
      </c>
      <c r="U255" s="170" t="str">
        <f>IF(OR(AND(OR($J255="Retired",$J255="Permanent Low-Use"),$K255&lt;=2026),(AND($J255="New",$K255&gt;2026))),"N/A",IF($N255=0,0,IF(ISERROR(VLOOKUP($E255,'Source Data'!$B$29:$J$60, MATCH($L255, 'Source Data'!$B$26:$J$26,1),TRUE))=TRUE,"",VLOOKUP($E255,'Source Data'!$B$29:$J$60,MATCH($L255, 'Source Data'!$B$26:$J$26,1),TRUE))))</f>
        <v/>
      </c>
      <c r="V255" s="170" t="str">
        <f>IF(OR(AND(OR($J255="Retired",$J255="Permanent Low-Use"),$K255&lt;=2027),(AND($J255="New",$K255&gt;2027))),"N/A",IF($N255=0,0,IF(ISERROR(VLOOKUP($E255,'Source Data'!$B$29:$J$60, MATCH($L255, 'Source Data'!$B$26:$J$26,1),TRUE))=TRUE,"",VLOOKUP($E255,'Source Data'!$B$29:$J$60,MATCH($L255, 'Source Data'!$B$26:$J$26,1),TRUE))))</f>
        <v/>
      </c>
      <c r="W255" s="170" t="str">
        <f>IF(OR(AND(OR($J255="Retired",$J255="Permanent Low-Use"),$K255&lt;=2028),(AND($J255="New",$K255&gt;2028))),"N/A",IF($N255=0,0,IF(ISERROR(VLOOKUP($E255,'Source Data'!$B$29:$J$60, MATCH($L255, 'Source Data'!$B$26:$J$26,1),TRUE))=TRUE,"",VLOOKUP($E255,'Source Data'!$B$29:$J$60,MATCH($L255, 'Source Data'!$B$26:$J$26,1),TRUE))))</f>
        <v/>
      </c>
      <c r="X255" s="170" t="str">
        <f>IF(OR(AND(OR($J255="Retired",$J255="Permanent Low-Use"),$K255&lt;=2029),(AND($J255="New",$K255&gt;2029))),"N/A",IF($N255=0,0,IF(ISERROR(VLOOKUP($E255,'Source Data'!$B$29:$J$60, MATCH($L255, 'Source Data'!$B$26:$J$26,1),TRUE))=TRUE,"",VLOOKUP($E255,'Source Data'!$B$29:$J$60,MATCH($L255, 'Source Data'!$B$26:$J$26,1),TRUE))))</f>
        <v/>
      </c>
      <c r="Y255" s="170" t="str">
        <f>IF(OR(AND(OR($J255="Retired",$J255="Permanent Low-Use"),$K255&lt;=2030),(AND($J255="New",$K255&gt;2030))),"N/A",IF($N255=0,0,IF(ISERROR(VLOOKUP($E255,'Source Data'!$B$29:$J$60, MATCH($L255, 'Source Data'!$B$26:$J$26,1),TRUE))=TRUE,"",VLOOKUP($E255,'Source Data'!$B$29:$J$60,MATCH($L255, 'Source Data'!$B$26:$J$26,1),TRUE))))</f>
        <v/>
      </c>
      <c r="Z255" s="171" t="str">
        <f>IF(ISNUMBER($L255),IF(OR(AND(OR($J255="Retired",$J255="Permanent Low-Use"),$K255&lt;=2020),(AND($J255="New",$K255&gt;2020))),"N/A",VLOOKUP($F255,'Source Data'!$B$15:$I$22,5)),"")</f>
        <v/>
      </c>
      <c r="AA255" s="171" t="str">
        <f>IF(ISNUMBER($F255), IF(OR(AND(OR($J255="Retired", $J255="Permanent Low-Use"), $K255&lt;=2021), (AND($J255= "New", $K255&gt;2021))), "N/A", VLOOKUP($F255, 'Source Data'!$B$15:$I$22,6)), "")</f>
        <v/>
      </c>
      <c r="AB255" s="171" t="str">
        <f>IF(ISNUMBER($F255), IF(OR(AND(OR($J255="Retired", $J255="Permanent Low-Use"), $K255&lt;=2022), (AND($J255= "New", $K255&gt;2022))), "N/A", VLOOKUP($F255, 'Source Data'!$B$15:$I$22,7)), "")</f>
        <v/>
      </c>
      <c r="AC255" s="171" t="str">
        <f>IF(ISNUMBER($F255), IF(OR(AND(OR($J255="Retired", $J255="Permanent Low-Use"), $K255&lt;=2023), (AND($J255= "New", $K255&gt;2023))), "N/A", VLOOKUP($F255, 'Source Data'!$B$15:$I$22,8)), "")</f>
        <v/>
      </c>
      <c r="AD255" s="171" t="str">
        <f>IF(ISNUMBER($F255), IF(OR(AND(OR($J255="Retired", $J255="Permanent Low-Use"), $K255&lt;=2024), (AND($J255= "New", $K255&gt;2024))), "N/A", VLOOKUP($F255, 'Source Data'!$B$15:$I$22,8)), "")</f>
        <v/>
      </c>
      <c r="AE255" s="171" t="str">
        <f>IF(ISNUMBER($F255), IF(OR(AND(OR($J255="Retired", $J255="Permanent Low-Use"), $K255&lt;=2025), (AND($J255= "New", $K255&gt;2025))), "N/A", VLOOKUP($F255, 'Source Data'!$B$15:$I$22,8)), "")</f>
        <v/>
      </c>
      <c r="AF255" s="171" t="str">
        <f>IF(ISNUMBER($F255), IF(OR(AND(OR($J255="Retired", $J255="Permanent Low-Use"), $K255&lt;=2026), (AND($J255= "New", $K255&gt;2026))), "N/A", VLOOKUP($F255, 'Source Data'!$B$15:$I$22,8)), "")</f>
        <v/>
      </c>
      <c r="AG255" s="171" t="str">
        <f>IF(ISNUMBER($F255), IF(OR(AND(OR($J255="Retired", $J255="Permanent Low-Use"), $K255&lt;=2027), (AND($J255= "New", $K255&gt;2027))), "N/A", VLOOKUP($F255, 'Source Data'!$B$15:$I$22,8)), "")</f>
        <v/>
      </c>
      <c r="AH255" s="171" t="str">
        <f>IF(ISNUMBER($F255), IF(OR(AND(OR($J255="Retired", $J255="Permanent Low-Use"), $K255&lt;=2028), (AND($J255= "New", $K255&gt;2028))), "N/A", VLOOKUP($F255, 'Source Data'!$B$15:$I$22,8)), "")</f>
        <v/>
      </c>
      <c r="AI255" s="171" t="str">
        <f>IF(ISNUMBER($F255), IF(OR(AND(OR($J255="Retired", $J255="Permanent Low-Use"), $K255&lt;=2029), (AND($J255= "New", $K255&gt;2029))), "N/A", VLOOKUP($F255, 'Source Data'!$B$15:$I$22,8)), "")</f>
        <v/>
      </c>
      <c r="AJ255" s="171" t="str">
        <f>IF(ISNUMBER($F255), IF(OR(AND(OR($J255="Retired", $J255="Permanent Low-Use"), $K255&lt;=2030), (AND($J255= "New", $K255&gt;2030))), "N/A", VLOOKUP($F255, 'Source Data'!$B$15:$I$22,8)), "")</f>
        <v/>
      </c>
      <c r="AK255" s="171" t="str">
        <f>IF($N255= 0, "N/A", IF(ISERROR(VLOOKUP($F255, 'Source Data'!$B$4:$C$11,2)), "", VLOOKUP($F255, 'Source Data'!$B$4:$C$11,2)))</f>
        <v/>
      </c>
    </row>
    <row r="256" spans="1:37" x14ac:dyDescent="0.35">
      <c r="A256" s="99"/>
      <c r="B256" s="89"/>
      <c r="C256" s="90"/>
      <c r="D256" s="90"/>
      <c r="E256" s="91"/>
      <c r="F256" s="91"/>
      <c r="G256" s="86"/>
      <c r="H256" s="87"/>
      <c r="I256" s="86"/>
      <c r="J256" s="88"/>
      <c r="K256" s="92"/>
      <c r="L256" s="168" t="str">
        <f t="shared" si="11"/>
        <v/>
      </c>
      <c r="M256" s="170" t="str">
        <f>IF(ISERROR(VLOOKUP(E256,'Source Data'!$B$67:$J$97, MATCH(F256, 'Source Data'!$B$64:$J$64,1),TRUE))=TRUE,"",VLOOKUP(E256,'Source Data'!$B$67:$J$97,MATCH(F256, 'Source Data'!$B$64:$J$64,1),TRUE))</f>
        <v/>
      </c>
      <c r="N256" s="169" t="str">
        <f t="shared" si="12"/>
        <v/>
      </c>
      <c r="O256" s="170" t="str">
        <f>IF(OR(AND(OR($J256="Retired",$J256="Permanent Low-Use"),$K256&lt;=2020),(AND($J256="New",$K256&gt;2020))),"N/A",IF($N256=0,0,IF(ISERROR(VLOOKUP($E256,'Source Data'!$B$29:$J$60, MATCH($L256, 'Source Data'!$B$26:$J$26,1),TRUE))=TRUE,"",VLOOKUP($E256,'Source Data'!$B$29:$J$60,MATCH($L256, 'Source Data'!$B$26:$J$26,1),TRUE))))</f>
        <v/>
      </c>
      <c r="P256" s="170" t="str">
        <f>IF(OR(AND(OR($J256="Retired",$J256="Permanent Low-Use"),$K256&lt;=2021),(AND($J256="New",$K256&gt;2021))),"N/A",IF($N256=0,0,IF(ISERROR(VLOOKUP($E256,'Source Data'!$B$29:$J$60, MATCH($L256, 'Source Data'!$B$26:$J$26,1),TRUE))=TRUE,"",VLOOKUP($E256,'Source Data'!$B$29:$J$60,MATCH($L256, 'Source Data'!$B$26:$J$26,1),TRUE))))</f>
        <v/>
      </c>
      <c r="Q256" s="170" t="str">
        <f>IF(OR(AND(OR($J256="Retired",$J256="Permanent Low-Use"),$K256&lt;=2022),(AND($J256="New",$K256&gt;2022))),"N/A",IF($N256=0,0,IF(ISERROR(VLOOKUP($E256,'Source Data'!$B$29:$J$60, MATCH($L256, 'Source Data'!$B$26:$J$26,1),TRUE))=TRUE,"",VLOOKUP($E256,'Source Data'!$B$29:$J$60,MATCH($L256, 'Source Data'!$B$26:$J$26,1),TRUE))))</f>
        <v/>
      </c>
      <c r="R256" s="170" t="str">
        <f>IF(OR(AND(OR($J256="Retired",$J256="Permanent Low-Use"),$K256&lt;=2023),(AND($J256="New",$K256&gt;2023))),"N/A",IF($N256=0,0,IF(ISERROR(VLOOKUP($E256,'Source Data'!$B$29:$J$60, MATCH($L256, 'Source Data'!$B$26:$J$26,1),TRUE))=TRUE,"",VLOOKUP($E256,'Source Data'!$B$29:$J$60,MATCH($L256, 'Source Data'!$B$26:$J$26,1),TRUE))))</f>
        <v/>
      </c>
      <c r="S256" s="170" t="str">
        <f>IF(OR(AND(OR($J256="Retired",$J256="Permanent Low-Use"),$K256&lt;=2024),(AND($J256="New",$K256&gt;2024))),"N/A",IF($N256=0,0,IF(ISERROR(VLOOKUP($E256,'Source Data'!$B$29:$J$60, MATCH($L256, 'Source Data'!$B$26:$J$26,1),TRUE))=TRUE,"",VLOOKUP($E256,'Source Data'!$B$29:$J$60,MATCH($L256, 'Source Data'!$B$26:$J$26,1),TRUE))))</f>
        <v/>
      </c>
      <c r="T256" s="170" t="str">
        <f>IF(OR(AND(OR($J256="Retired",$J256="Permanent Low-Use"),$K256&lt;=2025),(AND($J256="New",$K256&gt;2025))),"N/A",IF($N256=0,0,IF(ISERROR(VLOOKUP($E256,'Source Data'!$B$29:$J$60, MATCH($L256, 'Source Data'!$B$26:$J$26,1),TRUE))=TRUE,"",VLOOKUP($E256,'Source Data'!$B$29:$J$60,MATCH($L256, 'Source Data'!$B$26:$J$26,1),TRUE))))</f>
        <v/>
      </c>
      <c r="U256" s="170" t="str">
        <f>IF(OR(AND(OR($J256="Retired",$J256="Permanent Low-Use"),$K256&lt;=2026),(AND($J256="New",$K256&gt;2026))),"N/A",IF($N256=0,0,IF(ISERROR(VLOOKUP($E256,'Source Data'!$B$29:$J$60, MATCH($L256, 'Source Data'!$B$26:$J$26,1),TRUE))=TRUE,"",VLOOKUP($E256,'Source Data'!$B$29:$J$60,MATCH($L256, 'Source Data'!$B$26:$J$26,1),TRUE))))</f>
        <v/>
      </c>
      <c r="V256" s="170" t="str">
        <f>IF(OR(AND(OR($J256="Retired",$J256="Permanent Low-Use"),$K256&lt;=2027),(AND($J256="New",$K256&gt;2027))),"N/A",IF($N256=0,0,IF(ISERROR(VLOOKUP($E256,'Source Data'!$B$29:$J$60, MATCH($L256, 'Source Data'!$B$26:$J$26,1),TRUE))=TRUE,"",VLOOKUP($E256,'Source Data'!$B$29:$J$60,MATCH($L256, 'Source Data'!$B$26:$J$26,1),TRUE))))</f>
        <v/>
      </c>
      <c r="W256" s="170" t="str">
        <f>IF(OR(AND(OR($J256="Retired",$J256="Permanent Low-Use"),$K256&lt;=2028),(AND($J256="New",$K256&gt;2028))),"N/A",IF($N256=0,0,IF(ISERROR(VLOOKUP($E256,'Source Data'!$B$29:$J$60, MATCH($L256, 'Source Data'!$B$26:$J$26,1),TRUE))=TRUE,"",VLOOKUP($E256,'Source Data'!$B$29:$J$60,MATCH($L256, 'Source Data'!$B$26:$J$26,1),TRUE))))</f>
        <v/>
      </c>
      <c r="X256" s="170" t="str">
        <f>IF(OR(AND(OR($J256="Retired",$J256="Permanent Low-Use"),$K256&lt;=2029),(AND($J256="New",$K256&gt;2029))),"N/A",IF($N256=0,0,IF(ISERROR(VLOOKUP($E256,'Source Data'!$B$29:$J$60, MATCH($L256, 'Source Data'!$B$26:$J$26,1),TRUE))=TRUE,"",VLOOKUP($E256,'Source Data'!$B$29:$J$60,MATCH($L256, 'Source Data'!$B$26:$J$26,1),TRUE))))</f>
        <v/>
      </c>
      <c r="Y256" s="170" t="str">
        <f>IF(OR(AND(OR($J256="Retired",$J256="Permanent Low-Use"),$K256&lt;=2030),(AND($J256="New",$K256&gt;2030))),"N/A",IF($N256=0,0,IF(ISERROR(VLOOKUP($E256,'Source Data'!$B$29:$J$60, MATCH($L256, 'Source Data'!$B$26:$J$26,1),TRUE))=TRUE,"",VLOOKUP($E256,'Source Data'!$B$29:$J$60,MATCH($L256, 'Source Data'!$B$26:$J$26,1),TRUE))))</f>
        <v/>
      </c>
      <c r="Z256" s="171" t="str">
        <f>IF(ISNUMBER($L256),IF(OR(AND(OR($J256="Retired",$J256="Permanent Low-Use"),$K256&lt;=2020),(AND($J256="New",$K256&gt;2020))),"N/A",VLOOKUP($F256,'Source Data'!$B$15:$I$22,5)),"")</f>
        <v/>
      </c>
      <c r="AA256" s="171" t="str">
        <f>IF(ISNUMBER($F256), IF(OR(AND(OR($J256="Retired", $J256="Permanent Low-Use"), $K256&lt;=2021), (AND($J256= "New", $K256&gt;2021))), "N/A", VLOOKUP($F256, 'Source Data'!$B$15:$I$22,6)), "")</f>
        <v/>
      </c>
      <c r="AB256" s="171" t="str">
        <f>IF(ISNUMBER($F256), IF(OR(AND(OR($J256="Retired", $J256="Permanent Low-Use"), $K256&lt;=2022), (AND($J256= "New", $K256&gt;2022))), "N/A", VLOOKUP($F256, 'Source Data'!$B$15:$I$22,7)), "")</f>
        <v/>
      </c>
      <c r="AC256" s="171" t="str">
        <f>IF(ISNUMBER($F256), IF(OR(AND(OR($J256="Retired", $J256="Permanent Low-Use"), $K256&lt;=2023), (AND($J256= "New", $K256&gt;2023))), "N/A", VLOOKUP($F256, 'Source Data'!$B$15:$I$22,8)), "")</f>
        <v/>
      </c>
      <c r="AD256" s="171" t="str">
        <f>IF(ISNUMBER($F256), IF(OR(AND(OR($J256="Retired", $J256="Permanent Low-Use"), $K256&lt;=2024), (AND($J256= "New", $K256&gt;2024))), "N/A", VLOOKUP($F256, 'Source Data'!$B$15:$I$22,8)), "")</f>
        <v/>
      </c>
      <c r="AE256" s="171" t="str">
        <f>IF(ISNUMBER($F256), IF(OR(AND(OR($J256="Retired", $J256="Permanent Low-Use"), $K256&lt;=2025), (AND($J256= "New", $K256&gt;2025))), "N/A", VLOOKUP($F256, 'Source Data'!$B$15:$I$22,8)), "")</f>
        <v/>
      </c>
      <c r="AF256" s="171" t="str">
        <f>IF(ISNUMBER($F256), IF(OR(AND(OR($J256="Retired", $J256="Permanent Low-Use"), $K256&lt;=2026), (AND($J256= "New", $K256&gt;2026))), "N/A", VLOOKUP($F256, 'Source Data'!$B$15:$I$22,8)), "")</f>
        <v/>
      </c>
      <c r="AG256" s="171" t="str">
        <f>IF(ISNUMBER($F256), IF(OR(AND(OR($J256="Retired", $J256="Permanent Low-Use"), $K256&lt;=2027), (AND($J256= "New", $K256&gt;2027))), "N/A", VLOOKUP($F256, 'Source Data'!$B$15:$I$22,8)), "")</f>
        <v/>
      </c>
      <c r="AH256" s="171" t="str">
        <f>IF(ISNUMBER($F256), IF(OR(AND(OR($J256="Retired", $J256="Permanent Low-Use"), $K256&lt;=2028), (AND($J256= "New", $K256&gt;2028))), "N/A", VLOOKUP($F256, 'Source Data'!$B$15:$I$22,8)), "")</f>
        <v/>
      </c>
      <c r="AI256" s="171" t="str">
        <f>IF(ISNUMBER($F256), IF(OR(AND(OR($J256="Retired", $J256="Permanent Low-Use"), $K256&lt;=2029), (AND($J256= "New", $K256&gt;2029))), "N/A", VLOOKUP($F256, 'Source Data'!$B$15:$I$22,8)), "")</f>
        <v/>
      </c>
      <c r="AJ256" s="171" t="str">
        <f>IF(ISNUMBER($F256), IF(OR(AND(OR($J256="Retired", $J256="Permanent Low-Use"), $K256&lt;=2030), (AND($J256= "New", $K256&gt;2030))), "N/A", VLOOKUP($F256, 'Source Data'!$B$15:$I$22,8)), "")</f>
        <v/>
      </c>
      <c r="AK256" s="171" t="str">
        <f>IF($N256= 0, "N/A", IF(ISERROR(VLOOKUP($F256, 'Source Data'!$B$4:$C$11,2)), "", VLOOKUP($F256, 'Source Data'!$B$4:$C$11,2)))</f>
        <v/>
      </c>
    </row>
    <row r="257" spans="1:37" x14ac:dyDescent="0.35">
      <c r="A257" s="99"/>
      <c r="B257" s="89"/>
      <c r="C257" s="90"/>
      <c r="D257" s="90"/>
      <c r="E257" s="91"/>
      <c r="F257" s="91"/>
      <c r="G257" s="86"/>
      <c r="H257" s="87"/>
      <c r="I257" s="86"/>
      <c r="J257" s="88"/>
      <c r="K257" s="92"/>
      <c r="L257" s="168" t="str">
        <f t="shared" si="11"/>
        <v/>
      </c>
      <c r="M257" s="170" t="str">
        <f>IF(ISERROR(VLOOKUP(E257,'Source Data'!$B$67:$J$97, MATCH(F257, 'Source Data'!$B$64:$J$64,1),TRUE))=TRUE,"",VLOOKUP(E257,'Source Data'!$B$67:$J$97,MATCH(F257, 'Source Data'!$B$64:$J$64,1),TRUE))</f>
        <v/>
      </c>
      <c r="N257" s="169" t="str">
        <f t="shared" si="12"/>
        <v/>
      </c>
      <c r="O257" s="170" t="str">
        <f>IF(OR(AND(OR($J257="Retired",$J257="Permanent Low-Use"),$K257&lt;=2020),(AND($J257="New",$K257&gt;2020))),"N/A",IF($N257=0,0,IF(ISERROR(VLOOKUP($E257,'Source Data'!$B$29:$J$60, MATCH($L257, 'Source Data'!$B$26:$J$26,1),TRUE))=TRUE,"",VLOOKUP($E257,'Source Data'!$B$29:$J$60,MATCH($L257, 'Source Data'!$B$26:$J$26,1),TRUE))))</f>
        <v/>
      </c>
      <c r="P257" s="170" t="str">
        <f>IF(OR(AND(OR($J257="Retired",$J257="Permanent Low-Use"),$K257&lt;=2021),(AND($J257="New",$K257&gt;2021))),"N/A",IF($N257=0,0,IF(ISERROR(VLOOKUP($E257,'Source Data'!$B$29:$J$60, MATCH($L257, 'Source Data'!$B$26:$J$26,1),TRUE))=TRUE,"",VLOOKUP($E257,'Source Data'!$B$29:$J$60,MATCH($L257, 'Source Data'!$B$26:$J$26,1),TRUE))))</f>
        <v/>
      </c>
      <c r="Q257" s="170" t="str">
        <f>IF(OR(AND(OR($J257="Retired",$J257="Permanent Low-Use"),$K257&lt;=2022),(AND($J257="New",$K257&gt;2022))),"N/A",IF($N257=0,0,IF(ISERROR(VLOOKUP($E257,'Source Data'!$B$29:$J$60, MATCH($L257, 'Source Data'!$B$26:$J$26,1),TRUE))=TRUE,"",VLOOKUP($E257,'Source Data'!$B$29:$J$60,MATCH($L257, 'Source Data'!$B$26:$J$26,1),TRUE))))</f>
        <v/>
      </c>
      <c r="R257" s="170" t="str">
        <f>IF(OR(AND(OR($J257="Retired",$J257="Permanent Low-Use"),$K257&lt;=2023),(AND($J257="New",$K257&gt;2023))),"N/A",IF($N257=0,0,IF(ISERROR(VLOOKUP($E257,'Source Data'!$B$29:$J$60, MATCH($L257, 'Source Data'!$B$26:$J$26,1),TRUE))=TRUE,"",VLOOKUP($E257,'Source Data'!$B$29:$J$60,MATCH($L257, 'Source Data'!$B$26:$J$26,1),TRUE))))</f>
        <v/>
      </c>
      <c r="S257" s="170" t="str">
        <f>IF(OR(AND(OR($J257="Retired",$J257="Permanent Low-Use"),$K257&lt;=2024),(AND($J257="New",$K257&gt;2024))),"N/A",IF($N257=0,0,IF(ISERROR(VLOOKUP($E257,'Source Data'!$B$29:$J$60, MATCH($L257, 'Source Data'!$B$26:$J$26,1),TRUE))=TRUE,"",VLOOKUP($E257,'Source Data'!$B$29:$J$60,MATCH($L257, 'Source Data'!$B$26:$J$26,1),TRUE))))</f>
        <v/>
      </c>
      <c r="T257" s="170" t="str">
        <f>IF(OR(AND(OR($J257="Retired",$J257="Permanent Low-Use"),$K257&lt;=2025),(AND($J257="New",$K257&gt;2025))),"N/A",IF($N257=0,0,IF(ISERROR(VLOOKUP($E257,'Source Data'!$B$29:$J$60, MATCH($L257, 'Source Data'!$B$26:$J$26,1),TRUE))=TRUE,"",VLOOKUP($E257,'Source Data'!$B$29:$J$60,MATCH($L257, 'Source Data'!$B$26:$J$26,1),TRUE))))</f>
        <v/>
      </c>
      <c r="U257" s="170" t="str">
        <f>IF(OR(AND(OR($J257="Retired",$J257="Permanent Low-Use"),$K257&lt;=2026),(AND($J257="New",$K257&gt;2026))),"N/A",IF($N257=0,0,IF(ISERROR(VLOOKUP($E257,'Source Data'!$B$29:$J$60, MATCH($L257, 'Source Data'!$B$26:$J$26,1),TRUE))=TRUE,"",VLOOKUP($E257,'Source Data'!$B$29:$J$60,MATCH($L257, 'Source Data'!$B$26:$J$26,1),TRUE))))</f>
        <v/>
      </c>
      <c r="V257" s="170" t="str">
        <f>IF(OR(AND(OR($J257="Retired",$J257="Permanent Low-Use"),$K257&lt;=2027),(AND($J257="New",$K257&gt;2027))),"N/A",IF($N257=0,0,IF(ISERROR(VLOOKUP($E257,'Source Data'!$B$29:$J$60, MATCH($L257, 'Source Data'!$B$26:$J$26,1),TRUE))=TRUE,"",VLOOKUP($E257,'Source Data'!$B$29:$J$60,MATCH($L257, 'Source Data'!$B$26:$J$26,1),TRUE))))</f>
        <v/>
      </c>
      <c r="W257" s="170" t="str">
        <f>IF(OR(AND(OR($J257="Retired",$J257="Permanent Low-Use"),$K257&lt;=2028),(AND($J257="New",$K257&gt;2028))),"N/A",IF($N257=0,0,IF(ISERROR(VLOOKUP($E257,'Source Data'!$B$29:$J$60, MATCH($L257, 'Source Data'!$B$26:$J$26,1),TRUE))=TRUE,"",VLOOKUP($E257,'Source Data'!$B$29:$J$60,MATCH($L257, 'Source Data'!$B$26:$J$26,1),TRUE))))</f>
        <v/>
      </c>
      <c r="X257" s="170" t="str">
        <f>IF(OR(AND(OR($J257="Retired",$J257="Permanent Low-Use"),$K257&lt;=2029),(AND($J257="New",$K257&gt;2029))),"N/A",IF($N257=0,0,IF(ISERROR(VLOOKUP($E257,'Source Data'!$B$29:$J$60, MATCH($L257, 'Source Data'!$B$26:$J$26,1),TRUE))=TRUE,"",VLOOKUP($E257,'Source Data'!$B$29:$J$60,MATCH($L257, 'Source Data'!$B$26:$J$26,1),TRUE))))</f>
        <v/>
      </c>
      <c r="Y257" s="170" t="str">
        <f>IF(OR(AND(OR($J257="Retired",$J257="Permanent Low-Use"),$K257&lt;=2030),(AND($J257="New",$K257&gt;2030))),"N/A",IF($N257=0,0,IF(ISERROR(VLOOKUP($E257,'Source Data'!$B$29:$J$60, MATCH($L257, 'Source Data'!$B$26:$J$26,1),TRUE))=TRUE,"",VLOOKUP($E257,'Source Data'!$B$29:$J$60,MATCH($L257, 'Source Data'!$B$26:$J$26,1),TRUE))))</f>
        <v/>
      </c>
      <c r="Z257" s="171" t="str">
        <f>IF(ISNUMBER($L257),IF(OR(AND(OR($J257="Retired",$J257="Permanent Low-Use"),$K257&lt;=2020),(AND($J257="New",$K257&gt;2020))),"N/A",VLOOKUP($F257,'Source Data'!$B$15:$I$22,5)),"")</f>
        <v/>
      </c>
      <c r="AA257" s="171" t="str">
        <f>IF(ISNUMBER($F257), IF(OR(AND(OR($J257="Retired", $J257="Permanent Low-Use"), $K257&lt;=2021), (AND($J257= "New", $K257&gt;2021))), "N/A", VLOOKUP($F257, 'Source Data'!$B$15:$I$22,6)), "")</f>
        <v/>
      </c>
      <c r="AB257" s="171" t="str">
        <f>IF(ISNUMBER($F257), IF(OR(AND(OR($J257="Retired", $J257="Permanent Low-Use"), $K257&lt;=2022), (AND($J257= "New", $K257&gt;2022))), "N/A", VLOOKUP($F257, 'Source Data'!$B$15:$I$22,7)), "")</f>
        <v/>
      </c>
      <c r="AC257" s="171" t="str">
        <f>IF(ISNUMBER($F257), IF(OR(AND(OR($J257="Retired", $J257="Permanent Low-Use"), $K257&lt;=2023), (AND($J257= "New", $K257&gt;2023))), "N/A", VLOOKUP($F257, 'Source Data'!$B$15:$I$22,8)), "")</f>
        <v/>
      </c>
      <c r="AD257" s="171" t="str">
        <f>IF(ISNUMBER($F257), IF(OR(AND(OR($J257="Retired", $J257="Permanent Low-Use"), $K257&lt;=2024), (AND($J257= "New", $K257&gt;2024))), "N/A", VLOOKUP($F257, 'Source Data'!$B$15:$I$22,8)), "")</f>
        <v/>
      </c>
      <c r="AE257" s="171" t="str">
        <f>IF(ISNUMBER($F257), IF(OR(AND(OR($J257="Retired", $J257="Permanent Low-Use"), $K257&lt;=2025), (AND($J257= "New", $K257&gt;2025))), "N/A", VLOOKUP($F257, 'Source Data'!$B$15:$I$22,8)), "")</f>
        <v/>
      </c>
      <c r="AF257" s="171" t="str">
        <f>IF(ISNUMBER($F257), IF(OR(AND(OR($J257="Retired", $J257="Permanent Low-Use"), $K257&lt;=2026), (AND($J257= "New", $K257&gt;2026))), "N/A", VLOOKUP($F257, 'Source Data'!$B$15:$I$22,8)), "")</f>
        <v/>
      </c>
      <c r="AG257" s="171" t="str">
        <f>IF(ISNUMBER($F257), IF(OR(AND(OR($J257="Retired", $J257="Permanent Low-Use"), $K257&lt;=2027), (AND($J257= "New", $K257&gt;2027))), "N/A", VLOOKUP($F257, 'Source Data'!$B$15:$I$22,8)), "")</f>
        <v/>
      </c>
      <c r="AH257" s="171" t="str">
        <f>IF(ISNUMBER($F257), IF(OR(AND(OR($J257="Retired", $J257="Permanent Low-Use"), $K257&lt;=2028), (AND($J257= "New", $K257&gt;2028))), "N/A", VLOOKUP($F257, 'Source Data'!$B$15:$I$22,8)), "")</f>
        <v/>
      </c>
      <c r="AI257" s="171" t="str">
        <f>IF(ISNUMBER($F257), IF(OR(AND(OR($J257="Retired", $J257="Permanent Low-Use"), $K257&lt;=2029), (AND($J257= "New", $K257&gt;2029))), "N/A", VLOOKUP($F257, 'Source Data'!$B$15:$I$22,8)), "")</f>
        <v/>
      </c>
      <c r="AJ257" s="171" t="str">
        <f>IF(ISNUMBER($F257), IF(OR(AND(OR($J257="Retired", $J257="Permanent Low-Use"), $K257&lt;=2030), (AND($J257= "New", $K257&gt;2030))), "N/A", VLOOKUP($F257, 'Source Data'!$B$15:$I$22,8)), "")</f>
        <v/>
      </c>
      <c r="AK257" s="171" t="str">
        <f>IF($N257= 0, "N/A", IF(ISERROR(VLOOKUP($F257, 'Source Data'!$B$4:$C$11,2)), "", VLOOKUP($F257, 'Source Data'!$B$4:$C$11,2)))</f>
        <v/>
      </c>
    </row>
    <row r="258" spans="1:37" x14ac:dyDescent="0.35">
      <c r="A258" s="99"/>
      <c r="B258" s="89"/>
      <c r="C258" s="90"/>
      <c r="D258" s="90"/>
      <c r="E258" s="91"/>
      <c r="F258" s="91"/>
      <c r="G258" s="86"/>
      <c r="H258" s="87"/>
      <c r="I258" s="86"/>
      <c r="J258" s="88"/>
      <c r="K258" s="92"/>
      <c r="L258" s="168" t="str">
        <f t="shared" si="11"/>
        <v/>
      </c>
      <c r="M258" s="170" t="str">
        <f>IF(ISERROR(VLOOKUP(E258,'Source Data'!$B$67:$J$97, MATCH(F258, 'Source Data'!$B$64:$J$64,1),TRUE))=TRUE,"",VLOOKUP(E258,'Source Data'!$B$67:$J$97,MATCH(F258, 'Source Data'!$B$64:$J$64,1),TRUE))</f>
        <v/>
      </c>
      <c r="N258" s="169" t="str">
        <f t="shared" si="12"/>
        <v/>
      </c>
      <c r="O258" s="170" t="str">
        <f>IF(OR(AND(OR($J258="Retired",$J258="Permanent Low-Use"),$K258&lt;=2020),(AND($J258="New",$K258&gt;2020))),"N/A",IF($N258=0,0,IF(ISERROR(VLOOKUP($E258,'Source Data'!$B$29:$J$60, MATCH($L258, 'Source Data'!$B$26:$J$26,1),TRUE))=TRUE,"",VLOOKUP($E258,'Source Data'!$B$29:$J$60,MATCH($L258, 'Source Data'!$B$26:$J$26,1),TRUE))))</f>
        <v/>
      </c>
      <c r="P258" s="170" t="str">
        <f>IF(OR(AND(OR($J258="Retired",$J258="Permanent Low-Use"),$K258&lt;=2021),(AND($J258="New",$K258&gt;2021))),"N/A",IF($N258=0,0,IF(ISERROR(VLOOKUP($E258,'Source Data'!$B$29:$J$60, MATCH($L258, 'Source Data'!$B$26:$J$26,1),TRUE))=TRUE,"",VLOOKUP($E258,'Source Data'!$B$29:$J$60,MATCH($L258, 'Source Data'!$B$26:$J$26,1),TRUE))))</f>
        <v/>
      </c>
      <c r="Q258" s="170" t="str">
        <f>IF(OR(AND(OR($J258="Retired",$J258="Permanent Low-Use"),$K258&lt;=2022),(AND($J258="New",$K258&gt;2022))),"N/A",IF($N258=0,0,IF(ISERROR(VLOOKUP($E258,'Source Data'!$B$29:$J$60, MATCH($L258, 'Source Data'!$B$26:$J$26,1),TRUE))=TRUE,"",VLOOKUP($E258,'Source Data'!$B$29:$J$60,MATCH($L258, 'Source Data'!$B$26:$J$26,1),TRUE))))</f>
        <v/>
      </c>
      <c r="R258" s="170" t="str">
        <f>IF(OR(AND(OR($J258="Retired",$J258="Permanent Low-Use"),$K258&lt;=2023),(AND($J258="New",$K258&gt;2023))),"N/A",IF($N258=0,0,IF(ISERROR(VLOOKUP($E258,'Source Data'!$B$29:$J$60, MATCH($L258, 'Source Data'!$B$26:$J$26,1),TRUE))=TRUE,"",VLOOKUP($E258,'Source Data'!$B$29:$J$60,MATCH($L258, 'Source Data'!$B$26:$J$26,1),TRUE))))</f>
        <v/>
      </c>
      <c r="S258" s="170" t="str">
        <f>IF(OR(AND(OR($J258="Retired",$J258="Permanent Low-Use"),$K258&lt;=2024),(AND($J258="New",$K258&gt;2024))),"N/A",IF($N258=0,0,IF(ISERROR(VLOOKUP($E258,'Source Data'!$B$29:$J$60, MATCH($L258, 'Source Data'!$B$26:$J$26,1),TRUE))=TRUE,"",VLOOKUP($E258,'Source Data'!$B$29:$J$60,MATCH($L258, 'Source Data'!$B$26:$J$26,1),TRUE))))</f>
        <v/>
      </c>
      <c r="T258" s="170" t="str">
        <f>IF(OR(AND(OR($J258="Retired",$J258="Permanent Low-Use"),$K258&lt;=2025),(AND($J258="New",$K258&gt;2025))),"N/A",IF($N258=0,0,IF(ISERROR(VLOOKUP($E258,'Source Data'!$B$29:$J$60, MATCH($L258, 'Source Data'!$B$26:$J$26,1),TRUE))=TRUE,"",VLOOKUP($E258,'Source Data'!$B$29:$J$60,MATCH($L258, 'Source Data'!$B$26:$J$26,1),TRUE))))</f>
        <v/>
      </c>
      <c r="U258" s="170" t="str">
        <f>IF(OR(AND(OR($J258="Retired",$J258="Permanent Low-Use"),$K258&lt;=2026),(AND($J258="New",$K258&gt;2026))),"N/A",IF($N258=0,0,IF(ISERROR(VLOOKUP($E258,'Source Data'!$B$29:$J$60, MATCH($L258, 'Source Data'!$B$26:$J$26,1),TRUE))=TRUE,"",VLOOKUP($E258,'Source Data'!$B$29:$J$60,MATCH($L258, 'Source Data'!$B$26:$J$26,1),TRUE))))</f>
        <v/>
      </c>
      <c r="V258" s="170" t="str">
        <f>IF(OR(AND(OR($J258="Retired",$J258="Permanent Low-Use"),$K258&lt;=2027),(AND($J258="New",$K258&gt;2027))),"N/A",IF($N258=0,0,IF(ISERROR(VLOOKUP($E258,'Source Data'!$B$29:$J$60, MATCH($L258, 'Source Data'!$B$26:$J$26,1),TRUE))=TRUE,"",VLOOKUP($E258,'Source Data'!$B$29:$J$60,MATCH($L258, 'Source Data'!$B$26:$J$26,1),TRUE))))</f>
        <v/>
      </c>
      <c r="W258" s="170" t="str">
        <f>IF(OR(AND(OR($J258="Retired",$J258="Permanent Low-Use"),$K258&lt;=2028),(AND($J258="New",$K258&gt;2028))),"N/A",IF($N258=0,0,IF(ISERROR(VLOOKUP($E258,'Source Data'!$B$29:$J$60, MATCH($L258, 'Source Data'!$B$26:$J$26,1),TRUE))=TRUE,"",VLOOKUP($E258,'Source Data'!$B$29:$J$60,MATCH($L258, 'Source Data'!$B$26:$J$26,1),TRUE))))</f>
        <v/>
      </c>
      <c r="X258" s="170" t="str">
        <f>IF(OR(AND(OR($J258="Retired",$J258="Permanent Low-Use"),$K258&lt;=2029),(AND($J258="New",$K258&gt;2029))),"N/A",IF($N258=0,0,IF(ISERROR(VLOOKUP($E258,'Source Data'!$B$29:$J$60, MATCH($L258, 'Source Data'!$B$26:$J$26,1),TRUE))=TRUE,"",VLOOKUP($E258,'Source Data'!$B$29:$J$60,MATCH($L258, 'Source Data'!$B$26:$J$26,1),TRUE))))</f>
        <v/>
      </c>
      <c r="Y258" s="170" t="str">
        <f>IF(OR(AND(OR($J258="Retired",$J258="Permanent Low-Use"),$K258&lt;=2030),(AND($J258="New",$K258&gt;2030))),"N/A",IF($N258=0,0,IF(ISERROR(VLOOKUP($E258,'Source Data'!$B$29:$J$60, MATCH($L258, 'Source Data'!$B$26:$J$26,1),TRUE))=TRUE,"",VLOOKUP($E258,'Source Data'!$B$29:$J$60,MATCH($L258, 'Source Data'!$B$26:$J$26,1),TRUE))))</f>
        <v/>
      </c>
      <c r="Z258" s="171" t="str">
        <f>IF(ISNUMBER($L258),IF(OR(AND(OR($J258="Retired",$J258="Permanent Low-Use"),$K258&lt;=2020),(AND($J258="New",$K258&gt;2020))),"N/A",VLOOKUP($F258,'Source Data'!$B$15:$I$22,5)),"")</f>
        <v/>
      </c>
      <c r="AA258" s="171" t="str">
        <f>IF(ISNUMBER($F258), IF(OR(AND(OR($J258="Retired", $J258="Permanent Low-Use"), $K258&lt;=2021), (AND($J258= "New", $K258&gt;2021))), "N/A", VLOOKUP($F258, 'Source Data'!$B$15:$I$22,6)), "")</f>
        <v/>
      </c>
      <c r="AB258" s="171" t="str">
        <f>IF(ISNUMBER($F258), IF(OR(AND(OR($J258="Retired", $J258="Permanent Low-Use"), $K258&lt;=2022), (AND($J258= "New", $K258&gt;2022))), "N/A", VLOOKUP($F258, 'Source Data'!$B$15:$I$22,7)), "")</f>
        <v/>
      </c>
      <c r="AC258" s="171" t="str">
        <f>IF(ISNUMBER($F258), IF(OR(AND(OR($J258="Retired", $J258="Permanent Low-Use"), $K258&lt;=2023), (AND($J258= "New", $K258&gt;2023))), "N/A", VLOOKUP($F258, 'Source Data'!$B$15:$I$22,8)), "")</f>
        <v/>
      </c>
      <c r="AD258" s="171" t="str">
        <f>IF(ISNUMBER($F258), IF(OR(AND(OR($J258="Retired", $J258="Permanent Low-Use"), $K258&lt;=2024), (AND($J258= "New", $K258&gt;2024))), "N/A", VLOOKUP($F258, 'Source Data'!$B$15:$I$22,8)), "")</f>
        <v/>
      </c>
      <c r="AE258" s="171" t="str">
        <f>IF(ISNUMBER($F258), IF(OR(AND(OR($J258="Retired", $J258="Permanent Low-Use"), $K258&lt;=2025), (AND($J258= "New", $K258&gt;2025))), "N/A", VLOOKUP($F258, 'Source Data'!$B$15:$I$22,8)), "")</f>
        <v/>
      </c>
      <c r="AF258" s="171" t="str">
        <f>IF(ISNUMBER($F258), IF(OR(AND(OR($J258="Retired", $J258="Permanent Low-Use"), $K258&lt;=2026), (AND($J258= "New", $K258&gt;2026))), "N/A", VLOOKUP($F258, 'Source Data'!$B$15:$I$22,8)), "")</f>
        <v/>
      </c>
      <c r="AG258" s="171" t="str">
        <f>IF(ISNUMBER($F258), IF(OR(AND(OR($J258="Retired", $J258="Permanent Low-Use"), $K258&lt;=2027), (AND($J258= "New", $K258&gt;2027))), "N/A", VLOOKUP($F258, 'Source Data'!$B$15:$I$22,8)), "")</f>
        <v/>
      </c>
      <c r="AH258" s="171" t="str">
        <f>IF(ISNUMBER($F258), IF(OR(AND(OR($J258="Retired", $J258="Permanent Low-Use"), $K258&lt;=2028), (AND($J258= "New", $K258&gt;2028))), "N/A", VLOOKUP($F258, 'Source Data'!$B$15:$I$22,8)), "")</f>
        <v/>
      </c>
      <c r="AI258" s="171" t="str">
        <f>IF(ISNUMBER($F258), IF(OR(AND(OR($J258="Retired", $J258="Permanent Low-Use"), $K258&lt;=2029), (AND($J258= "New", $K258&gt;2029))), "N/A", VLOOKUP($F258, 'Source Data'!$B$15:$I$22,8)), "")</f>
        <v/>
      </c>
      <c r="AJ258" s="171" t="str">
        <f>IF(ISNUMBER($F258), IF(OR(AND(OR($J258="Retired", $J258="Permanent Low-Use"), $K258&lt;=2030), (AND($J258= "New", $K258&gt;2030))), "N/A", VLOOKUP($F258, 'Source Data'!$B$15:$I$22,8)), "")</f>
        <v/>
      </c>
      <c r="AK258" s="171" t="str">
        <f>IF($N258= 0, "N/A", IF(ISERROR(VLOOKUP($F258, 'Source Data'!$B$4:$C$11,2)), "", VLOOKUP($F258, 'Source Data'!$B$4:$C$11,2)))</f>
        <v/>
      </c>
    </row>
    <row r="259" spans="1:37" x14ac:dyDescent="0.35">
      <c r="A259" s="99"/>
      <c r="B259" s="89"/>
      <c r="C259" s="90"/>
      <c r="D259" s="90"/>
      <c r="E259" s="91"/>
      <c r="F259" s="91"/>
      <c r="G259" s="86"/>
      <c r="H259" s="87"/>
      <c r="I259" s="86"/>
      <c r="J259" s="88"/>
      <c r="K259" s="92"/>
      <c r="L259" s="168" t="str">
        <f t="shared" si="11"/>
        <v/>
      </c>
      <c r="M259" s="170" t="str">
        <f>IF(ISERROR(VLOOKUP(E259,'Source Data'!$B$67:$J$97, MATCH(F259, 'Source Data'!$B$64:$J$64,1),TRUE))=TRUE,"",VLOOKUP(E259,'Source Data'!$B$67:$J$97,MATCH(F259, 'Source Data'!$B$64:$J$64,1),TRUE))</f>
        <v/>
      </c>
      <c r="N259" s="169" t="str">
        <f t="shared" si="12"/>
        <v/>
      </c>
      <c r="O259" s="170" t="str">
        <f>IF(OR(AND(OR($J259="Retired",$J259="Permanent Low-Use"),$K259&lt;=2020),(AND($J259="New",$K259&gt;2020))),"N/A",IF($N259=0,0,IF(ISERROR(VLOOKUP($E259,'Source Data'!$B$29:$J$60, MATCH($L259, 'Source Data'!$B$26:$J$26,1),TRUE))=TRUE,"",VLOOKUP($E259,'Source Data'!$B$29:$J$60,MATCH($L259, 'Source Data'!$B$26:$J$26,1),TRUE))))</f>
        <v/>
      </c>
      <c r="P259" s="170" t="str">
        <f>IF(OR(AND(OR($J259="Retired",$J259="Permanent Low-Use"),$K259&lt;=2021),(AND($J259="New",$K259&gt;2021))),"N/A",IF($N259=0,0,IF(ISERROR(VLOOKUP($E259,'Source Data'!$B$29:$J$60, MATCH($L259, 'Source Data'!$B$26:$J$26,1),TRUE))=TRUE,"",VLOOKUP($E259,'Source Data'!$B$29:$J$60,MATCH($L259, 'Source Data'!$B$26:$J$26,1),TRUE))))</f>
        <v/>
      </c>
      <c r="Q259" s="170" t="str">
        <f>IF(OR(AND(OR($J259="Retired",$J259="Permanent Low-Use"),$K259&lt;=2022),(AND($J259="New",$K259&gt;2022))),"N/A",IF($N259=0,0,IF(ISERROR(VLOOKUP($E259,'Source Data'!$B$29:$J$60, MATCH($L259, 'Source Data'!$B$26:$J$26,1),TRUE))=TRUE,"",VLOOKUP($E259,'Source Data'!$B$29:$J$60,MATCH($L259, 'Source Data'!$B$26:$J$26,1),TRUE))))</f>
        <v/>
      </c>
      <c r="R259" s="170" t="str">
        <f>IF(OR(AND(OR($J259="Retired",$J259="Permanent Low-Use"),$K259&lt;=2023),(AND($J259="New",$K259&gt;2023))),"N/A",IF($N259=0,0,IF(ISERROR(VLOOKUP($E259,'Source Data'!$B$29:$J$60, MATCH($L259, 'Source Data'!$B$26:$J$26,1),TRUE))=TRUE,"",VLOOKUP($E259,'Source Data'!$B$29:$J$60,MATCH($L259, 'Source Data'!$B$26:$J$26,1),TRUE))))</f>
        <v/>
      </c>
      <c r="S259" s="170" t="str">
        <f>IF(OR(AND(OR($J259="Retired",$J259="Permanent Low-Use"),$K259&lt;=2024),(AND($J259="New",$K259&gt;2024))),"N/A",IF($N259=0,0,IF(ISERROR(VLOOKUP($E259,'Source Data'!$B$29:$J$60, MATCH($L259, 'Source Data'!$B$26:$J$26,1),TRUE))=TRUE,"",VLOOKUP($E259,'Source Data'!$B$29:$J$60,MATCH($L259, 'Source Data'!$B$26:$J$26,1),TRUE))))</f>
        <v/>
      </c>
      <c r="T259" s="170" t="str">
        <f>IF(OR(AND(OR($J259="Retired",$J259="Permanent Low-Use"),$K259&lt;=2025),(AND($J259="New",$K259&gt;2025))),"N/A",IF($N259=0,0,IF(ISERROR(VLOOKUP($E259,'Source Data'!$B$29:$J$60, MATCH($L259, 'Source Data'!$B$26:$J$26,1),TRUE))=TRUE,"",VLOOKUP($E259,'Source Data'!$B$29:$J$60,MATCH($L259, 'Source Data'!$B$26:$J$26,1),TRUE))))</f>
        <v/>
      </c>
      <c r="U259" s="170" t="str">
        <f>IF(OR(AND(OR($J259="Retired",$J259="Permanent Low-Use"),$K259&lt;=2026),(AND($J259="New",$K259&gt;2026))),"N/A",IF($N259=0,0,IF(ISERROR(VLOOKUP($E259,'Source Data'!$B$29:$J$60, MATCH($L259, 'Source Data'!$B$26:$J$26,1),TRUE))=TRUE,"",VLOOKUP($E259,'Source Data'!$B$29:$J$60,MATCH($L259, 'Source Data'!$B$26:$J$26,1),TRUE))))</f>
        <v/>
      </c>
      <c r="V259" s="170" t="str">
        <f>IF(OR(AND(OR($J259="Retired",$J259="Permanent Low-Use"),$K259&lt;=2027),(AND($J259="New",$K259&gt;2027))),"N/A",IF($N259=0,0,IF(ISERROR(VLOOKUP($E259,'Source Data'!$B$29:$J$60, MATCH($L259, 'Source Data'!$B$26:$J$26,1),TRUE))=TRUE,"",VLOOKUP($E259,'Source Data'!$B$29:$J$60,MATCH($L259, 'Source Data'!$B$26:$J$26,1),TRUE))))</f>
        <v/>
      </c>
      <c r="W259" s="170" t="str">
        <f>IF(OR(AND(OR($J259="Retired",$J259="Permanent Low-Use"),$K259&lt;=2028),(AND($J259="New",$K259&gt;2028))),"N/A",IF($N259=0,0,IF(ISERROR(VLOOKUP($E259,'Source Data'!$B$29:$J$60, MATCH($L259, 'Source Data'!$B$26:$J$26,1),TRUE))=TRUE,"",VLOOKUP($E259,'Source Data'!$B$29:$J$60,MATCH($L259, 'Source Data'!$B$26:$J$26,1),TRUE))))</f>
        <v/>
      </c>
      <c r="X259" s="170" t="str">
        <f>IF(OR(AND(OR($J259="Retired",$J259="Permanent Low-Use"),$K259&lt;=2029),(AND($J259="New",$K259&gt;2029))),"N/A",IF($N259=0,0,IF(ISERROR(VLOOKUP($E259,'Source Data'!$B$29:$J$60, MATCH($L259, 'Source Data'!$B$26:$J$26,1),TRUE))=TRUE,"",VLOOKUP($E259,'Source Data'!$B$29:$J$60,MATCH($L259, 'Source Data'!$B$26:$J$26,1),TRUE))))</f>
        <v/>
      </c>
      <c r="Y259" s="170" t="str">
        <f>IF(OR(AND(OR($J259="Retired",$J259="Permanent Low-Use"),$K259&lt;=2030),(AND($J259="New",$K259&gt;2030))),"N/A",IF($N259=0,0,IF(ISERROR(VLOOKUP($E259,'Source Data'!$B$29:$J$60, MATCH($L259, 'Source Data'!$B$26:$J$26,1),TRUE))=TRUE,"",VLOOKUP($E259,'Source Data'!$B$29:$J$60,MATCH($L259, 'Source Data'!$B$26:$J$26,1),TRUE))))</f>
        <v/>
      </c>
      <c r="Z259" s="171" t="str">
        <f>IF(ISNUMBER($L259),IF(OR(AND(OR($J259="Retired",$J259="Permanent Low-Use"),$K259&lt;=2020),(AND($J259="New",$K259&gt;2020))),"N/A",VLOOKUP($F259,'Source Data'!$B$15:$I$22,5)),"")</f>
        <v/>
      </c>
      <c r="AA259" s="171" t="str">
        <f>IF(ISNUMBER($F259), IF(OR(AND(OR($J259="Retired", $J259="Permanent Low-Use"), $K259&lt;=2021), (AND($J259= "New", $K259&gt;2021))), "N/A", VLOOKUP($F259, 'Source Data'!$B$15:$I$22,6)), "")</f>
        <v/>
      </c>
      <c r="AB259" s="171" t="str">
        <f>IF(ISNUMBER($F259), IF(OR(AND(OR($J259="Retired", $J259="Permanent Low-Use"), $K259&lt;=2022), (AND($J259= "New", $K259&gt;2022))), "N/A", VLOOKUP($F259, 'Source Data'!$B$15:$I$22,7)), "")</f>
        <v/>
      </c>
      <c r="AC259" s="171" t="str">
        <f>IF(ISNUMBER($F259), IF(OR(AND(OR($J259="Retired", $J259="Permanent Low-Use"), $K259&lt;=2023), (AND($J259= "New", $K259&gt;2023))), "N/A", VLOOKUP($F259, 'Source Data'!$B$15:$I$22,8)), "")</f>
        <v/>
      </c>
      <c r="AD259" s="171" t="str">
        <f>IF(ISNUMBER($F259), IF(OR(AND(OR($J259="Retired", $J259="Permanent Low-Use"), $K259&lt;=2024), (AND($J259= "New", $K259&gt;2024))), "N/A", VLOOKUP($F259, 'Source Data'!$B$15:$I$22,8)), "")</f>
        <v/>
      </c>
      <c r="AE259" s="171" t="str">
        <f>IF(ISNUMBER($F259), IF(OR(AND(OR($J259="Retired", $J259="Permanent Low-Use"), $K259&lt;=2025), (AND($J259= "New", $K259&gt;2025))), "N/A", VLOOKUP($F259, 'Source Data'!$B$15:$I$22,8)), "")</f>
        <v/>
      </c>
      <c r="AF259" s="171" t="str">
        <f>IF(ISNUMBER($F259), IF(OR(AND(OR($J259="Retired", $J259="Permanent Low-Use"), $K259&lt;=2026), (AND($J259= "New", $K259&gt;2026))), "N/A", VLOOKUP($F259, 'Source Data'!$B$15:$I$22,8)), "")</f>
        <v/>
      </c>
      <c r="AG259" s="171" t="str">
        <f>IF(ISNUMBER($F259), IF(OR(AND(OR($J259="Retired", $J259="Permanent Low-Use"), $K259&lt;=2027), (AND($J259= "New", $K259&gt;2027))), "N/A", VLOOKUP($F259, 'Source Data'!$B$15:$I$22,8)), "")</f>
        <v/>
      </c>
      <c r="AH259" s="171" t="str">
        <f>IF(ISNUMBER($F259), IF(OR(AND(OR($J259="Retired", $J259="Permanent Low-Use"), $K259&lt;=2028), (AND($J259= "New", $K259&gt;2028))), "N/A", VLOOKUP($F259, 'Source Data'!$B$15:$I$22,8)), "")</f>
        <v/>
      </c>
      <c r="AI259" s="171" t="str">
        <f>IF(ISNUMBER($F259), IF(OR(AND(OR($J259="Retired", $J259="Permanent Low-Use"), $K259&lt;=2029), (AND($J259= "New", $K259&gt;2029))), "N/A", VLOOKUP($F259, 'Source Data'!$B$15:$I$22,8)), "")</f>
        <v/>
      </c>
      <c r="AJ259" s="171" t="str">
        <f>IF(ISNUMBER($F259), IF(OR(AND(OR($J259="Retired", $J259="Permanent Low-Use"), $K259&lt;=2030), (AND($J259= "New", $K259&gt;2030))), "N/A", VLOOKUP($F259, 'Source Data'!$B$15:$I$22,8)), "")</f>
        <v/>
      </c>
      <c r="AK259" s="171" t="str">
        <f>IF($N259= 0, "N/A", IF(ISERROR(VLOOKUP($F259, 'Source Data'!$B$4:$C$11,2)), "", VLOOKUP($F259, 'Source Data'!$B$4:$C$11,2)))</f>
        <v/>
      </c>
    </row>
    <row r="260" spans="1:37" x14ac:dyDescent="0.35">
      <c r="A260" s="99"/>
      <c r="B260" s="89"/>
      <c r="C260" s="90"/>
      <c r="D260" s="90"/>
      <c r="E260" s="91"/>
      <c r="F260" s="91"/>
      <c r="G260" s="86"/>
      <c r="H260" s="87"/>
      <c r="I260" s="86"/>
      <c r="J260" s="88"/>
      <c r="K260" s="92"/>
      <c r="L260" s="168" t="str">
        <f t="shared" si="11"/>
        <v/>
      </c>
      <c r="M260" s="170" t="str">
        <f>IF(ISERROR(VLOOKUP(E260,'Source Data'!$B$67:$J$97, MATCH(F260, 'Source Data'!$B$64:$J$64,1),TRUE))=TRUE,"",VLOOKUP(E260,'Source Data'!$B$67:$J$97,MATCH(F260, 'Source Data'!$B$64:$J$64,1),TRUE))</f>
        <v/>
      </c>
      <c r="N260" s="169" t="str">
        <f t="shared" si="12"/>
        <v/>
      </c>
      <c r="O260" s="170" t="str">
        <f>IF(OR(AND(OR($J260="Retired",$J260="Permanent Low-Use"),$K260&lt;=2020),(AND($J260="New",$K260&gt;2020))),"N/A",IF($N260=0,0,IF(ISERROR(VLOOKUP($E260,'Source Data'!$B$29:$J$60, MATCH($L260, 'Source Data'!$B$26:$J$26,1),TRUE))=TRUE,"",VLOOKUP($E260,'Source Data'!$B$29:$J$60,MATCH($L260, 'Source Data'!$B$26:$J$26,1),TRUE))))</f>
        <v/>
      </c>
      <c r="P260" s="170" t="str">
        <f>IF(OR(AND(OR($J260="Retired",$J260="Permanent Low-Use"),$K260&lt;=2021),(AND($J260="New",$K260&gt;2021))),"N/A",IF($N260=0,0,IF(ISERROR(VLOOKUP($E260,'Source Data'!$B$29:$J$60, MATCH($L260, 'Source Data'!$B$26:$J$26,1),TRUE))=TRUE,"",VLOOKUP($E260,'Source Data'!$B$29:$J$60,MATCH($L260, 'Source Data'!$B$26:$J$26,1),TRUE))))</f>
        <v/>
      </c>
      <c r="Q260" s="170" t="str">
        <f>IF(OR(AND(OR($J260="Retired",$J260="Permanent Low-Use"),$K260&lt;=2022),(AND($J260="New",$K260&gt;2022))),"N/A",IF($N260=0,0,IF(ISERROR(VLOOKUP($E260,'Source Data'!$B$29:$J$60, MATCH($L260, 'Source Data'!$B$26:$J$26,1),TRUE))=TRUE,"",VLOOKUP($E260,'Source Data'!$B$29:$J$60,MATCH($L260, 'Source Data'!$B$26:$J$26,1),TRUE))))</f>
        <v/>
      </c>
      <c r="R260" s="170" t="str">
        <f>IF(OR(AND(OR($J260="Retired",$J260="Permanent Low-Use"),$K260&lt;=2023),(AND($J260="New",$K260&gt;2023))),"N/A",IF($N260=0,0,IF(ISERROR(VLOOKUP($E260,'Source Data'!$B$29:$J$60, MATCH($L260, 'Source Data'!$B$26:$J$26,1),TRUE))=TRUE,"",VLOOKUP($E260,'Source Data'!$B$29:$J$60,MATCH($L260, 'Source Data'!$B$26:$J$26,1),TRUE))))</f>
        <v/>
      </c>
      <c r="S260" s="170" t="str">
        <f>IF(OR(AND(OR($J260="Retired",$J260="Permanent Low-Use"),$K260&lt;=2024),(AND($J260="New",$K260&gt;2024))),"N/A",IF($N260=0,0,IF(ISERROR(VLOOKUP($E260,'Source Data'!$B$29:$J$60, MATCH($L260, 'Source Data'!$B$26:$J$26,1),TRUE))=TRUE,"",VLOOKUP($E260,'Source Data'!$B$29:$J$60,MATCH($L260, 'Source Data'!$B$26:$J$26,1),TRUE))))</f>
        <v/>
      </c>
      <c r="T260" s="170" t="str">
        <f>IF(OR(AND(OR($J260="Retired",$J260="Permanent Low-Use"),$K260&lt;=2025),(AND($J260="New",$K260&gt;2025))),"N/A",IF($N260=0,0,IF(ISERROR(VLOOKUP($E260,'Source Data'!$B$29:$J$60, MATCH($L260, 'Source Data'!$B$26:$J$26,1),TRUE))=TRUE,"",VLOOKUP($E260,'Source Data'!$B$29:$J$60,MATCH($L260, 'Source Data'!$B$26:$J$26,1),TRUE))))</f>
        <v/>
      </c>
      <c r="U260" s="170" t="str">
        <f>IF(OR(AND(OR($J260="Retired",$J260="Permanent Low-Use"),$K260&lt;=2026),(AND($J260="New",$K260&gt;2026))),"N/A",IF($N260=0,0,IF(ISERROR(VLOOKUP($E260,'Source Data'!$B$29:$J$60, MATCH($L260, 'Source Data'!$B$26:$J$26,1),TRUE))=TRUE,"",VLOOKUP($E260,'Source Data'!$B$29:$J$60,MATCH($L260, 'Source Data'!$B$26:$J$26,1),TRUE))))</f>
        <v/>
      </c>
      <c r="V260" s="170" t="str">
        <f>IF(OR(AND(OR($J260="Retired",$J260="Permanent Low-Use"),$K260&lt;=2027),(AND($J260="New",$K260&gt;2027))),"N/A",IF($N260=0,0,IF(ISERROR(VLOOKUP($E260,'Source Data'!$B$29:$J$60, MATCH($L260, 'Source Data'!$B$26:$J$26,1),TRUE))=TRUE,"",VLOOKUP($E260,'Source Data'!$B$29:$J$60,MATCH($L260, 'Source Data'!$B$26:$J$26,1),TRUE))))</f>
        <v/>
      </c>
      <c r="W260" s="170" t="str">
        <f>IF(OR(AND(OR($J260="Retired",$J260="Permanent Low-Use"),$K260&lt;=2028),(AND($J260="New",$K260&gt;2028))),"N/A",IF($N260=0,0,IF(ISERROR(VLOOKUP($E260,'Source Data'!$B$29:$J$60, MATCH($L260, 'Source Data'!$B$26:$J$26,1),TRUE))=TRUE,"",VLOOKUP($E260,'Source Data'!$B$29:$J$60,MATCH($L260, 'Source Data'!$B$26:$J$26,1),TRUE))))</f>
        <v/>
      </c>
      <c r="X260" s="170" t="str">
        <f>IF(OR(AND(OR($J260="Retired",$J260="Permanent Low-Use"),$K260&lt;=2029),(AND($J260="New",$K260&gt;2029))),"N/A",IF($N260=0,0,IF(ISERROR(VLOOKUP($E260,'Source Data'!$B$29:$J$60, MATCH($L260, 'Source Data'!$B$26:$J$26,1),TRUE))=TRUE,"",VLOOKUP($E260,'Source Data'!$B$29:$J$60,MATCH($L260, 'Source Data'!$B$26:$J$26,1),TRUE))))</f>
        <v/>
      </c>
      <c r="Y260" s="170" t="str">
        <f>IF(OR(AND(OR($J260="Retired",$J260="Permanent Low-Use"),$K260&lt;=2030),(AND($J260="New",$K260&gt;2030))),"N/A",IF($N260=0,0,IF(ISERROR(VLOOKUP($E260,'Source Data'!$B$29:$J$60, MATCH($L260, 'Source Data'!$B$26:$J$26,1),TRUE))=TRUE,"",VLOOKUP($E260,'Source Data'!$B$29:$J$60,MATCH($L260, 'Source Data'!$B$26:$J$26,1),TRUE))))</f>
        <v/>
      </c>
      <c r="Z260" s="171" t="str">
        <f>IF(ISNUMBER($L260),IF(OR(AND(OR($J260="Retired",$J260="Permanent Low-Use"),$K260&lt;=2020),(AND($J260="New",$K260&gt;2020))),"N/A",VLOOKUP($F260,'Source Data'!$B$15:$I$22,5)),"")</f>
        <v/>
      </c>
      <c r="AA260" s="171" t="str">
        <f>IF(ISNUMBER($F260), IF(OR(AND(OR($J260="Retired", $J260="Permanent Low-Use"), $K260&lt;=2021), (AND($J260= "New", $K260&gt;2021))), "N/A", VLOOKUP($F260, 'Source Data'!$B$15:$I$22,6)), "")</f>
        <v/>
      </c>
      <c r="AB260" s="171" t="str">
        <f>IF(ISNUMBER($F260), IF(OR(AND(OR($J260="Retired", $J260="Permanent Low-Use"), $K260&lt;=2022), (AND($J260= "New", $K260&gt;2022))), "N/A", VLOOKUP($F260, 'Source Data'!$B$15:$I$22,7)), "")</f>
        <v/>
      </c>
      <c r="AC260" s="171" t="str">
        <f>IF(ISNUMBER($F260), IF(OR(AND(OR($J260="Retired", $J260="Permanent Low-Use"), $K260&lt;=2023), (AND($J260= "New", $K260&gt;2023))), "N/A", VLOOKUP($F260, 'Source Data'!$B$15:$I$22,8)), "")</f>
        <v/>
      </c>
      <c r="AD260" s="171" t="str">
        <f>IF(ISNUMBER($F260), IF(OR(AND(OR($J260="Retired", $J260="Permanent Low-Use"), $K260&lt;=2024), (AND($J260= "New", $K260&gt;2024))), "N/A", VLOOKUP($F260, 'Source Data'!$B$15:$I$22,8)), "")</f>
        <v/>
      </c>
      <c r="AE260" s="171" t="str">
        <f>IF(ISNUMBER($F260), IF(OR(AND(OR($J260="Retired", $J260="Permanent Low-Use"), $K260&lt;=2025), (AND($J260= "New", $K260&gt;2025))), "N/A", VLOOKUP($F260, 'Source Data'!$B$15:$I$22,8)), "")</f>
        <v/>
      </c>
      <c r="AF260" s="171" t="str">
        <f>IF(ISNUMBER($F260), IF(OR(AND(OR($J260="Retired", $J260="Permanent Low-Use"), $K260&lt;=2026), (AND($J260= "New", $K260&gt;2026))), "N/A", VLOOKUP($F260, 'Source Data'!$B$15:$I$22,8)), "")</f>
        <v/>
      </c>
      <c r="AG260" s="171" t="str">
        <f>IF(ISNUMBER($F260), IF(OR(AND(OR($J260="Retired", $J260="Permanent Low-Use"), $K260&lt;=2027), (AND($J260= "New", $K260&gt;2027))), "N/A", VLOOKUP($F260, 'Source Data'!$B$15:$I$22,8)), "")</f>
        <v/>
      </c>
      <c r="AH260" s="171" t="str">
        <f>IF(ISNUMBER($F260), IF(OR(AND(OR($J260="Retired", $J260="Permanent Low-Use"), $K260&lt;=2028), (AND($J260= "New", $K260&gt;2028))), "N/A", VLOOKUP($F260, 'Source Data'!$B$15:$I$22,8)), "")</f>
        <v/>
      </c>
      <c r="AI260" s="171" t="str">
        <f>IF(ISNUMBER($F260), IF(OR(AND(OR($J260="Retired", $J260="Permanent Low-Use"), $K260&lt;=2029), (AND($J260= "New", $K260&gt;2029))), "N/A", VLOOKUP($F260, 'Source Data'!$B$15:$I$22,8)), "")</f>
        <v/>
      </c>
      <c r="AJ260" s="171" t="str">
        <f>IF(ISNUMBER($F260), IF(OR(AND(OR($J260="Retired", $J260="Permanent Low-Use"), $K260&lt;=2030), (AND($J260= "New", $K260&gt;2030))), "N/A", VLOOKUP($F260, 'Source Data'!$B$15:$I$22,8)), "")</f>
        <v/>
      </c>
      <c r="AK260" s="171" t="str">
        <f>IF($N260= 0, "N/A", IF(ISERROR(VLOOKUP($F260, 'Source Data'!$B$4:$C$11,2)), "", VLOOKUP($F260, 'Source Data'!$B$4:$C$11,2)))</f>
        <v/>
      </c>
    </row>
    <row r="261" spans="1:37" x14ac:dyDescent="0.35">
      <c r="A261" s="99"/>
      <c r="B261" s="89"/>
      <c r="C261" s="90"/>
      <c r="D261" s="90"/>
      <c r="E261" s="91"/>
      <c r="F261" s="91"/>
      <c r="G261" s="86"/>
      <c r="H261" s="87"/>
      <c r="I261" s="86"/>
      <c r="J261" s="88"/>
      <c r="K261" s="92"/>
      <c r="L261" s="168" t="str">
        <f t="shared" si="11"/>
        <v/>
      </c>
      <c r="M261" s="170" t="str">
        <f>IF(ISERROR(VLOOKUP(E261,'Source Data'!$B$67:$J$97, MATCH(F261, 'Source Data'!$B$64:$J$64,1),TRUE))=TRUE,"",VLOOKUP(E261,'Source Data'!$B$67:$J$97,MATCH(F261, 'Source Data'!$B$64:$J$64,1),TRUE))</f>
        <v/>
      </c>
      <c r="N261" s="169" t="str">
        <f t="shared" si="12"/>
        <v/>
      </c>
      <c r="O261" s="170" t="str">
        <f>IF(OR(AND(OR($J261="Retired",$J261="Permanent Low-Use"),$K261&lt;=2020),(AND($J261="New",$K261&gt;2020))),"N/A",IF($N261=0,0,IF(ISERROR(VLOOKUP($E261,'Source Data'!$B$29:$J$60, MATCH($L261, 'Source Data'!$B$26:$J$26,1),TRUE))=TRUE,"",VLOOKUP($E261,'Source Data'!$B$29:$J$60,MATCH($L261, 'Source Data'!$B$26:$J$26,1),TRUE))))</f>
        <v/>
      </c>
      <c r="P261" s="170" t="str">
        <f>IF(OR(AND(OR($J261="Retired",$J261="Permanent Low-Use"),$K261&lt;=2021),(AND($J261="New",$K261&gt;2021))),"N/A",IF($N261=0,0,IF(ISERROR(VLOOKUP($E261,'Source Data'!$B$29:$J$60, MATCH($L261, 'Source Data'!$B$26:$J$26,1),TRUE))=TRUE,"",VLOOKUP($E261,'Source Data'!$B$29:$J$60,MATCH($L261, 'Source Data'!$B$26:$J$26,1),TRUE))))</f>
        <v/>
      </c>
      <c r="Q261" s="170" t="str">
        <f>IF(OR(AND(OR($J261="Retired",$J261="Permanent Low-Use"),$K261&lt;=2022),(AND($J261="New",$K261&gt;2022))),"N/A",IF($N261=0,0,IF(ISERROR(VLOOKUP($E261,'Source Data'!$B$29:$J$60, MATCH($L261, 'Source Data'!$B$26:$J$26,1),TRUE))=TRUE,"",VLOOKUP($E261,'Source Data'!$B$29:$J$60,MATCH($L261, 'Source Data'!$B$26:$J$26,1),TRUE))))</f>
        <v/>
      </c>
      <c r="R261" s="170" t="str">
        <f>IF(OR(AND(OR($J261="Retired",$J261="Permanent Low-Use"),$K261&lt;=2023),(AND($J261="New",$K261&gt;2023))),"N/A",IF($N261=0,0,IF(ISERROR(VLOOKUP($E261,'Source Data'!$B$29:$J$60, MATCH($L261, 'Source Data'!$B$26:$J$26,1),TRUE))=TRUE,"",VLOOKUP($E261,'Source Data'!$B$29:$J$60,MATCH($L261, 'Source Data'!$B$26:$J$26,1),TRUE))))</f>
        <v/>
      </c>
      <c r="S261" s="170" t="str">
        <f>IF(OR(AND(OR($J261="Retired",$J261="Permanent Low-Use"),$K261&lt;=2024),(AND($J261="New",$K261&gt;2024))),"N/A",IF($N261=0,0,IF(ISERROR(VLOOKUP($E261,'Source Data'!$B$29:$J$60, MATCH($L261, 'Source Data'!$B$26:$J$26,1),TRUE))=TRUE,"",VLOOKUP($E261,'Source Data'!$B$29:$J$60,MATCH($L261, 'Source Data'!$B$26:$J$26,1),TRUE))))</f>
        <v/>
      </c>
      <c r="T261" s="170" t="str">
        <f>IF(OR(AND(OR($J261="Retired",$J261="Permanent Low-Use"),$K261&lt;=2025),(AND($J261="New",$K261&gt;2025))),"N/A",IF($N261=0,0,IF(ISERROR(VLOOKUP($E261,'Source Data'!$B$29:$J$60, MATCH($L261, 'Source Data'!$B$26:$J$26,1),TRUE))=TRUE,"",VLOOKUP($E261,'Source Data'!$B$29:$J$60,MATCH($L261, 'Source Data'!$B$26:$J$26,1),TRUE))))</f>
        <v/>
      </c>
      <c r="U261" s="170" t="str">
        <f>IF(OR(AND(OR($J261="Retired",$J261="Permanent Low-Use"),$K261&lt;=2026),(AND($J261="New",$K261&gt;2026))),"N/A",IF($N261=0,0,IF(ISERROR(VLOOKUP($E261,'Source Data'!$B$29:$J$60, MATCH($L261, 'Source Data'!$B$26:$J$26,1),TRUE))=TRUE,"",VLOOKUP($E261,'Source Data'!$B$29:$J$60,MATCH($L261, 'Source Data'!$B$26:$J$26,1),TRUE))))</f>
        <v/>
      </c>
      <c r="V261" s="170" t="str">
        <f>IF(OR(AND(OR($J261="Retired",$J261="Permanent Low-Use"),$K261&lt;=2027),(AND($J261="New",$K261&gt;2027))),"N/A",IF($N261=0,0,IF(ISERROR(VLOOKUP($E261,'Source Data'!$B$29:$J$60, MATCH($L261, 'Source Data'!$B$26:$J$26,1),TRUE))=TRUE,"",VLOOKUP($E261,'Source Data'!$B$29:$J$60,MATCH($L261, 'Source Data'!$B$26:$J$26,1),TRUE))))</f>
        <v/>
      </c>
      <c r="W261" s="170" t="str">
        <f>IF(OR(AND(OR($J261="Retired",$J261="Permanent Low-Use"),$K261&lt;=2028),(AND($J261="New",$K261&gt;2028))),"N/A",IF($N261=0,0,IF(ISERROR(VLOOKUP($E261,'Source Data'!$B$29:$J$60, MATCH($L261, 'Source Data'!$B$26:$J$26,1),TRUE))=TRUE,"",VLOOKUP($E261,'Source Data'!$B$29:$J$60,MATCH($L261, 'Source Data'!$B$26:$J$26,1),TRUE))))</f>
        <v/>
      </c>
      <c r="X261" s="170" t="str">
        <f>IF(OR(AND(OR($J261="Retired",$J261="Permanent Low-Use"),$K261&lt;=2029),(AND($J261="New",$K261&gt;2029))),"N/A",IF($N261=0,0,IF(ISERROR(VLOOKUP($E261,'Source Data'!$B$29:$J$60, MATCH($L261, 'Source Data'!$B$26:$J$26,1),TRUE))=TRUE,"",VLOOKUP($E261,'Source Data'!$B$29:$J$60,MATCH($L261, 'Source Data'!$B$26:$J$26,1),TRUE))))</f>
        <v/>
      </c>
      <c r="Y261" s="170" t="str">
        <f>IF(OR(AND(OR($J261="Retired",$J261="Permanent Low-Use"),$K261&lt;=2030),(AND($J261="New",$K261&gt;2030))),"N/A",IF($N261=0,0,IF(ISERROR(VLOOKUP($E261,'Source Data'!$B$29:$J$60, MATCH($L261, 'Source Data'!$B$26:$J$26,1),TRUE))=TRUE,"",VLOOKUP($E261,'Source Data'!$B$29:$J$60,MATCH($L261, 'Source Data'!$B$26:$J$26,1),TRUE))))</f>
        <v/>
      </c>
      <c r="Z261" s="171" t="str">
        <f>IF(ISNUMBER($L261),IF(OR(AND(OR($J261="Retired",$J261="Permanent Low-Use"),$K261&lt;=2020),(AND($J261="New",$K261&gt;2020))),"N/A",VLOOKUP($F261,'Source Data'!$B$15:$I$22,5)),"")</f>
        <v/>
      </c>
      <c r="AA261" s="171" t="str">
        <f>IF(ISNUMBER($F261), IF(OR(AND(OR($J261="Retired", $J261="Permanent Low-Use"), $K261&lt;=2021), (AND($J261= "New", $K261&gt;2021))), "N/A", VLOOKUP($F261, 'Source Data'!$B$15:$I$22,6)), "")</f>
        <v/>
      </c>
      <c r="AB261" s="171" t="str">
        <f>IF(ISNUMBER($F261), IF(OR(AND(OR($J261="Retired", $J261="Permanent Low-Use"), $K261&lt;=2022), (AND($J261= "New", $K261&gt;2022))), "N/A", VLOOKUP($F261, 'Source Data'!$B$15:$I$22,7)), "")</f>
        <v/>
      </c>
      <c r="AC261" s="171" t="str">
        <f>IF(ISNUMBER($F261), IF(OR(AND(OR($J261="Retired", $J261="Permanent Low-Use"), $K261&lt;=2023), (AND($J261= "New", $K261&gt;2023))), "N/A", VLOOKUP($F261, 'Source Data'!$B$15:$I$22,8)), "")</f>
        <v/>
      </c>
      <c r="AD261" s="171" t="str">
        <f>IF(ISNUMBER($F261), IF(OR(AND(OR($J261="Retired", $J261="Permanent Low-Use"), $K261&lt;=2024), (AND($J261= "New", $K261&gt;2024))), "N/A", VLOOKUP($F261, 'Source Data'!$B$15:$I$22,8)), "")</f>
        <v/>
      </c>
      <c r="AE261" s="171" t="str">
        <f>IF(ISNUMBER($F261), IF(OR(AND(OR($J261="Retired", $J261="Permanent Low-Use"), $K261&lt;=2025), (AND($J261= "New", $K261&gt;2025))), "N/A", VLOOKUP($F261, 'Source Data'!$B$15:$I$22,8)), "")</f>
        <v/>
      </c>
      <c r="AF261" s="171" t="str">
        <f>IF(ISNUMBER($F261), IF(OR(AND(OR($J261="Retired", $J261="Permanent Low-Use"), $K261&lt;=2026), (AND($J261= "New", $K261&gt;2026))), "N/A", VLOOKUP($F261, 'Source Data'!$B$15:$I$22,8)), "")</f>
        <v/>
      </c>
      <c r="AG261" s="171" t="str">
        <f>IF(ISNUMBER($F261), IF(OR(AND(OR($J261="Retired", $J261="Permanent Low-Use"), $K261&lt;=2027), (AND($J261= "New", $K261&gt;2027))), "N/A", VLOOKUP($F261, 'Source Data'!$B$15:$I$22,8)), "")</f>
        <v/>
      </c>
      <c r="AH261" s="171" t="str">
        <f>IF(ISNUMBER($F261), IF(OR(AND(OR($J261="Retired", $J261="Permanent Low-Use"), $K261&lt;=2028), (AND($J261= "New", $K261&gt;2028))), "N/A", VLOOKUP($F261, 'Source Data'!$B$15:$I$22,8)), "")</f>
        <v/>
      </c>
      <c r="AI261" s="171" t="str">
        <f>IF(ISNUMBER($F261), IF(OR(AND(OR($J261="Retired", $J261="Permanent Low-Use"), $K261&lt;=2029), (AND($J261= "New", $K261&gt;2029))), "N/A", VLOOKUP($F261, 'Source Data'!$B$15:$I$22,8)), "")</f>
        <v/>
      </c>
      <c r="AJ261" s="171" t="str">
        <f>IF(ISNUMBER($F261), IF(OR(AND(OR($J261="Retired", $J261="Permanent Low-Use"), $K261&lt;=2030), (AND($J261= "New", $K261&gt;2030))), "N/A", VLOOKUP($F261, 'Source Data'!$B$15:$I$22,8)), "")</f>
        <v/>
      </c>
      <c r="AK261" s="171" t="str">
        <f>IF($N261= 0, "N/A", IF(ISERROR(VLOOKUP($F261, 'Source Data'!$B$4:$C$11,2)), "", VLOOKUP($F261, 'Source Data'!$B$4:$C$11,2)))</f>
        <v/>
      </c>
    </row>
    <row r="262" spans="1:37" x14ac:dyDescent="0.35">
      <c r="A262" s="99"/>
      <c r="B262" s="89"/>
      <c r="C262" s="90"/>
      <c r="D262" s="90"/>
      <c r="E262" s="91"/>
      <c r="F262" s="91"/>
      <c r="G262" s="86"/>
      <c r="H262" s="87"/>
      <c r="I262" s="86"/>
      <c r="J262" s="88"/>
      <c r="K262" s="92"/>
      <c r="L262" s="168" t="str">
        <f t="shared" si="11"/>
        <v/>
      </c>
      <c r="M262" s="170" t="str">
        <f>IF(ISERROR(VLOOKUP(E262,'Source Data'!$B$67:$J$97, MATCH(F262, 'Source Data'!$B$64:$J$64,1),TRUE))=TRUE,"",VLOOKUP(E262,'Source Data'!$B$67:$J$97,MATCH(F262, 'Source Data'!$B$64:$J$64,1),TRUE))</f>
        <v/>
      </c>
      <c r="N262" s="169" t="str">
        <f t="shared" si="12"/>
        <v/>
      </c>
      <c r="O262" s="170" t="str">
        <f>IF(OR(AND(OR($J262="Retired",$J262="Permanent Low-Use"),$K262&lt;=2020),(AND($J262="New",$K262&gt;2020))),"N/A",IF($N262=0,0,IF(ISERROR(VLOOKUP($E262,'Source Data'!$B$29:$J$60, MATCH($L262, 'Source Data'!$B$26:$J$26,1),TRUE))=TRUE,"",VLOOKUP($E262,'Source Data'!$B$29:$J$60,MATCH($L262, 'Source Data'!$B$26:$J$26,1),TRUE))))</f>
        <v/>
      </c>
      <c r="P262" s="170" t="str">
        <f>IF(OR(AND(OR($J262="Retired",$J262="Permanent Low-Use"),$K262&lt;=2021),(AND($J262="New",$K262&gt;2021))),"N/A",IF($N262=0,0,IF(ISERROR(VLOOKUP($E262,'Source Data'!$B$29:$J$60, MATCH($L262, 'Source Data'!$B$26:$J$26,1),TRUE))=TRUE,"",VLOOKUP($E262,'Source Data'!$B$29:$J$60,MATCH($L262, 'Source Data'!$B$26:$J$26,1),TRUE))))</f>
        <v/>
      </c>
      <c r="Q262" s="170" t="str">
        <f>IF(OR(AND(OR($J262="Retired",$J262="Permanent Low-Use"),$K262&lt;=2022),(AND($J262="New",$K262&gt;2022))),"N/A",IF($N262=0,0,IF(ISERROR(VLOOKUP($E262,'Source Data'!$B$29:$J$60, MATCH($L262, 'Source Data'!$B$26:$J$26,1),TRUE))=TRUE,"",VLOOKUP($E262,'Source Data'!$B$29:$J$60,MATCH($L262, 'Source Data'!$B$26:$J$26,1),TRUE))))</f>
        <v/>
      </c>
      <c r="R262" s="170" t="str">
        <f>IF(OR(AND(OR($J262="Retired",$J262="Permanent Low-Use"),$K262&lt;=2023),(AND($J262="New",$K262&gt;2023))),"N/A",IF($N262=0,0,IF(ISERROR(VLOOKUP($E262,'Source Data'!$B$29:$J$60, MATCH($L262, 'Source Data'!$B$26:$J$26,1),TRUE))=TRUE,"",VLOOKUP($E262,'Source Data'!$B$29:$J$60,MATCH($L262, 'Source Data'!$B$26:$J$26,1),TRUE))))</f>
        <v/>
      </c>
      <c r="S262" s="170" t="str">
        <f>IF(OR(AND(OR($J262="Retired",$J262="Permanent Low-Use"),$K262&lt;=2024),(AND($J262="New",$K262&gt;2024))),"N/A",IF($N262=0,0,IF(ISERROR(VLOOKUP($E262,'Source Data'!$B$29:$J$60, MATCH($L262, 'Source Data'!$B$26:$J$26,1),TRUE))=TRUE,"",VLOOKUP($E262,'Source Data'!$B$29:$J$60,MATCH($L262, 'Source Data'!$B$26:$J$26,1),TRUE))))</f>
        <v/>
      </c>
      <c r="T262" s="170" t="str">
        <f>IF(OR(AND(OR($J262="Retired",$J262="Permanent Low-Use"),$K262&lt;=2025),(AND($J262="New",$K262&gt;2025))),"N/A",IF($N262=0,0,IF(ISERROR(VLOOKUP($E262,'Source Data'!$B$29:$J$60, MATCH($L262, 'Source Data'!$B$26:$J$26,1),TRUE))=TRUE,"",VLOOKUP($E262,'Source Data'!$B$29:$J$60,MATCH($L262, 'Source Data'!$B$26:$J$26,1),TRUE))))</f>
        <v/>
      </c>
      <c r="U262" s="170" t="str">
        <f>IF(OR(AND(OR($J262="Retired",$J262="Permanent Low-Use"),$K262&lt;=2026),(AND($J262="New",$K262&gt;2026))),"N/A",IF($N262=0,0,IF(ISERROR(VLOOKUP($E262,'Source Data'!$B$29:$J$60, MATCH($L262, 'Source Data'!$B$26:$J$26,1),TRUE))=TRUE,"",VLOOKUP($E262,'Source Data'!$B$29:$J$60,MATCH($L262, 'Source Data'!$B$26:$J$26,1),TRUE))))</f>
        <v/>
      </c>
      <c r="V262" s="170" t="str">
        <f>IF(OR(AND(OR($J262="Retired",$J262="Permanent Low-Use"),$K262&lt;=2027),(AND($J262="New",$K262&gt;2027))),"N/A",IF($N262=0,0,IF(ISERROR(VLOOKUP($E262,'Source Data'!$B$29:$J$60, MATCH($L262, 'Source Data'!$B$26:$J$26,1),TRUE))=TRUE,"",VLOOKUP($E262,'Source Data'!$B$29:$J$60,MATCH($L262, 'Source Data'!$B$26:$J$26,1),TRUE))))</f>
        <v/>
      </c>
      <c r="W262" s="170" t="str">
        <f>IF(OR(AND(OR($J262="Retired",$J262="Permanent Low-Use"),$K262&lt;=2028),(AND($J262="New",$K262&gt;2028))),"N/A",IF($N262=0,0,IF(ISERROR(VLOOKUP($E262,'Source Data'!$B$29:$J$60, MATCH($L262, 'Source Data'!$B$26:$J$26,1),TRUE))=TRUE,"",VLOOKUP($E262,'Source Data'!$B$29:$J$60,MATCH($L262, 'Source Data'!$B$26:$J$26,1),TRUE))))</f>
        <v/>
      </c>
      <c r="X262" s="170" t="str">
        <f>IF(OR(AND(OR($J262="Retired",$J262="Permanent Low-Use"),$K262&lt;=2029),(AND($J262="New",$K262&gt;2029))),"N/A",IF($N262=0,0,IF(ISERROR(VLOOKUP($E262,'Source Data'!$B$29:$J$60, MATCH($L262, 'Source Data'!$B$26:$J$26,1),TRUE))=TRUE,"",VLOOKUP($E262,'Source Data'!$B$29:$J$60,MATCH($L262, 'Source Data'!$B$26:$J$26,1),TRUE))))</f>
        <v/>
      </c>
      <c r="Y262" s="170" t="str">
        <f>IF(OR(AND(OR($J262="Retired",$J262="Permanent Low-Use"),$K262&lt;=2030),(AND($J262="New",$K262&gt;2030))),"N/A",IF($N262=0,0,IF(ISERROR(VLOOKUP($E262,'Source Data'!$B$29:$J$60, MATCH($L262, 'Source Data'!$B$26:$J$26,1),TRUE))=TRUE,"",VLOOKUP($E262,'Source Data'!$B$29:$J$60,MATCH($L262, 'Source Data'!$B$26:$J$26,1),TRUE))))</f>
        <v/>
      </c>
      <c r="Z262" s="171" t="str">
        <f>IF(ISNUMBER($L262),IF(OR(AND(OR($J262="Retired",$J262="Permanent Low-Use"),$K262&lt;=2020),(AND($J262="New",$K262&gt;2020))),"N/A",VLOOKUP($F262,'Source Data'!$B$15:$I$22,5)),"")</f>
        <v/>
      </c>
      <c r="AA262" s="171" t="str">
        <f>IF(ISNUMBER($F262), IF(OR(AND(OR($J262="Retired", $J262="Permanent Low-Use"), $K262&lt;=2021), (AND($J262= "New", $K262&gt;2021))), "N/A", VLOOKUP($F262, 'Source Data'!$B$15:$I$22,6)), "")</f>
        <v/>
      </c>
      <c r="AB262" s="171" t="str">
        <f>IF(ISNUMBER($F262), IF(OR(AND(OR($J262="Retired", $J262="Permanent Low-Use"), $K262&lt;=2022), (AND($J262= "New", $K262&gt;2022))), "N/A", VLOOKUP($F262, 'Source Data'!$B$15:$I$22,7)), "")</f>
        <v/>
      </c>
      <c r="AC262" s="171" t="str">
        <f>IF(ISNUMBER($F262), IF(OR(AND(OR($J262="Retired", $J262="Permanent Low-Use"), $K262&lt;=2023), (AND($J262= "New", $K262&gt;2023))), "N/A", VLOOKUP($F262, 'Source Data'!$B$15:$I$22,8)), "")</f>
        <v/>
      </c>
      <c r="AD262" s="171" t="str">
        <f>IF(ISNUMBER($F262), IF(OR(AND(OR($J262="Retired", $J262="Permanent Low-Use"), $K262&lt;=2024), (AND($J262= "New", $K262&gt;2024))), "N/A", VLOOKUP($F262, 'Source Data'!$B$15:$I$22,8)), "")</f>
        <v/>
      </c>
      <c r="AE262" s="171" t="str">
        <f>IF(ISNUMBER($F262), IF(OR(AND(OR($J262="Retired", $J262="Permanent Low-Use"), $K262&lt;=2025), (AND($J262= "New", $K262&gt;2025))), "N/A", VLOOKUP($F262, 'Source Data'!$B$15:$I$22,8)), "")</f>
        <v/>
      </c>
      <c r="AF262" s="171" t="str">
        <f>IF(ISNUMBER($F262), IF(OR(AND(OR($J262="Retired", $J262="Permanent Low-Use"), $K262&lt;=2026), (AND($J262= "New", $K262&gt;2026))), "N/A", VLOOKUP($F262, 'Source Data'!$B$15:$I$22,8)), "")</f>
        <v/>
      </c>
      <c r="AG262" s="171" t="str">
        <f>IF(ISNUMBER($F262), IF(OR(AND(OR($J262="Retired", $J262="Permanent Low-Use"), $K262&lt;=2027), (AND($J262= "New", $K262&gt;2027))), "N/A", VLOOKUP($F262, 'Source Data'!$B$15:$I$22,8)), "")</f>
        <v/>
      </c>
      <c r="AH262" s="171" t="str">
        <f>IF(ISNUMBER($F262), IF(OR(AND(OR($J262="Retired", $J262="Permanent Low-Use"), $K262&lt;=2028), (AND($J262= "New", $K262&gt;2028))), "N/A", VLOOKUP($F262, 'Source Data'!$B$15:$I$22,8)), "")</f>
        <v/>
      </c>
      <c r="AI262" s="171" t="str">
        <f>IF(ISNUMBER($F262), IF(OR(AND(OR($J262="Retired", $J262="Permanent Low-Use"), $K262&lt;=2029), (AND($J262= "New", $K262&gt;2029))), "N/A", VLOOKUP($F262, 'Source Data'!$B$15:$I$22,8)), "")</f>
        <v/>
      </c>
      <c r="AJ262" s="171" t="str">
        <f>IF(ISNUMBER($F262), IF(OR(AND(OR($J262="Retired", $J262="Permanent Low-Use"), $K262&lt;=2030), (AND($J262= "New", $K262&gt;2030))), "N/A", VLOOKUP($F262, 'Source Data'!$B$15:$I$22,8)), "")</f>
        <v/>
      </c>
      <c r="AK262" s="171" t="str">
        <f>IF($N262= 0, "N/A", IF(ISERROR(VLOOKUP($F262, 'Source Data'!$B$4:$C$11,2)), "", VLOOKUP($F262, 'Source Data'!$B$4:$C$11,2)))</f>
        <v/>
      </c>
    </row>
    <row r="263" spans="1:37" x14ac:dyDescent="0.35">
      <c r="A263" s="99"/>
      <c r="B263" s="89"/>
      <c r="C263" s="90"/>
      <c r="D263" s="90"/>
      <c r="E263" s="91"/>
      <c r="F263" s="91"/>
      <c r="G263" s="86"/>
      <c r="H263" s="87"/>
      <c r="I263" s="86"/>
      <c r="J263" s="88"/>
      <c r="K263" s="92"/>
      <c r="L263" s="168" t="str">
        <f t="shared" si="11"/>
        <v/>
      </c>
      <c r="M263" s="170" t="str">
        <f>IF(ISERROR(VLOOKUP(E263,'Source Data'!$B$67:$J$97, MATCH(F263, 'Source Data'!$B$64:$J$64,1),TRUE))=TRUE,"",VLOOKUP(E263,'Source Data'!$B$67:$J$97,MATCH(F263, 'Source Data'!$B$64:$J$64,1),TRUE))</f>
        <v/>
      </c>
      <c r="N263" s="169" t="str">
        <f t="shared" si="12"/>
        <v/>
      </c>
      <c r="O263" s="170" t="str">
        <f>IF(OR(AND(OR($J263="Retired",$J263="Permanent Low-Use"),$K263&lt;=2020),(AND($J263="New",$K263&gt;2020))),"N/A",IF($N263=0,0,IF(ISERROR(VLOOKUP($E263,'Source Data'!$B$29:$J$60, MATCH($L263, 'Source Data'!$B$26:$J$26,1),TRUE))=TRUE,"",VLOOKUP($E263,'Source Data'!$B$29:$J$60,MATCH($L263, 'Source Data'!$B$26:$J$26,1),TRUE))))</f>
        <v/>
      </c>
      <c r="P263" s="170" t="str">
        <f>IF(OR(AND(OR($J263="Retired",$J263="Permanent Low-Use"),$K263&lt;=2021),(AND($J263="New",$K263&gt;2021))),"N/A",IF($N263=0,0,IF(ISERROR(VLOOKUP($E263,'Source Data'!$B$29:$J$60, MATCH($L263, 'Source Data'!$B$26:$J$26,1),TRUE))=TRUE,"",VLOOKUP($E263,'Source Data'!$B$29:$J$60,MATCH($L263, 'Source Data'!$B$26:$J$26,1),TRUE))))</f>
        <v/>
      </c>
      <c r="Q263" s="170" t="str">
        <f>IF(OR(AND(OR($J263="Retired",$J263="Permanent Low-Use"),$K263&lt;=2022),(AND($J263="New",$K263&gt;2022))),"N/A",IF($N263=0,0,IF(ISERROR(VLOOKUP($E263,'Source Data'!$B$29:$J$60, MATCH($L263, 'Source Data'!$B$26:$J$26,1),TRUE))=TRUE,"",VLOOKUP($E263,'Source Data'!$B$29:$J$60,MATCH($L263, 'Source Data'!$B$26:$J$26,1),TRUE))))</f>
        <v/>
      </c>
      <c r="R263" s="170" t="str">
        <f>IF(OR(AND(OR($J263="Retired",$J263="Permanent Low-Use"),$K263&lt;=2023),(AND($J263="New",$K263&gt;2023))),"N/A",IF($N263=0,0,IF(ISERROR(VLOOKUP($E263,'Source Data'!$B$29:$J$60, MATCH($L263, 'Source Data'!$B$26:$J$26,1),TRUE))=TRUE,"",VLOOKUP($E263,'Source Data'!$B$29:$J$60,MATCH($L263, 'Source Data'!$B$26:$J$26,1),TRUE))))</f>
        <v/>
      </c>
      <c r="S263" s="170" t="str">
        <f>IF(OR(AND(OR($J263="Retired",$J263="Permanent Low-Use"),$K263&lt;=2024),(AND($J263="New",$K263&gt;2024))),"N/A",IF($N263=0,0,IF(ISERROR(VLOOKUP($E263,'Source Data'!$B$29:$J$60, MATCH($L263, 'Source Data'!$B$26:$J$26,1),TRUE))=TRUE,"",VLOOKUP($E263,'Source Data'!$B$29:$J$60,MATCH($L263, 'Source Data'!$B$26:$J$26,1),TRUE))))</f>
        <v/>
      </c>
      <c r="T263" s="170" t="str">
        <f>IF(OR(AND(OR($J263="Retired",$J263="Permanent Low-Use"),$K263&lt;=2025),(AND($J263="New",$K263&gt;2025))),"N/A",IF($N263=0,0,IF(ISERROR(VLOOKUP($E263,'Source Data'!$B$29:$J$60, MATCH($L263, 'Source Data'!$B$26:$J$26,1),TRUE))=TRUE,"",VLOOKUP($E263,'Source Data'!$B$29:$J$60,MATCH($L263, 'Source Data'!$B$26:$J$26,1),TRUE))))</f>
        <v/>
      </c>
      <c r="U263" s="170" t="str">
        <f>IF(OR(AND(OR($J263="Retired",$J263="Permanent Low-Use"),$K263&lt;=2026),(AND($J263="New",$K263&gt;2026))),"N/A",IF($N263=0,0,IF(ISERROR(VLOOKUP($E263,'Source Data'!$B$29:$J$60, MATCH($L263, 'Source Data'!$B$26:$J$26,1),TRUE))=TRUE,"",VLOOKUP($E263,'Source Data'!$B$29:$J$60,MATCH($L263, 'Source Data'!$B$26:$J$26,1),TRUE))))</f>
        <v/>
      </c>
      <c r="V263" s="170" t="str">
        <f>IF(OR(AND(OR($J263="Retired",$J263="Permanent Low-Use"),$K263&lt;=2027),(AND($J263="New",$K263&gt;2027))),"N/A",IF($N263=0,0,IF(ISERROR(VLOOKUP($E263,'Source Data'!$B$29:$J$60, MATCH($L263, 'Source Data'!$B$26:$J$26,1),TRUE))=TRUE,"",VLOOKUP($E263,'Source Data'!$B$29:$J$60,MATCH($L263, 'Source Data'!$B$26:$J$26,1),TRUE))))</f>
        <v/>
      </c>
      <c r="W263" s="170" t="str">
        <f>IF(OR(AND(OR($J263="Retired",$J263="Permanent Low-Use"),$K263&lt;=2028),(AND($J263="New",$K263&gt;2028))),"N/A",IF($N263=0,0,IF(ISERROR(VLOOKUP($E263,'Source Data'!$B$29:$J$60, MATCH($L263, 'Source Data'!$B$26:$J$26,1),TRUE))=TRUE,"",VLOOKUP($E263,'Source Data'!$B$29:$J$60,MATCH($L263, 'Source Data'!$B$26:$J$26,1),TRUE))))</f>
        <v/>
      </c>
      <c r="X263" s="170" t="str">
        <f>IF(OR(AND(OR($J263="Retired",$J263="Permanent Low-Use"),$K263&lt;=2029),(AND($J263="New",$K263&gt;2029))),"N/A",IF($N263=0,0,IF(ISERROR(VLOOKUP($E263,'Source Data'!$B$29:$J$60, MATCH($L263, 'Source Data'!$B$26:$J$26,1),TRUE))=TRUE,"",VLOOKUP($E263,'Source Data'!$B$29:$J$60,MATCH($L263, 'Source Data'!$B$26:$J$26,1),TRUE))))</f>
        <v/>
      </c>
      <c r="Y263" s="170" t="str">
        <f>IF(OR(AND(OR($J263="Retired",$J263="Permanent Low-Use"),$K263&lt;=2030),(AND($J263="New",$K263&gt;2030))),"N/A",IF($N263=0,0,IF(ISERROR(VLOOKUP($E263,'Source Data'!$B$29:$J$60, MATCH($L263, 'Source Data'!$B$26:$J$26,1),TRUE))=TRUE,"",VLOOKUP($E263,'Source Data'!$B$29:$J$60,MATCH($L263, 'Source Data'!$B$26:$J$26,1),TRUE))))</f>
        <v/>
      </c>
      <c r="Z263" s="171" t="str">
        <f>IF(ISNUMBER($L263),IF(OR(AND(OR($J263="Retired",$J263="Permanent Low-Use"),$K263&lt;=2020),(AND($J263="New",$K263&gt;2020))),"N/A",VLOOKUP($F263,'Source Data'!$B$15:$I$22,5)),"")</f>
        <v/>
      </c>
      <c r="AA263" s="171" t="str">
        <f>IF(ISNUMBER($F263), IF(OR(AND(OR($J263="Retired", $J263="Permanent Low-Use"), $K263&lt;=2021), (AND($J263= "New", $K263&gt;2021))), "N/A", VLOOKUP($F263, 'Source Data'!$B$15:$I$22,6)), "")</f>
        <v/>
      </c>
      <c r="AB263" s="171" t="str">
        <f>IF(ISNUMBER($F263), IF(OR(AND(OR($J263="Retired", $J263="Permanent Low-Use"), $K263&lt;=2022), (AND($J263= "New", $K263&gt;2022))), "N/A", VLOOKUP($F263, 'Source Data'!$B$15:$I$22,7)), "")</f>
        <v/>
      </c>
      <c r="AC263" s="171" t="str">
        <f>IF(ISNUMBER($F263), IF(OR(AND(OR($J263="Retired", $J263="Permanent Low-Use"), $K263&lt;=2023), (AND($J263= "New", $K263&gt;2023))), "N/A", VLOOKUP($F263, 'Source Data'!$B$15:$I$22,8)), "")</f>
        <v/>
      </c>
      <c r="AD263" s="171" t="str">
        <f>IF(ISNUMBER($F263), IF(OR(AND(OR($J263="Retired", $J263="Permanent Low-Use"), $K263&lt;=2024), (AND($J263= "New", $K263&gt;2024))), "N/A", VLOOKUP($F263, 'Source Data'!$B$15:$I$22,8)), "")</f>
        <v/>
      </c>
      <c r="AE263" s="171" t="str">
        <f>IF(ISNUMBER($F263), IF(OR(AND(OR($J263="Retired", $J263="Permanent Low-Use"), $K263&lt;=2025), (AND($J263= "New", $K263&gt;2025))), "N/A", VLOOKUP($F263, 'Source Data'!$B$15:$I$22,8)), "")</f>
        <v/>
      </c>
      <c r="AF263" s="171" t="str">
        <f>IF(ISNUMBER($F263), IF(OR(AND(OR($J263="Retired", $J263="Permanent Low-Use"), $K263&lt;=2026), (AND($J263= "New", $K263&gt;2026))), "N/A", VLOOKUP($F263, 'Source Data'!$B$15:$I$22,8)), "")</f>
        <v/>
      </c>
      <c r="AG263" s="171" t="str">
        <f>IF(ISNUMBER($F263), IF(OR(AND(OR($J263="Retired", $J263="Permanent Low-Use"), $K263&lt;=2027), (AND($J263= "New", $K263&gt;2027))), "N/A", VLOOKUP($F263, 'Source Data'!$B$15:$I$22,8)), "")</f>
        <v/>
      </c>
      <c r="AH263" s="171" t="str">
        <f>IF(ISNUMBER($F263), IF(OR(AND(OR($J263="Retired", $J263="Permanent Low-Use"), $K263&lt;=2028), (AND($J263= "New", $K263&gt;2028))), "N/A", VLOOKUP($F263, 'Source Data'!$B$15:$I$22,8)), "")</f>
        <v/>
      </c>
      <c r="AI263" s="171" t="str">
        <f>IF(ISNUMBER($F263), IF(OR(AND(OR($J263="Retired", $J263="Permanent Low-Use"), $K263&lt;=2029), (AND($J263= "New", $K263&gt;2029))), "N/A", VLOOKUP($F263, 'Source Data'!$B$15:$I$22,8)), "")</f>
        <v/>
      </c>
      <c r="AJ263" s="171" t="str">
        <f>IF(ISNUMBER($F263), IF(OR(AND(OR($J263="Retired", $J263="Permanent Low-Use"), $K263&lt;=2030), (AND($J263= "New", $K263&gt;2030))), "N/A", VLOOKUP($F263, 'Source Data'!$B$15:$I$22,8)), "")</f>
        <v/>
      </c>
      <c r="AK263" s="171" t="str">
        <f>IF($N263= 0, "N/A", IF(ISERROR(VLOOKUP($F263, 'Source Data'!$B$4:$C$11,2)), "", VLOOKUP($F263, 'Source Data'!$B$4:$C$11,2)))</f>
        <v/>
      </c>
    </row>
    <row r="264" spans="1:37" x14ac:dyDescent="0.35">
      <c r="A264" s="99"/>
      <c r="B264" s="89"/>
      <c r="C264" s="90"/>
      <c r="D264" s="90"/>
      <c r="E264" s="91"/>
      <c r="F264" s="91"/>
      <c r="G264" s="86"/>
      <c r="H264" s="87"/>
      <c r="I264" s="86"/>
      <c r="J264" s="88"/>
      <c r="K264" s="92"/>
      <c r="L264" s="168" t="str">
        <f t="shared" si="11"/>
        <v/>
      </c>
      <c r="M264" s="170" t="str">
        <f>IF(ISERROR(VLOOKUP(E264,'Source Data'!$B$67:$J$97, MATCH(F264, 'Source Data'!$B$64:$J$64,1),TRUE))=TRUE,"",VLOOKUP(E264,'Source Data'!$B$67:$J$97,MATCH(F264, 'Source Data'!$B$64:$J$64,1),TRUE))</f>
        <v/>
      </c>
      <c r="N264" s="169" t="str">
        <f t="shared" si="12"/>
        <v/>
      </c>
      <c r="O264" s="170" t="str">
        <f>IF(OR(AND(OR($J264="Retired",$J264="Permanent Low-Use"),$K264&lt;=2020),(AND($J264="New",$K264&gt;2020))),"N/A",IF($N264=0,0,IF(ISERROR(VLOOKUP($E264,'Source Data'!$B$29:$J$60, MATCH($L264, 'Source Data'!$B$26:$J$26,1),TRUE))=TRUE,"",VLOOKUP($E264,'Source Data'!$B$29:$J$60,MATCH($L264, 'Source Data'!$B$26:$J$26,1),TRUE))))</f>
        <v/>
      </c>
      <c r="P264" s="170" t="str">
        <f>IF(OR(AND(OR($J264="Retired",$J264="Permanent Low-Use"),$K264&lt;=2021),(AND($J264="New",$K264&gt;2021))),"N/A",IF($N264=0,0,IF(ISERROR(VLOOKUP($E264,'Source Data'!$B$29:$J$60, MATCH($L264, 'Source Data'!$B$26:$J$26,1),TRUE))=TRUE,"",VLOOKUP($E264,'Source Data'!$B$29:$J$60,MATCH($L264, 'Source Data'!$B$26:$J$26,1),TRUE))))</f>
        <v/>
      </c>
      <c r="Q264" s="170" t="str">
        <f>IF(OR(AND(OR($J264="Retired",$J264="Permanent Low-Use"),$K264&lt;=2022),(AND($J264="New",$K264&gt;2022))),"N/A",IF($N264=0,0,IF(ISERROR(VLOOKUP($E264,'Source Data'!$B$29:$J$60, MATCH($L264, 'Source Data'!$B$26:$J$26,1),TRUE))=TRUE,"",VLOOKUP($E264,'Source Data'!$B$29:$J$60,MATCH($L264, 'Source Data'!$B$26:$J$26,1),TRUE))))</f>
        <v/>
      </c>
      <c r="R264" s="170" t="str">
        <f>IF(OR(AND(OR($J264="Retired",$J264="Permanent Low-Use"),$K264&lt;=2023),(AND($J264="New",$K264&gt;2023))),"N/A",IF($N264=0,0,IF(ISERROR(VLOOKUP($E264,'Source Data'!$B$29:$J$60, MATCH($L264, 'Source Data'!$B$26:$J$26,1),TRUE))=TRUE,"",VLOOKUP($E264,'Source Data'!$B$29:$J$60,MATCH($L264, 'Source Data'!$B$26:$J$26,1),TRUE))))</f>
        <v/>
      </c>
      <c r="S264" s="170" t="str">
        <f>IF(OR(AND(OR($J264="Retired",$J264="Permanent Low-Use"),$K264&lt;=2024),(AND($J264="New",$K264&gt;2024))),"N/A",IF($N264=0,0,IF(ISERROR(VLOOKUP($E264,'Source Data'!$B$29:$J$60, MATCH($L264, 'Source Data'!$B$26:$J$26,1),TRUE))=TRUE,"",VLOOKUP($E264,'Source Data'!$B$29:$J$60,MATCH($L264, 'Source Data'!$B$26:$J$26,1),TRUE))))</f>
        <v/>
      </c>
      <c r="T264" s="170" t="str">
        <f>IF(OR(AND(OR($J264="Retired",$J264="Permanent Low-Use"),$K264&lt;=2025),(AND($J264="New",$K264&gt;2025))),"N/A",IF($N264=0,0,IF(ISERROR(VLOOKUP($E264,'Source Data'!$B$29:$J$60, MATCH($L264, 'Source Data'!$B$26:$J$26,1),TRUE))=TRUE,"",VLOOKUP($E264,'Source Data'!$B$29:$J$60,MATCH($L264, 'Source Data'!$B$26:$J$26,1),TRUE))))</f>
        <v/>
      </c>
      <c r="U264" s="170" t="str">
        <f>IF(OR(AND(OR($J264="Retired",$J264="Permanent Low-Use"),$K264&lt;=2026),(AND($J264="New",$K264&gt;2026))),"N/A",IF($N264=0,0,IF(ISERROR(VLOOKUP($E264,'Source Data'!$B$29:$J$60, MATCH($L264, 'Source Data'!$B$26:$J$26,1),TRUE))=TRUE,"",VLOOKUP($E264,'Source Data'!$B$29:$J$60,MATCH($L264, 'Source Data'!$B$26:$J$26,1),TRUE))))</f>
        <v/>
      </c>
      <c r="V264" s="170" t="str">
        <f>IF(OR(AND(OR($J264="Retired",$J264="Permanent Low-Use"),$K264&lt;=2027),(AND($J264="New",$K264&gt;2027))),"N/A",IF($N264=0,0,IF(ISERROR(VLOOKUP($E264,'Source Data'!$B$29:$J$60, MATCH($L264, 'Source Data'!$B$26:$J$26,1),TRUE))=TRUE,"",VLOOKUP($E264,'Source Data'!$B$29:$J$60,MATCH($L264, 'Source Data'!$B$26:$J$26,1),TRUE))))</f>
        <v/>
      </c>
      <c r="W264" s="170" t="str">
        <f>IF(OR(AND(OR($J264="Retired",$J264="Permanent Low-Use"),$K264&lt;=2028),(AND($J264="New",$K264&gt;2028))),"N/A",IF($N264=0,0,IF(ISERROR(VLOOKUP($E264,'Source Data'!$B$29:$J$60, MATCH($L264, 'Source Data'!$B$26:$J$26,1),TRUE))=TRUE,"",VLOOKUP($E264,'Source Data'!$B$29:$J$60,MATCH($L264, 'Source Data'!$B$26:$J$26,1),TRUE))))</f>
        <v/>
      </c>
      <c r="X264" s="170" t="str">
        <f>IF(OR(AND(OR($J264="Retired",$J264="Permanent Low-Use"),$K264&lt;=2029),(AND($J264="New",$K264&gt;2029))),"N/A",IF($N264=0,0,IF(ISERROR(VLOOKUP($E264,'Source Data'!$B$29:$J$60, MATCH($L264, 'Source Data'!$B$26:$J$26,1),TRUE))=TRUE,"",VLOOKUP($E264,'Source Data'!$B$29:$J$60,MATCH($L264, 'Source Data'!$B$26:$J$26,1),TRUE))))</f>
        <v/>
      </c>
      <c r="Y264" s="170" t="str">
        <f>IF(OR(AND(OR($J264="Retired",$J264="Permanent Low-Use"),$K264&lt;=2030),(AND($J264="New",$K264&gt;2030))),"N/A",IF($N264=0,0,IF(ISERROR(VLOOKUP($E264,'Source Data'!$B$29:$J$60, MATCH($L264, 'Source Data'!$B$26:$J$26,1),TRUE))=TRUE,"",VLOOKUP($E264,'Source Data'!$B$29:$J$60,MATCH($L264, 'Source Data'!$B$26:$J$26,1),TRUE))))</f>
        <v/>
      </c>
      <c r="Z264" s="171" t="str">
        <f>IF(ISNUMBER($L264),IF(OR(AND(OR($J264="Retired",$J264="Permanent Low-Use"),$K264&lt;=2020),(AND($J264="New",$K264&gt;2020))),"N/A",VLOOKUP($F264,'Source Data'!$B$15:$I$22,5)),"")</f>
        <v/>
      </c>
      <c r="AA264" s="171" t="str">
        <f>IF(ISNUMBER($F264), IF(OR(AND(OR($J264="Retired", $J264="Permanent Low-Use"), $K264&lt;=2021), (AND($J264= "New", $K264&gt;2021))), "N/A", VLOOKUP($F264, 'Source Data'!$B$15:$I$22,6)), "")</f>
        <v/>
      </c>
      <c r="AB264" s="171" t="str">
        <f>IF(ISNUMBER($F264), IF(OR(AND(OR($J264="Retired", $J264="Permanent Low-Use"), $K264&lt;=2022), (AND($J264= "New", $K264&gt;2022))), "N/A", VLOOKUP($F264, 'Source Data'!$B$15:$I$22,7)), "")</f>
        <v/>
      </c>
      <c r="AC264" s="171" t="str">
        <f>IF(ISNUMBER($F264), IF(OR(AND(OR($J264="Retired", $J264="Permanent Low-Use"), $K264&lt;=2023), (AND($J264= "New", $K264&gt;2023))), "N/A", VLOOKUP($F264, 'Source Data'!$B$15:$I$22,8)), "")</f>
        <v/>
      </c>
      <c r="AD264" s="171" t="str">
        <f>IF(ISNUMBER($F264), IF(OR(AND(OR($J264="Retired", $J264="Permanent Low-Use"), $K264&lt;=2024), (AND($J264= "New", $K264&gt;2024))), "N/A", VLOOKUP($F264, 'Source Data'!$B$15:$I$22,8)), "")</f>
        <v/>
      </c>
      <c r="AE264" s="171" t="str">
        <f>IF(ISNUMBER($F264), IF(OR(AND(OR($J264="Retired", $J264="Permanent Low-Use"), $K264&lt;=2025), (AND($J264= "New", $K264&gt;2025))), "N/A", VLOOKUP($F264, 'Source Data'!$B$15:$I$22,8)), "")</f>
        <v/>
      </c>
      <c r="AF264" s="171" t="str">
        <f>IF(ISNUMBER($F264), IF(OR(AND(OR($J264="Retired", $J264="Permanent Low-Use"), $K264&lt;=2026), (AND($J264= "New", $K264&gt;2026))), "N/A", VLOOKUP($F264, 'Source Data'!$B$15:$I$22,8)), "")</f>
        <v/>
      </c>
      <c r="AG264" s="171" t="str">
        <f>IF(ISNUMBER($F264), IF(OR(AND(OR($J264="Retired", $J264="Permanent Low-Use"), $K264&lt;=2027), (AND($J264= "New", $K264&gt;2027))), "N/A", VLOOKUP($F264, 'Source Data'!$B$15:$I$22,8)), "")</f>
        <v/>
      </c>
      <c r="AH264" s="171" t="str">
        <f>IF(ISNUMBER($F264), IF(OR(AND(OR($J264="Retired", $J264="Permanent Low-Use"), $K264&lt;=2028), (AND($J264= "New", $K264&gt;2028))), "N/A", VLOOKUP($F264, 'Source Data'!$B$15:$I$22,8)), "")</f>
        <v/>
      </c>
      <c r="AI264" s="171" t="str">
        <f>IF(ISNUMBER($F264), IF(OR(AND(OR($J264="Retired", $J264="Permanent Low-Use"), $K264&lt;=2029), (AND($J264= "New", $K264&gt;2029))), "N/A", VLOOKUP($F264, 'Source Data'!$B$15:$I$22,8)), "")</f>
        <v/>
      </c>
      <c r="AJ264" s="171" t="str">
        <f>IF(ISNUMBER($F264), IF(OR(AND(OR($J264="Retired", $J264="Permanent Low-Use"), $K264&lt;=2030), (AND($J264= "New", $K264&gt;2030))), "N/A", VLOOKUP($F264, 'Source Data'!$B$15:$I$22,8)), "")</f>
        <v/>
      </c>
      <c r="AK264" s="171" t="str">
        <f>IF($N264= 0, "N/A", IF(ISERROR(VLOOKUP($F264, 'Source Data'!$B$4:$C$11,2)), "", VLOOKUP($F264, 'Source Data'!$B$4:$C$11,2)))</f>
        <v/>
      </c>
    </row>
    <row r="265" spans="1:37" x14ac:dyDescent="0.35">
      <c r="A265" s="99"/>
      <c r="B265" s="89"/>
      <c r="C265" s="90"/>
      <c r="D265" s="90"/>
      <c r="E265" s="91"/>
      <c r="F265" s="91"/>
      <c r="G265" s="86"/>
      <c r="H265" s="87"/>
      <c r="I265" s="86"/>
      <c r="J265" s="88"/>
      <c r="K265" s="92"/>
      <c r="L265" s="168" t="str">
        <f t="shared" si="11"/>
        <v/>
      </c>
      <c r="M265" s="170" t="str">
        <f>IF(ISERROR(VLOOKUP(E265,'Source Data'!$B$67:$J$97, MATCH(F265, 'Source Data'!$B$64:$J$64,1),TRUE))=TRUE,"",VLOOKUP(E265,'Source Data'!$B$67:$J$97,MATCH(F265, 'Source Data'!$B$64:$J$64,1),TRUE))</f>
        <v/>
      </c>
      <c r="N265" s="169" t="str">
        <f t="shared" si="12"/>
        <v/>
      </c>
      <c r="O265" s="170" t="str">
        <f>IF(OR(AND(OR($J265="Retired",$J265="Permanent Low-Use"),$K265&lt;=2020),(AND($J265="New",$K265&gt;2020))),"N/A",IF($N265=0,0,IF(ISERROR(VLOOKUP($E265,'Source Data'!$B$29:$J$60, MATCH($L265, 'Source Data'!$B$26:$J$26,1),TRUE))=TRUE,"",VLOOKUP($E265,'Source Data'!$B$29:$J$60,MATCH($L265, 'Source Data'!$B$26:$J$26,1),TRUE))))</f>
        <v/>
      </c>
      <c r="P265" s="170" t="str">
        <f>IF(OR(AND(OR($J265="Retired",$J265="Permanent Low-Use"),$K265&lt;=2021),(AND($J265="New",$K265&gt;2021))),"N/A",IF($N265=0,0,IF(ISERROR(VLOOKUP($E265,'Source Data'!$B$29:$J$60, MATCH($L265, 'Source Data'!$B$26:$J$26,1),TRUE))=TRUE,"",VLOOKUP($E265,'Source Data'!$B$29:$J$60,MATCH($L265, 'Source Data'!$B$26:$J$26,1),TRUE))))</f>
        <v/>
      </c>
      <c r="Q265" s="170" t="str">
        <f>IF(OR(AND(OR($J265="Retired",$J265="Permanent Low-Use"),$K265&lt;=2022),(AND($J265="New",$K265&gt;2022))),"N/A",IF($N265=0,0,IF(ISERROR(VLOOKUP($E265,'Source Data'!$B$29:$J$60, MATCH($L265, 'Source Data'!$B$26:$J$26,1),TRUE))=TRUE,"",VLOOKUP($E265,'Source Data'!$B$29:$J$60,MATCH($L265, 'Source Data'!$B$26:$J$26,1),TRUE))))</f>
        <v/>
      </c>
      <c r="R265" s="170" t="str">
        <f>IF(OR(AND(OR($J265="Retired",$J265="Permanent Low-Use"),$K265&lt;=2023),(AND($J265="New",$K265&gt;2023))),"N/A",IF($N265=0,0,IF(ISERROR(VLOOKUP($E265,'Source Data'!$B$29:$J$60, MATCH($L265, 'Source Data'!$B$26:$J$26,1),TRUE))=TRUE,"",VLOOKUP($E265,'Source Data'!$B$29:$J$60,MATCH($L265, 'Source Data'!$B$26:$J$26,1),TRUE))))</f>
        <v/>
      </c>
      <c r="S265" s="170" t="str">
        <f>IF(OR(AND(OR($J265="Retired",$J265="Permanent Low-Use"),$K265&lt;=2024),(AND($J265="New",$K265&gt;2024))),"N/A",IF($N265=0,0,IF(ISERROR(VLOOKUP($E265,'Source Data'!$B$29:$J$60, MATCH($L265, 'Source Data'!$B$26:$J$26,1),TRUE))=TRUE,"",VLOOKUP($E265,'Source Data'!$B$29:$J$60,MATCH($L265, 'Source Data'!$B$26:$J$26,1),TRUE))))</f>
        <v/>
      </c>
      <c r="T265" s="170" t="str">
        <f>IF(OR(AND(OR($J265="Retired",$J265="Permanent Low-Use"),$K265&lt;=2025),(AND($J265="New",$K265&gt;2025))),"N/A",IF($N265=0,0,IF(ISERROR(VLOOKUP($E265,'Source Data'!$B$29:$J$60, MATCH($L265, 'Source Data'!$B$26:$J$26,1),TRUE))=TRUE,"",VLOOKUP($E265,'Source Data'!$B$29:$J$60,MATCH($L265, 'Source Data'!$B$26:$J$26,1),TRUE))))</f>
        <v/>
      </c>
      <c r="U265" s="170" t="str">
        <f>IF(OR(AND(OR($J265="Retired",$J265="Permanent Low-Use"),$K265&lt;=2026),(AND($J265="New",$K265&gt;2026))),"N/A",IF($N265=0,0,IF(ISERROR(VLOOKUP($E265,'Source Data'!$B$29:$J$60, MATCH($L265, 'Source Data'!$B$26:$J$26,1),TRUE))=TRUE,"",VLOOKUP($E265,'Source Data'!$B$29:$J$60,MATCH($L265, 'Source Data'!$B$26:$J$26,1),TRUE))))</f>
        <v/>
      </c>
      <c r="V265" s="170" t="str">
        <f>IF(OR(AND(OR($J265="Retired",$J265="Permanent Low-Use"),$K265&lt;=2027),(AND($J265="New",$K265&gt;2027))),"N/A",IF($N265=0,0,IF(ISERROR(VLOOKUP($E265,'Source Data'!$B$29:$J$60, MATCH($L265, 'Source Data'!$B$26:$J$26,1),TRUE))=TRUE,"",VLOOKUP($E265,'Source Data'!$B$29:$J$60,MATCH($L265, 'Source Data'!$B$26:$J$26,1),TRUE))))</f>
        <v/>
      </c>
      <c r="W265" s="170" t="str">
        <f>IF(OR(AND(OR($J265="Retired",$J265="Permanent Low-Use"),$K265&lt;=2028),(AND($J265="New",$K265&gt;2028))),"N/A",IF($N265=0,0,IF(ISERROR(VLOOKUP($E265,'Source Data'!$B$29:$J$60, MATCH($L265, 'Source Data'!$B$26:$J$26,1),TRUE))=TRUE,"",VLOOKUP($E265,'Source Data'!$B$29:$J$60,MATCH($L265, 'Source Data'!$B$26:$J$26,1),TRUE))))</f>
        <v/>
      </c>
      <c r="X265" s="170" t="str">
        <f>IF(OR(AND(OR($J265="Retired",$J265="Permanent Low-Use"),$K265&lt;=2029),(AND($J265="New",$K265&gt;2029))),"N/A",IF($N265=0,0,IF(ISERROR(VLOOKUP($E265,'Source Data'!$B$29:$J$60, MATCH($L265, 'Source Data'!$B$26:$J$26,1),TRUE))=TRUE,"",VLOOKUP($E265,'Source Data'!$B$29:$J$60,MATCH($L265, 'Source Data'!$B$26:$J$26,1),TRUE))))</f>
        <v/>
      </c>
      <c r="Y265" s="170" t="str">
        <f>IF(OR(AND(OR($J265="Retired",$J265="Permanent Low-Use"),$K265&lt;=2030),(AND($J265="New",$K265&gt;2030))),"N/A",IF($N265=0,0,IF(ISERROR(VLOOKUP($E265,'Source Data'!$B$29:$J$60, MATCH($L265, 'Source Data'!$B$26:$J$26,1),TRUE))=TRUE,"",VLOOKUP($E265,'Source Data'!$B$29:$J$60,MATCH($L265, 'Source Data'!$B$26:$J$26,1),TRUE))))</f>
        <v/>
      </c>
      <c r="Z265" s="171" t="str">
        <f>IF(ISNUMBER($L265),IF(OR(AND(OR($J265="Retired",$J265="Permanent Low-Use"),$K265&lt;=2020),(AND($J265="New",$K265&gt;2020))),"N/A",VLOOKUP($F265,'Source Data'!$B$15:$I$22,5)),"")</f>
        <v/>
      </c>
      <c r="AA265" s="171" t="str">
        <f>IF(ISNUMBER($F265), IF(OR(AND(OR($J265="Retired", $J265="Permanent Low-Use"), $K265&lt;=2021), (AND($J265= "New", $K265&gt;2021))), "N/A", VLOOKUP($F265, 'Source Data'!$B$15:$I$22,6)), "")</f>
        <v/>
      </c>
      <c r="AB265" s="171" t="str">
        <f>IF(ISNUMBER($F265), IF(OR(AND(OR($J265="Retired", $J265="Permanent Low-Use"), $K265&lt;=2022), (AND($J265= "New", $K265&gt;2022))), "N/A", VLOOKUP($F265, 'Source Data'!$B$15:$I$22,7)), "")</f>
        <v/>
      </c>
      <c r="AC265" s="171" t="str">
        <f>IF(ISNUMBER($F265), IF(OR(AND(OR($J265="Retired", $J265="Permanent Low-Use"), $K265&lt;=2023), (AND($J265= "New", $K265&gt;2023))), "N/A", VLOOKUP($F265, 'Source Data'!$B$15:$I$22,8)), "")</f>
        <v/>
      </c>
      <c r="AD265" s="171" t="str">
        <f>IF(ISNUMBER($F265), IF(OR(AND(OR($J265="Retired", $J265="Permanent Low-Use"), $K265&lt;=2024), (AND($J265= "New", $K265&gt;2024))), "N/A", VLOOKUP($F265, 'Source Data'!$B$15:$I$22,8)), "")</f>
        <v/>
      </c>
      <c r="AE265" s="171" t="str">
        <f>IF(ISNUMBER($F265), IF(OR(AND(OR($J265="Retired", $J265="Permanent Low-Use"), $K265&lt;=2025), (AND($J265= "New", $K265&gt;2025))), "N/A", VLOOKUP($F265, 'Source Data'!$B$15:$I$22,8)), "")</f>
        <v/>
      </c>
      <c r="AF265" s="171" t="str">
        <f>IF(ISNUMBER($F265), IF(OR(AND(OR($J265="Retired", $J265="Permanent Low-Use"), $K265&lt;=2026), (AND($J265= "New", $K265&gt;2026))), "N/A", VLOOKUP($F265, 'Source Data'!$B$15:$I$22,8)), "")</f>
        <v/>
      </c>
      <c r="AG265" s="171" t="str">
        <f>IF(ISNUMBER($F265), IF(OR(AND(OR($J265="Retired", $J265="Permanent Low-Use"), $K265&lt;=2027), (AND($J265= "New", $K265&gt;2027))), "N/A", VLOOKUP($F265, 'Source Data'!$B$15:$I$22,8)), "")</f>
        <v/>
      </c>
      <c r="AH265" s="171" t="str">
        <f>IF(ISNUMBER($F265), IF(OR(AND(OR($J265="Retired", $J265="Permanent Low-Use"), $K265&lt;=2028), (AND($J265= "New", $K265&gt;2028))), "N/A", VLOOKUP($F265, 'Source Data'!$B$15:$I$22,8)), "")</f>
        <v/>
      </c>
      <c r="AI265" s="171" t="str">
        <f>IF(ISNUMBER($F265), IF(OR(AND(OR($J265="Retired", $J265="Permanent Low-Use"), $K265&lt;=2029), (AND($J265= "New", $K265&gt;2029))), "N/A", VLOOKUP($F265, 'Source Data'!$B$15:$I$22,8)), "")</f>
        <v/>
      </c>
      <c r="AJ265" s="171" t="str">
        <f>IF(ISNUMBER($F265), IF(OR(AND(OR($J265="Retired", $J265="Permanent Low-Use"), $K265&lt;=2030), (AND($J265= "New", $K265&gt;2030))), "N/A", VLOOKUP($F265, 'Source Data'!$B$15:$I$22,8)), "")</f>
        <v/>
      </c>
      <c r="AK265" s="171" t="str">
        <f>IF($N265= 0, "N/A", IF(ISERROR(VLOOKUP($F265, 'Source Data'!$B$4:$C$11,2)), "", VLOOKUP($F265, 'Source Data'!$B$4:$C$11,2)))</f>
        <v/>
      </c>
    </row>
    <row r="266" spans="1:37" x14ac:dyDescent="0.35">
      <c r="A266" s="99"/>
      <c r="B266" s="89"/>
      <c r="C266" s="90"/>
      <c r="D266" s="90"/>
      <c r="E266" s="91"/>
      <c r="F266" s="91"/>
      <c r="G266" s="86"/>
      <c r="H266" s="87"/>
      <c r="I266" s="86"/>
      <c r="J266" s="88"/>
      <c r="K266" s="92"/>
      <c r="L266" s="168" t="str">
        <f t="shared" si="11"/>
        <v/>
      </c>
      <c r="M266" s="170" t="str">
        <f>IF(ISERROR(VLOOKUP(E266,'Source Data'!$B$67:$J$97, MATCH(F266, 'Source Data'!$B$64:$J$64,1),TRUE))=TRUE,"",VLOOKUP(E266,'Source Data'!$B$67:$J$97,MATCH(F266, 'Source Data'!$B$64:$J$64,1),TRUE))</f>
        <v/>
      </c>
      <c r="N266" s="169" t="str">
        <f t="shared" si="12"/>
        <v/>
      </c>
      <c r="O266" s="170" t="str">
        <f>IF(OR(AND(OR($J266="Retired",$J266="Permanent Low-Use"),$K266&lt;=2020),(AND($J266="New",$K266&gt;2020))),"N/A",IF($N266=0,0,IF(ISERROR(VLOOKUP($E266,'Source Data'!$B$29:$J$60, MATCH($L266, 'Source Data'!$B$26:$J$26,1),TRUE))=TRUE,"",VLOOKUP($E266,'Source Data'!$B$29:$J$60,MATCH($L266, 'Source Data'!$B$26:$J$26,1),TRUE))))</f>
        <v/>
      </c>
      <c r="P266" s="170" t="str">
        <f>IF(OR(AND(OR($J266="Retired",$J266="Permanent Low-Use"),$K266&lt;=2021),(AND($J266="New",$K266&gt;2021))),"N/A",IF($N266=0,0,IF(ISERROR(VLOOKUP($E266,'Source Data'!$B$29:$J$60, MATCH($L266, 'Source Data'!$B$26:$J$26,1),TRUE))=TRUE,"",VLOOKUP($E266,'Source Data'!$B$29:$J$60,MATCH($L266, 'Source Data'!$B$26:$J$26,1),TRUE))))</f>
        <v/>
      </c>
      <c r="Q266" s="170" t="str">
        <f>IF(OR(AND(OR($J266="Retired",$J266="Permanent Low-Use"),$K266&lt;=2022),(AND($J266="New",$K266&gt;2022))),"N/A",IF($N266=0,0,IF(ISERROR(VLOOKUP($E266,'Source Data'!$B$29:$J$60, MATCH($L266, 'Source Data'!$B$26:$J$26,1),TRUE))=TRUE,"",VLOOKUP($E266,'Source Data'!$B$29:$J$60,MATCH($L266, 'Source Data'!$B$26:$J$26,1),TRUE))))</f>
        <v/>
      </c>
      <c r="R266" s="170" t="str">
        <f>IF(OR(AND(OR($J266="Retired",$J266="Permanent Low-Use"),$K266&lt;=2023),(AND($J266="New",$K266&gt;2023))),"N/A",IF($N266=0,0,IF(ISERROR(VLOOKUP($E266,'Source Data'!$B$29:$J$60, MATCH($L266, 'Source Data'!$B$26:$J$26,1),TRUE))=TRUE,"",VLOOKUP($E266,'Source Data'!$B$29:$J$60,MATCH($L266, 'Source Data'!$B$26:$J$26,1),TRUE))))</f>
        <v/>
      </c>
      <c r="S266" s="170" t="str">
        <f>IF(OR(AND(OR($J266="Retired",$J266="Permanent Low-Use"),$K266&lt;=2024),(AND($J266="New",$K266&gt;2024))),"N/A",IF($N266=0,0,IF(ISERROR(VLOOKUP($E266,'Source Data'!$B$29:$J$60, MATCH($L266, 'Source Data'!$B$26:$J$26,1),TRUE))=TRUE,"",VLOOKUP($E266,'Source Data'!$B$29:$J$60,MATCH($L266, 'Source Data'!$B$26:$J$26,1),TRUE))))</f>
        <v/>
      </c>
      <c r="T266" s="170" t="str">
        <f>IF(OR(AND(OR($J266="Retired",$J266="Permanent Low-Use"),$K266&lt;=2025),(AND($J266="New",$K266&gt;2025))),"N/A",IF($N266=0,0,IF(ISERROR(VLOOKUP($E266,'Source Data'!$B$29:$J$60, MATCH($L266, 'Source Data'!$B$26:$J$26,1),TRUE))=TRUE,"",VLOOKUP($E266,'Source Data'!$B$29:$J$60,MATCH($L266, 'Source Data'!$B$26:$J$26,1),TRUE))))</f>
        <v/>
      </c>
      <c r="U266" s="170" t="str">
        <f>IF(OR(AND(OR($J266="Retired",$J266="Permanent Low-Use"),$K266&lt;=2026),(AND($J266="New",$K266&gt;2026))),"N/A",IF($N266=0,0,IF(ISERROR(VLOOKUP($E266,'Source Data'!$B$29:$J$60, MATCH($L266, 'Source Data'!$B$26:$J$26,1),TRUE))=TRUE,"",VLOOKUP($E266,'Source Data'!$B$29:$J$60,MATCH($L266, 'Source Data'!$B$26:$J$26,1),TRUE))))</f>
        <v/>
      </c>
      <c r="V266" s="170" t="str">
        <f>IF(OR(AND(OR($J266="Retired",$J266="Permanent Low-Use"),$K266&lt;=2027),(AND($J266="New",$K266&gt;2027))),"N/A",IF($N266=0,0,IF(ISERROR(VLOOKUP($E266,'Source Data'!$B$29:$J$60, MATCH($L266, 'Source Data'!$B$26:$J$26,1),TRUE))=TRUE,"",VLOOKUP($E266,'Source Data'!$B$29:$J$60,MATCH($L266, 'Source Data'!$B$26:$J$26,1),TRUE))))</f>
        <v/>
      </c>
      <c r="W266" s="170" t="str">
        <f>IF(OR(AND(OR($J266="Retired",$J266="Permanent Low-Use"),$K266&lt;=2028),(AND($J266="New",$K266&gt;2028))),"N/A",IF($N266=0,0,IF(ISERROR(VLOOKUP($E266,'Source Data'!$B$29:$J$60, MATCH($L266, 'Source Data'!$B$26:$J$26,1),TRUE))=TRUE,"",VLOOKUP($E266,'Source Data'!$B$29:$J$60,MATCH($L266, 'Source Data'!$B$26:$J$26,1),TRUE))))</f>
        <v/>
      </c>
      <c r="X266" s="170" t="str">
        <f>IF(OR(AND(OR($J266="Retired",$J266="Permanent Low-Use"),$K266&lt;=2029),(AND($J266="New",$K266&gt;2029))),"N/A",IF($N266=0,0,IF(ISERROR(VLOOKUP($E266,'Source Data'!$B$29:$J$60, MATCH($L266, 'Source Data'!$B$26:$J$26,1),TRUE))=TRUE,"",VLOOKUP($E266,'Source Data'!$B$29:$J$60,MATCH($L266, 'Source Data'!$B$26:$J$26,1),TRUE))))</f>
        <v/>
      </c>
      <c r="Y266" s="170" t="str">
        <f>IF(OR(AND(OR($J266="Retired",$J266="Permanent Low-Use"),$K266&lt;=2030),(AND($J266="New",$K266&gt;2030))),"N/A",IF($N266=0,0,IF(ISERROR(VLOOKUP($E266,'Source Data'!$B$29:$J$60, MATCH($L266, 'Source Data'!$B$26:$J$26,1),TRUE))=TRUE,"",VLOOKUP($E266,'Source Data'!$B$29:$J$60,MATCH($L266, 'Source Data'!$B$26:$J$26,1),TRUE))))</f>
        <v/>
      </c>
      <c r="Z266" s="171" t="str">
        <f>IF(ISNUMBER($L266),IF(OR(AND(OR($J266="Retired",$J266="Permanent Low-Use"),$K266&lt;=2020),(AND($J266="New",$K266&gt;2020))),"N/A",VLOOKUP($F266,'Source Data'!$B$15:$I$22,5)),"")</f>
        <v/>
      </c>
      <c r="AA266" s="171" t="str">
        <f>IF(ISNUMBER($F266), IF(OR(AND(OR($J266="Retired", $J266="Permanent Low-Use"), $K266&lt;=2021), (AND($J266= "New", $K266&gt;2021))), "N/A", VLOOKUP($F266, 'Source Data'!$B$15:$I$22,6)), "")</f>
        <v/>
      </c>
      <c r="AB266" s="171" t="str">
        <f>IF(ISNUMBER($F266), IF(OR(AND(OR($J266="Retired", $J266="Permanent Low-Use"), $K266&lt;=2022), (AND($J266= "New", $K266&gt;2022))), "N/A", VLOOKUP($F266, 'Source Data'!$B$15:$I$22,7)), "")</f>
        <v/>
      </c>
      <c r="AC266" s="171" t="str">
        <f>IF(ISNUMBER($F266), IF(OR(AND(OR($J266="Retired", $J266="Permanent Low-Use"), $K266&lt;=2023), (AND($J266= "New", $K266&gt;2023))), "N/A", VLOOKUP($F266, 'Source Data'!$B$15:$I$22,8)), "")</f>
        <v/>
      </c>
      <c r="AD266" s="171" t="str">
        <f>IF(ISNUMBER($F266), IF(OR(AND(OR($J266="Retired", $J266="Permanent Low-Use"), $K266&lt;=2024), (AND($J266= "New", $K266&gt;2024))), "N/A", VLOOKUP($F266, 'Source Data'!$B$15:$I$22,8)), "")</f>
        <v/>
      </c>
      <c r="AE266" s="171" t="str">
        <f>IF(ISNUMBER($F266), IF(OR(AND(OR($J266="Retired", $J266="Permanent Low-Use"), $K266&lt;=2025), (AND($J266= "New", $K266&gt;2025))), "N/A", VLOOKUP($F266, 'Source Data'!$B$15:$I$22,8)), "")</f>
        <v/>
      </c>
      <c r="AF266" s="171" t="str">
        <f>IF(ISNUMBER($F266), IF(OR(AND(OR($J266="Retired", $J266="Permanent Low-Use"), $K266&lt;=2026), (AND($J266= "New", $K266&gt;2026))), "N/A", VLOOKUP($F266, 'Source Data'!$B$15:$I$22,8)), "")</f>
        <v/>
      </c>
      <c r="AG266" s="171" t="str">
        <f>IF(ISNUMBER($F266), IF(OR(AND(OR($J266="Retired", $J266="Permanent Low-Use"), $K266&lt;=2027), (AND($J266= "New", $K266&gt;2027))), "N/A", VLOOKUP($F266, 'Source Data'!$B$15:$I$22,8)), "")</f>
        <v/>
      </c>
      <c r="AH266" s="171" t="str">
        <f>IF(ISNUMBER($F266), IF(OR(AND(OR($J266="Retired", $J266="Permanent Low-Use"), $K266&lt;=2028), (AND($J266= "New", $K266&gt;2028))), "N/A", VLOOKUP($F266, 'Source Data'!$B$15:$I$22,8)), "")</f>
        <v/>
      </c>
      <c r="AI266" s="171" t="str">
        <f>IF(ISNUMBER($F266), IF(OR(AND(OR($J266="Retired", $J266="Permanent Low-Use"), $K266&lt;=2029), (AND($J266= "New", $K266&gt;2029))), "N/A", VLOOKUP($F266, 'Source Data'!$B$15:$I$22,8)), "")</f>
        <v/>
      </c>
      <c r="AJ266" s="171" t="str">
        <f>IF(ISNUMBER($F266), IF(OR(AND(OR($J266="Retired", $J266="Permanent Low-Use"), $K266&lt;=2030), (AND($J266= "New", $K266&gt;2030))), "N/A", VLOOKUP($F266, 'Source Data'!$B$15:$I$22,8)), "")</f>
        <v/>
      </c>
      <c r="AK266" s="171" t="str">
        <f>IF($N266= 0, "N/A", IF(ISERROR(VLOOKUP($F266, 'Source Data'!$B$4:$C$11,2)), "", VLOOKUP($F266, 'Source Data'!$B$4:$C$11,2)))</f>
        <v/>
      </c>
    </row>
    <row r="267" spans="1:37" x14ac:dyDescent="0.35">
      <c r="A267" s="99"/>
      <c r="B267" s="89"/>
      <c r="C267" s="90"/>
      <c r="D267" s="90"/>
      <c r="E267" s="91"/>
      <c r="F267" s="91"/>
      <c r="G267" s="86"/>
      <c r="H267" s="87"/>
      <c r="I267" s="86"/>
      <c r="J267" s="88"/>
      <c r="K267" s="92"/>
      <c r="L267" s="168" t="str">
        <f t="shared" si="11"/>
        <v/>
      </c>
      <c r="M267" s="170" t="str">
        <f>IF(ISERROR(VLOOKUP(E267,'Source Data'!$B$67:$J$97, MATCH(F267, 'Source Data'!$B$64:$J$64,1),TRUE))=TRUE,"",VLOOKUP(E267,'Source Data'!$B$67:$J$97,MATCH(F267, 'Source Data'!$B$64:$J$64,1),TRUE))</f>
        <v/>
      </c>
      <c r="N267" s="169" t="str">
        <f t="shared" si="12"/>
        <v/>
      </c>
      <c r="O267" s="170" t="str">
        <f>IF(OR(AND(OR($J267="Retired",$J267="Permanent Low-Use"),$K267&lt;=2020),(AND($J267="New",$K267&gt;2020))),"N/A",IF($N267=0,0,IF(ISERROR(VLOOKUP($E267,'Source Data'!$B$29:$J$60, MATCH($L267, 'Source Data'!$B$26:$J$26,1),TRUE))=TRUE,"",VLOOKUP($E267,'Source Data'!$B$29:$J$60,MATCH($L267, 'Source Data'!$B$26:$J$26,1),TRUE))))</f>
        <v/>
      </c>
      <c r="P267" s="170" t="str">
        <f>IF(OR(AND(OR($J267="Retired",$J267="Permanent Low-Use"),$K267&lt;=2021),(AND($J267="New",$K267&gt;2021))),"N/A",IF($N267=0,0,IF(ISERROR(VLOOKUP($E267,'Source Data'!$B$29:$J$60, MATCH($L267, 'Source Data'!$B$26:$J$26,1),TRUE))=TRUE,"",VLOOKUP($E267,'Source Data'!$B$29:$J$60,MATCH($L267, 'Source Data'!$B$26:$J$26,1),TRUE))))</f>
        <v/>
      </c>
      <c r="Q267" s="170" t="str">
        <f>IF(OR(AND(OR($J267="Retired",$J267="Permanent Low-Use"),$K267&lt;=2022),(AND($J267="New",$K267&gt;2022))),"N/A",IF($N267=0,0,IF(ISERROR(VLOOKUP($E267,'Source Data'!$B$29:$J$60, MATCH($L267, 'Source Data'!$B$26:$J$26,1),TRUE))=TRUE,"",VLOOKUP($E267,'Source Data'!$B$29:$J$60,MATCH($L267, 'Source Data'!$B$26:$J$26,1),TRUE))))</f>
        <v/>
      </c>
      <c r="R267" s="170" t="str">
        <f>IF(OR(AND(OR($J267="Retired",$J267="Permanent Low-Use"),$K267&lt;=2023),(AND($J267="New",$K267&gt;2023))),"N/A",IF($N267=0,0,IF(ISERROR(VLOOKUP($E267,'Source Data'!$B$29:$J$60, MATCH($L267, 'Source Data'!$B$26:$J$26,1),TRUE))=TRUE,"",VLOOKUP($E267,'Source Data'!$B$29:$J$60,MATCH($L267, 'Source Data'!$B$26:$J$26,1),TRUE))))</f>
        <v/>
      </c>
      <c r="S267" s="170" t="str">
        <f>IF(OR(AND(OR($J267="Retired",$J267="Permanent Low-Use"),$K267&lt;=2024),(AND($J267="New",$K267&gt;2024))),"N/A",IF($N267=0,0,IF(ISERROR(VLOOKUP($E267,'Source Data'!$B$29:$J$60, MATCH($L267, 'Source Data'!$B$26:$J$26,1),TRUE))=TRUE,"",VLOOKUP($E267,'Source Data'!$B$29:$J$60,MATCH($L267, 'Source Data'!$B$26:$J$26,1),TRUE))))</f>
        <v/>
      </c>
      <c r="T267" s="170" t="str">
        <f>IF(OR(AND(OR($J267="Retired",$J267="Permanent Low-Use"),$K267&lt;=2025),(AND($J267="New",$K267&gt;2025))),"N/A",IF($N267=0,0,IF(ISERROR(VLOOKUP($E267,'Source Data'!$B$29:$J$60, MATCH($L267, 'Source Data'!$B$26:$J$26,1),TRUE))=TRUE,"",VLOOKUP($E267,'Source Data'!$B$29:$J$60,MATCH($L267, 'Source Data'!$B$26:$J$26,1),TRUE))))</f>
        <v/>
      </c>
      <c r="U267" s="170" t="str">
        <f>IF(OR(AND(OR($J267="Retired",$J267="Permanent Low-Use"),$K267&lt;=2026),(AND($J267="New",$K267&gt;2026))),"N/A",IF($N267=0,0,IF(ISERROR(VLOOKUP($E267,'Source Data'!$B$29:$J$60, MATCH($L267, 'Source Data'!$B$26:$J$26,1),TRUE))=TRUE,"",VLOOKUP($E267,'Source Data'!$B$29:$J$60,MATCH($L267, 'Source Data'!$B$26:$J$26,1),TRUE))))</f>
        <v/>
      </c>
      <c r="V267" s="170" t="str">
        <f>IF(OR(AND(OR($J267="Retired",$J267="Permanent Low-Use"),$K267&lt;=2027),(AND($J267="New",$K267&gt;2027))),"N/A",IF($N267=0,0,IF(ISERROR(VLOOKUP($E267,'Source Data'!$B$29:$J$60, MATCH($L267, 'Source Data'!$B$26:$J$26,1),TRUE))=TRUE,"",VLOOKUP($E267,'Source Data'!$B$29:$J$60,MATCH($L267, 'Source Data'!$B$26:$J$26,1),TRUE))))</f>
        <v/>
      </c>
      <c r="W267" s="170" t="str">
        <f>IF(OR(AND(OR($J267="Retired",$J267="Permanent Low-Use"),$K267&lt;=2028),(AND($J267="New",$K267&gt;2028))),"N/A",IF($N267=0,0,IF(ISERROR(VLOOKUP($E267,'Source Data'!$B$29:$J$60, MATCH($L267, 'Source Data'!$B$26:$J$26,1),TRUE))=TRUE,"",VLOOKUP($E267,'Source Data'!$B$29:$J$60,MATCH($L267, 'Source Data'!$B$26:$J$26,1),TRUE))))</f>
        <v/>
      </c>
      <c r="X267" s="170" t="str">
        <f>IF(OR(AND(OR($J267="Retired",$J267="Permanent Low-Use"),$K267&lt;=2029),(AND($J267="New",$K267&gt;2029))),"N/A",IF($N267=0,0,IF(ISERROR(VLOOKUP($E267,'Source Data'!$B$29:$J$60, MATCH($L267, 'Source Data'!$B$26:$J$26,1),TRUE))=TRUE,"",VLOOKUP($E267,'Source Data'!$B$29:$J$60,MATCH($L267, 'Source Data'!$B$26:$J$26,1),TRUE))))</f>
        <v/>
      </c>
      <c r="Y267" s="170" t="str">
        <f>IF(OR(AND(OR($J267="Retired",$J267="Permanent Low-Use"),$K267&lt;=2030),(AND($J267="New",$K267&gt;2030))),"N/A",IF($N267=0,0,IF(ISERROR(VLOOKUP($E267,'Source Data'!$B$29:$J$60, MATCH($L267, 'Source Data'!$B$26:$J$26,1),TRUE))=TRUE,"",VLOOKUP($E267,'Source Data'!$B$29:$J$60,MATCH($L267, 'Source Data'!$B$26:$J$26,1),TRUE))))</f>
        <v/>
      </c>
      <c r="Z267" s="171" t="str">
        <f>IF(ISNUMBER($L267),IF(OR(AND(OR($J267="Retired",$J267="Permanent Low-Use"),$K267&lt;=2020),(AND($J267="New",$K267&gt;2020))),"N/A",VLOOKUP($F267,'Source Data'!$B$15:$I$22,5)),"")</f>
        <v/>
      </c>
      <c r="AA267" s="171" t="str">
        <f>IF(ISNUMBER($F267), IF(OR(AND(OR($J267="Retired", $J267="Permanent Low-Use"), $K267&lt;=2021), (AND($J267= "New", $K267&gt;2021))), "N/A", VLOOKUP($F267, 'Source Data'!$B$15:$I$22,6)), "")</f>
        <v/>
      </c>
      <c r="AB267" s="171" t="str">
        <f>IF(ISNUMBER($F267), IF(OR(AND(OR($J267="Retired", $J267="Permanent Low-Use"), $K267&lt;=2022), (AND($J267= "New", $K267&gt;2022))), "N/A", VLOOKUP($F267, 'Source Data'!$B$15:$I$22,7)), "")</f>
        <v/>
      </c>
      <c r="AC267" s="171" t="str">
        <f>IF(ISNUMBER($F267), IF(OR(AND(OR($J267="Retired", $J267="Permanent Low-Use"), $K267&lt;=2023), (AND($J267= "New", $K267&gt;2023))), "N/A", VLOOKUP($F267, 'Source Data'!$B$15:$I$22,8)), "")</f>
        <v/>
      </c>
      <c r="AD267" s="171" t="str">
        <f>IF(ISNUMBER($F267), IF(OR(AND(OR($J267="Retired", $J267="Permanent Low-Use"), $K267&lt;=2024), (AND($J267= "New", $K267&gt;2024))), "N/A", VLOOKUP($F267, 'Source Data'!$B$15:$I$22,8)), "")</f>
        <v/>
      </c>
      <c r="AE267" s="171" t="str">
        <f>IF(ISNUMBER($F267), IF(OR(AND(OR($J267="Retired", $J267="Permanent Low-Use"), $K267&lt;=2025), (AND($J267= "New", $K267&gt;2025))), "N/A", VLOOKUP($F267, 'Source Data'!$B$15:$I$22,8)), "")</f>
        <v/>
      </c>
      <c r="AF267" s="171" t="str">
        <f>IF(ISNUMBER($F267), IF(OR(AND(OR($J267="Retired", $J267="Permanent Low-Use"), $K267&lt;=2026), (AND($J267= "New", $K267&gt;2026))), "N/A", VLOOKUP($F267, 'Source Data'!$B$15:$I$22,8)), "")</f>
        <v/>
      </c>
      <c r="AG267" s="171" t="str">
        <f>IF(ISNUMBER($F267), IF(OR(AND(OR($J267="Retired", $J267="Permanent Low-Use"), $K267&lt;=2027), (AND($J267= "New", $K267&gt;2027))), "N/A", VLOOKUP($F267, 'Source Data'!$B$15:$I$22,8)), "")</f>
        <v/>
      </c>
      <c r="AH267" s="171" t="str">
        <f>IF(ISNUMBER($F267), IF(OR(AND(OR($J267="Retired", $J267="Permanent Low-Use"), $K267&lt;=2028), (AND($J267= "New", $K267&gt;2028))), "N/A", VLOOKUP($F267, 'Source Data'!$B$15:$I$22,8)), "")</f>
        <v/>
      </c>
      <c r="AI267" s="171" t="str">
        <f>IF(ISNUMBER($F267), IF(OR(AND(OR($J267="Retired", $J267="Permanent Low-Use"), $K267&lt;=2029), (AND($J267= "New", $K267&gt;2029))), "N/A", VLOOKUP($F267, 'Source Data'!$B$15:$I$22,8)), "")</f>
        <v/>
      </c>
      <c r="AJ267" s="171" t="str">
        <f>IF(ISNUMBER($F267), IF(OR(AND(OR($J267="Retired", $J267="Permanent Low-Use"), $K267&lt;=2030), (AND($J267= "New", $K267&gt;2030))), "N/A", VLOOKUP($F267, 'Source Data'!$B$15:$I$22,8)), "")</f>
        <v/>
      </c>
      <c r="AK267" s="171" t="str">
        <f>IF($N267= 0, "N/A", IF(ISERROR(VLOOKUP($F267, 'Source Data'!$B$4:$C$11,2)), "", VLOOKUP($F267, 'Source Data'!$B$4:$C$11,2)))</f>
        <v/>
      </c>
    </row>
    <row r="268" spans="1:37" x14ac:dyDescent="0.35">
      <c r="A268" s="99"/>
      <c r="B268" s="89"/>
      <c r="C268" s="90"/>
      <c r="D268" s="90"/>
      <c r="E268" s="91"/>
      <c r="F268" s="91"/>
      <c r="G268" s="86"/>
      <c r="H268" s="87"/>
      <c r="I268" s="86"/>
      <c r="J268" s="88"/>
      <c r="K268" s="92"/>
      <c r="L268" s="168" t="str">
        <f t="shared" si="11"/>
        <v/>
      </c>
      <c r="M268" s="170" t="str">
        <f>IF(ISERROR(VLOOKUP(E268,'Source Data'!$B$67:$J$97, MATCH(F268, 'Source Data'!$B$64:$J$64,1),TRUE))=TRUE,"",VLOOKUP(E268,'Source Data'!$B$67:$J$97,MATCH(F268, 'Source Data'!$B$64:$J$64,1),TRUE))</f>
        <v/>
      </c>
      <c r="N268" s="169" t="str">
        <f t="shared" si="12"/>
        <v/>
      </c>
      <c r="O268" s="170" t="str">
        <f>IF(OR(AND(OR($J268="Retired",$J268="Permanent Low-Use"),$K268&lt;=2020),(AND($J268="New",$K268&gt;2020))),"N/A",IF($N268=0,0,IF(ISERROR(VLOOKUP($E268,'Source Data'!$B$29:$J$60, MATCH($L268, 'Source Data'!$B$26:$J$26,1),TRUE))=TRUE,"",VLOOKUP($E268,'Source Data'!$B$29:$J$60,MATCH($L268, 'Source Data'!$B$26:$J$26,1),TRUE))))</f>
        <v/>
      </c>
      <c r="P268" s="170" t="str">
        <f>IF(OR(AND(OR($J268="Retired",$J268="Permanent Low-Use"),$K268&lt;=2021),(AND($J268="New",$K268&gt;2021))),"N/A",IF($N268=0,0,IF(ISERROR(VLOOKUP($E268,'Source Data'!$B$29:$J$60, MATCH($L268, 'Source Data'!$B$26:$J$26,1),TRUE))=TRUE,"",VLOOKUP($E268,'Source Data'!$B$29:$J$60,MATCH($L268, 'Source Data'!$B$26:$J$26,1),TRUE))))</f>
        <v/>
      </c>
      <c r="Q268" s="170" t="str">
        <f>IF(OR(AND(OR($J268="Retired",$J268="Permanent Low-Use"),$K268&lt;=2022),(AND($J268="New",$K268&gt;2022))),"N/A",IF($N268=0,0,IF(ISERROR(VLOOKUP($E268,'Source Data'!$B$29:$J$60, MATCH($L268, 'Source Data'!$B$26:$J$26,1),TRUE))=TRUE,"",VLOOKUP($E268,'Source Data'!$B$29:$J$60,MATCH($L268, 'Source Data'!$B$26:$J$26,1),TRUE))))</f>
        <v/>
      </c>
      <c r="R268" s="170" t="str">
        <f>IF(OR(AND(OR($J268="Retired",$J268="Permanent Low-Use"),$K268&lt;=2023),(AND($J268="New",$K268&gt;2023))),"N/A",IF($N268=0,0,IF(ISERROR(VLOOKUP($E268,'Source Data'!$B$29:$J$60, MATCH($L268, 'Source Data'!$B$26:$J$26,1),TRUE))=TRUE,"",VLOOKUP($E268,'Source Data'!$B$29:$J$60,MATCH($L268, 'Source Data'!$B$26:$J$26,1),TRUE))))</f>
        <v/>
      </c>
      <c r="S268" s="170" t="str">
        <f>IF(OR(AND(OR($J268="Retired",$J268="Permanent Low-Use"),$K268&lt;=2024),(AND($J268="New",$K268&gt;2024))),"N/A",IF($N268=0,0,IF(ISERROR(VLOOKUP($E268,'Source Data'!$B$29:$J$60, MATCH($L268, 'Source Data'!$B$26:$J$26,1),TRUE))=TRUE,"",VLOOKUP($E268,'Source Data'!$B$29:$J$60,MATCH($L268, 'Source Data'!$B$26:$J$26,1),TRUE))))</f>
        <v/>
      </c>
      <c r="T268" s="170" t="str">
        <f>IF(OR(AND(OR($J268="Retired",$J268="Permanent Low-Use"),$K268&lt;=2025),(AND($J268="New",$K268&gt;2025))),"N/A",IF($N268=0,0,IF(ISERROR(VLOOKUP($E268,'Source Data'!$B$29:$J$60, MATCH($L268, 'Source Data'!$B$26:$J$26,1),TRUE))=TRUE,"",VLOOKUP($E268,'Source Data'!$B$29:$J$60,MATCH($L268, 'Source Data'!$B$26:$J$26,1),TRUE))))</f>
        <v/>
      </c>
      <c r="U268" s="170" t="str">
        <f>IF(OR(AND(OR($J268="Retired",$J268="Permanent Low-Use"),$K268&lt;=2026),(AND($J268="New",$K268&gt;2026))),"N/A",IF($N268=0,0,IF(ISERROR(VLOOKUP($E268,'Source Data'!$B$29:$J$60, MATCH($L268, 'Source Data'!$B$26:$J$26,1),TRUE))=TRUE,"",VLOOKUP($E268,'Source Data'!$B$29:$J$60,MATCH($L268, 'Source Data'!$B$26:$J$26,1),TRUE))))</f>
        <v/>
      </c>
      <c r="V268" s="170" t="str">
        <f>IF(OR(AND(OR($J268="Retired",$J268="Permanent Low-Use"),$K268&lt;=2027),(AND($J268="New",$K268&gt;2027))),"N/A",IF($N268=0,0,IF(ISERROR(VLOOKUP($E268,'Source Data'!$B$29:$J$60, MATCH($L268, 'Source Data'!$B$26:$J$26,1),TRUE))=TRUE,"",VLOOKUP($E268,'Source Data'!$B$29:$J$60,MATCH($L268, 'Source Data'!$B$26:$J$26,1),TRUE))))</f>
        <v/>
      </c>
      <c r="W268" s="170" t="str">
        <f>IF(OR(AND(OR($J268="Retired",$J268="Permanent Low-Use"),$K268&lt;=2028),(AND($J268="New",$K268&gt;2028))),"N/A",IF($N268=0,0,IF(ISERROR(VLOOKUP($E268,'Source Data'!$B$29:$J$60, MATCH($L268, 'Source Data'!$B$26:$J$26,1),TRUE))=TRUE,"",VLOOKUP($E268,'Source Data'!$B$29:$J$60,MATCH($L268, 'Source Data'!$B$26:$J$26,1),TRUE))))</f>
        <v/>
      </c>
      <c r="X268" s="170" t="str">
        <f>IF(OR(AND(OR($J268="Retired",$J268="Permanent Low-Use"),$K268&lt;=2029),(AND($J268="New",$K268&gt;2029))),"N/A",IF($N268=0,0,IF(ISERROR(VLOOKUP($E268,'Source Data'!$B$29:$J$60, MATCH($L268, 'Source Data'!$B$26:$J$26,1),TRUE))=TRUE,"",VLOOKUP($E268,'Source Data'!$B$29:$J$60,MATCH($L268, 'Source Data'!$B$26:$J$26,1),TRUE))))</f>
        <v/>
      </c>
      <c r="Y268" s="170" t="str">
        <f>IF(OR(AND(OR($J268="Retired",$J268="Permanent Low-Use"),$K268&lt;=2030),(AND($J268="New",$K268&gt;2030))),"N/A",IF($N268=0,0,IF(ISERROR(VLOOKUP($E268,'Source Data'!$B$29:$J$60, MATCH($L268, 'Source Data'!$B$26:$J$26,1),TRUE))=TRUE,"",VLOOKUP($E268,'Source Data'!$B$29:$J$60,MATCH($L268, 'Source Data'!$B$26:$J$26,1),TRUE))))</f>
        <v/>
      </c>
      <c r="Z268" s="171" t="str">
        <f>IF(ISNUMBER($L268),IF(OR(AND(OR($J268="Retired",$J268="Permanent Low-Use"),$K268&lt;=2020),(AND($J268="New",$K268&gt;2020))),"N/A",VLOOKUP($F268,'Source Data'!$B$15:$I$22,5)),"")</f>
        <v/>
      </c>
      <c r="AA268" s="171" t="str">
        <f>IF(ISNUMBER($F268), IF(OR(AND(OR($J268="Retired", $J268="Permanent Low-Use"), $K268&lt;=2021), (AND($J268= "New", $K268&gt;2021))), "N/A", VLOOKUP($F268, 'Source Data'!$B$15:$I$22,6)), "")</f>
        <v/>
      </c>
      <c r="AB268" s="171" t="str">
        <f>IF(ISNUMBER($F268), IF(OR(AND(OR($J268="Retired", $J268="Permanent Low-Use"), $K268&lt;=2022), (AND($J268= "New", $K268&gt;2022))), "N/A", VLOOKUP($F268, 'Source Data'!$B$15:$I$22,7)), "")</f>
        <v/>
      </c>
      <c r="AC268" s="171" t="str">
        <f>IF(ISNUMBER($F268), IF(OR(AND(OR($J268="Retired", $J268="Permanent Low-Use"), $K268&lt;=2023), (AND($J268= "New", $K268&gt;2023))), "N/A", VLOOKUP($F268, 'Source Data'!$B$15:$I$22,8)), "")</f>
        <v/>
      </c>
      <c r="AD268" s="171" t="str">
        <f>IF(ISNUMBER($F268), IF(OR(AND(OR($J268="Retired", $J268="Permanent Low-Use"), $K268&lt;=2024), (AND($J268= "New", $K268&gt;2024))), "N/A", VLOOKUP($F268, 'Source Data'!$B$15:$I$22,8)), "")</f>
        <v/>
      </c>
      <c r="AE268" s="171" t="str">
        <f>IF(ISNUMBER($F268), IF(OR(AND(OR($J268="Retired", $J268="Permanent Low-Use"), $K268&lt;=2025), (AND($J268= "New", $K268&gt;2025))), "N/A", VLOOKUP($F268, 'Source Data'!$B$15:$I$22,8)), "")</f>
        <v/>
      </c>
      <c r="AF268" s="171" t="str">
        <f>IF(ISNUMBER($F268), IF(OR(AND(OR($J268="Retired", $J268="Permanent Low-Use"), $K268&lt;=2026), (AND($J268= "New", $K268&gt;2026))), "N/A", VLOOKUP($F268, 'Source Data'!$B$15:$I$22,8)), "")</f>
        <v/>
      </c>
      <c r="AG268" s="171" t="str">
        <f>IF(ISNUMBER($F268), IF(OR(AND(OR($J268="Retired", $J268="Permanent Low-Use"), $K268&lt;=2027), (AND($J268= "New", $K268&gt;2027))), "N/A", VLOOKUP($F268, 'Source Data'!$B$15:$I$22,8)), "")</f>
        <v/>
      </c>
      <c r="AH268" s="171" t="str">
        <f>IF(ISNUMBER($F268), IF(OR(AND(OR($J268="Retired", $J268="Permanent Low-Use"), $K268&lt;=2028), (AND($J268= "New", $K268&gt;2028))), "N/A", VLOOKUP($F268, 'Source Data'!$B$15:$I$22,8)), "")</f>
        <v/>
      </c>
      <c r="AI268" s="171" t="str">
        <f>IF(ISNUMBER($F268), IF(OR(AND(OR($J268="Retired", $J268="Permanent Low-Use"), $K268&lt;=2029), (AND($J268= "New", $K268&gt;2029))), "N/A", VLOOKUP($F268, 'Source Data'!$B$15:$I$22,8)), "")</f>
        <v/>
      </c>
      <c r="AJ268" s="171" t="str">
        <f>IF(ISNUMBER($F268), IF(OR(AND(OR($J268="Retired", $J268="Permanent Low-Use"), $K268&lt;=2030), (AND($J268= "New", $K268&gt;2030))), "N/A", VLOOKUP($F268, 'Source Data'!$B$15:$I$22,8)), "")</f>
        <v/>
      </c>
      <c r="AK268" s="171" t="str">
        <f>IF($N268= 0, "N/A", IF(ISERROR(VLOOKUP($F268, 'Source Data'!$B$4:$C$11,2)), "", VLOOKUP($F268, 'Source Data'!$B$4:$C$11,2)))</f>
        <v/>
      </c>
    </row>
    <row r="269" spans="1:37" x14ac:dyDescent="0.35">
      <c r="A269" s="99"/>
      <c r="B269" s="89"/>
      <c r="C269" s="90"/>
      <c r="D269" s="90"/>
      <c r="E269" s="91"/>
      <c r="F269" s="91"/>
      <c r="G269" s="86"/>
      <c r="H269" s="87"/>
      <c r="I269" s="86"/>
      <c r="J269" s="88"/>
      <c r="K269" s="92"/>
      <c r="L269" s="168" t="str">
        <f t="shared" si="11"/>
        <v/>
      </c>
      <c r="M269" s="170" t="str">
        <f>IF(ISERROR(VLOOKUP(E269,'Source Data'!$B$67:$J$97, MATCH(F269, 'Source Data'!$B$64:$J$64,1),TRUE))=TRUE,"",VLOOKUP(E269,'Source Data'!$B$67:$J$97,MATCH(F269, 'Source Data'!$B$64:$J$64,1),TRUE))</f>
        <v/>
      </c>
      <c r="N269" s="169" t="str">
        <f t="shared" si="12"/>
        <v/>
      </c>
      <c r="O269" s="170" t="str">
        <f>IF(OR(AND(OR($J269="Retired",$J269="Permanent Low-Use"),$K269&lt;=2020),(AND($J269="New",$K269&gt;2020))),"N/A",IF($N269=0,0,IF(ISERROR(VLOOKUP($E269,'Source Data'!$B$29:$J$60, MATCH($L269, 'Source Data'!$B$26:$J$26,1),TRUE))=TRUE,"",VLOOKUP($E269,'Source Data'!$B$29:$J$60,MATCH($L269, 'Source Data'!$B$26:$J$26,1),TRUE))))</f>
        <v/>
      </c>
      <c r="P269" s="170" t="str">
        <f>IF(OR(AND(OR($J269="Retired",$J269="Permanent Low-Use"),$K269&lt;=2021),(AND($J269="New",$K269&gt;2021))),"N/A",IF($N269=0,0,IF(ISERROR(VLOOKUP($E269,'Source Data'!$B$29:$J$60, MATCH($L269, 'Source Data'!$B$26:$J$26,1),TRUE))=TRUE,"",VLOOKUP($E269,'Source Data'!$B$29:$J$60,MATCH($L269, 'Source Data'!$B$26:$J$26,1),TRUE))))</f>
        <v/>
      </c>
      <c r="Q269" s="170" t="str">
        <f>IF(OR(AND(OR($J269="Retired",$J269="Permanent Low-Use"),$K269&lt;=2022),(AND($J269="New",$K269&gt;2022))),"N/A",IF($N269=0,0,IF(ISERROR(VLOOKUP($E269,'Source Data'!$B$29:$J$60, MATCH($L269, 'Source Data'!$B$26:$J$26,1),TRUE))=TRUE,"",VLOOKUP($E269,'Source Data'!$B$29:$J$60,MATCH($L269, 'Source Data'!$B$26:$J$26,1),TRUE))))</f>
        <v/>
      </c>
      <c r="R269" s="170" t="str">
        <f>IF(OR(AND(OR($J269="Retired",$J269="Permanent Low-Use"),$K269&lt;=2023),(AND($J269="New",$K269&gt;2023))),"N/A",IF($N269=0,0,IF(ISERROR(VLOOKUP($E269,'Source Data'!$B$29:$J$60, MATCH($L269, 'Source Data'!$B$26:$J$26,1),TRUE))=TRUE,"",VLOOKUP($E269,'Source Data'!$B$29:$J$60,MATCH($L269, 'Source Data'!$B$26:$J$26,1),TRUE))))</f>
        <v/>
      </c>
      <c r="S269" s="170" t="str">
        <f>IF(OR(AND(OR($J269="Retired",$J269="Permanent Low-Use"),$K269&lt;=2024),(AND($J269="New",$K269&gt;2024))),"N/A",IF($N269=0,0,IF(ISERROR(VLOOKUP($E269,'Source Data'!$B$29:$J$60, MATCH($L269, 'Source Data'!$B$26:$J$26,1),TRUE))=TRUE,"",VLOOKUP($E269,'Source Data'!$B$29:$J$60,MATCH($L269, 'Source Data'!$B$26:$J$26,1),TRUE))))</f>
        <v/>
      </c>
      <c r="T269" s="170" t="str">
        <f>IF(OR(AND(OR($J269="Retired",$J269="Permanent Low-Use"),$K269&lt;=2025),(AND($J269="New",$K269&gt;2025))),"N/A",IF($N269=0,0,IF(ISERROR(VLOOKUP($E269,'Source Data'!$B$29:$J$60, MATCH($L269, 'Source Data'!$B$26:$J$26,1),TRUE))=TRUE,"",VLOOKUP($E269,'Source Data'!$B$29:$J$60,MATCH($L269, 'Source Data'!$B$26:$J$26,1),TRUE))))</f>
        <v/>
      </c>
      <c r="U269" s="170" t="str">
        <f>IF(OR(AND(OR($J269="Retired",$J269="Permanent Low-Use"),$K269&lt;=2026),(AND($J269="New",$K269&gt;2026))),"N/A",IF($N269=0,0,IF(ISERROR(VLOOKUP($E269,'Source Data'!$B$29:$J$60, MATCH($L269, 'Source Data'!$B$26:$J$26,1),TRUE))=TRUE,"",VLOOKUP($E269,'Source Data'!$B$29:$J$60,MATCH($L269, 'Source Data'!$B$26:$J$26,1),TRUE))))</f>
        <v/>
      </c>
      <c r="V269" s="170" t="str">
        <f>IF(OR(AND(OR($J269="Retired",$J269="Permanent Low-Use"),$K269&lt;=2027),(AND($J269="New",$K269&gt;2027))),"N/A",IF($N269=0,0,IF(ISERROR(VLOOKUP($E269,'Source Data'!$B$29:$J$60, MATCH($L269, 'Source Data'!$B$26:$J$26,1),TRUE))=TRUE,"",VLOOKUP($E269,'Source Data'!$B$29:$J$60,MATCH($L269, 'Source Data'!$B$26:$J$26,1),TRUE))))</f>
        <v/>
      </c>
      <c r="W269" s="170" t="str">
        <f>IF(OR(AND(OR($J269="Retired",$J269="Permanent Low-Use"),$K269&lt;=2028),(AND($J269="New",$K269&gt;2028))),"N/A",IF($N269=0,0,IF(ISERROR(VLOOKUP($E269,'Source Data'!$B$29:$J$60, MATCH($L269, 'Source Data'!$B$26:$J$26,1),TRUE))=TRUE,"",VLOOKUP($E269,'Source Data'!$B$29:$J$60,MATCH($L269, 'Source Data'!$B$26:$J$26,1),TRUE))))</f>
        <v/>
      </c>
      <c r="X269" s="170" t="str">
        <f>IF(OR(AND(OR($J269="Retired",$J269="Permanent Low-Use"),$K269&lt;=2029),(AND($J269="New",$K269&gt;2029))),"N/A",IF($N269=0,0,IF(ISERROR(VLOOKUP($E269,'Source Data'!$B$29:$J$60, MATCH($L269, 'Source Data'!$B$26:$J$26,1),TRUE))=TRUE,"",VLOOKUP($E269,'Source Data'!$B$29:$J$60,MATCH($L269, 'Source Data'!$B$26:$J$26,1),TRUE))))</f>
        <v/>
      </c>
      <c r="Y269" s="170" t="str">
        <f>IF(OR(AND(OR($J269="Retired",$J269="Permanent Low-Use"),$K269&lt;=2030),(AND($J269="New",$K269&gt;2030))),"N/A",IF($N269=0,0,IF(ISERROR(VLOOKUP($E269,'Source Data'!$B$29:$J$60, MATCH($L269, 'Source Data'!$B$26:$J$26,1),TRUE))=TRUE,"",VLOOKUP($E269,'Source Data'!$B$29:$J$60,MATCH($L269, 'Source Data'!$B$26:$J$26,1),TRUE))))</f>
        <v/>
      </c>
      <c r="Z269" s="171" t="str">
        <f>IF(ISNUMBER($L269),IF(OR(AND(OR($J269="Retired",$J269="Permanent Low-Use"),$K269&lt;=2020),(AND($J269="New",$K269&gt;2020))),"N/A",VLOOKUP($F269,'Source Data'!$B$15:$I$22,5)),"")</f>
        <v/>
      </c>
      <c r="AA269" s="171" t="str">
        <f>IF(ISNUMBER($F269), IF(OR(AND(OR($J269="Retired", $J269="Permanent Low-Use"), $K269&lt;=2021), (AND($J269= "New", $K269&gt;2021))), "N/A", VLOOKUP($F269, 'Source Data'!$B$15:$I$22,6)), "")</f>
        <v/>
      </c>
      <c r="AB269" s="171" t="str">
        <f>IF(ISNUMBER($F269), IF(OR(AND(OR($J269="Retired", $J269="Permanent Low-Use"), $K269&lt;=2022), (AND($J269= "New", $K269&gt;2022))), "N/A", VLOOKUP($F269, 'Source Data'!$B$15:$I$22,7)), "")</f>
        <v/>
      </c>
      <c r="AC269" s="171" t="str">
        <f>IF(ISNUMBER($F269), IF(OR(AND(OR($J269="Retired", $J269="Permanent Low-Use"), $K269&lt;=2023), (AND($J269= "New", $K269&gt;2023))), "N/A", VLOOKUP($F269, 'Source Data'!$B$15:$I$22,8)), "")</f>
        <v/>
      </c>
      <c r="AD269" s="171" t="str">
        <f>IF(ISNUMBER($F269), IF(OR(AND(OR($J269="Retired", $J269="Permanent Low-Use"), $K269&lt;=2024), (AND($J269= "New", $K269&gt;2024))), "N/A", VLOOKUP($F269, 'Source Data'!$B$15:$I$22,8)), "")</f>
        <v/>
      </c>
      <c r="AE269" s="171" t="str">
        <f>IF(ISNUMBER($F269), IF(OR(AND(OR($J269="Retired", $J269="Permanent Low-Use"), $K269&lt;=2025), (AND($J269= "New", $K269&gt;2025))), "N/A", VLOOKUP($F269, 'Source Data'!$B$15:$I$22,8)), "")</f>
        <v/>
      </c>
      <c r="AF269" s="171" t="str">
        <f>IF(ISNUMBER($F269), IF(OR(AND(OR($J269="Retired", $J269="Permanent Low-Use"), $K269&lt;=2026), (AND($J269= "New", $K269&gt;2026))), "N/A", VLOOKUP($F269, 'Source Data'!$B$15:$I$22,8)), "")</f>
        <v/>
      </c>
      <c r="AG269" s="171" t="str">
        <f>IF(ISNUMBER($F269), IF(OR(AND(OR($J269="Retired", $J269="Permanent Low-Use"), $K269&lt;=2027), (AND($J269= "New", $K269&gt;2027))), "N/A", VLOOKUP($F269, 'Source Data'!$B$15:$I$22,8)), "")</f>
        <v/>
      </c>
      <c r="AH269" s="171" t="str">
        <f>IF(ISNUMBER($F269), IF(OR(AND(OR($J269="Retired", $J269="Permanent Low-Use"), $K269&lt;=2028), (AND($J269= "New", $K269&gt;2028))), "N/A", VLOOKUP($F269, 'Source Data'!$B$15:$I$22,8)), "")</f>
        <v/>
      </c>
      <c r="AI269" s="171" t="str">
        <f>IF(ISNUMBER($F269), IF(OR(AND(OR($J269="Retired", $J269="Permanent Low-Use"), $K269&lt;=2029), (AND($J269= "New", $K269&gt;2029))), "N/A", VLOOKUP($F269, 'Source Data'!$B$15:$I$22,8)), "")</f>
        <v/>
      </c>
      <c r="AJ269" s="171" t="str">
        <f>IF(ISNUMBER($F269), IF(OR(AND(OR($J269="Retired", $J269="Permanent Low-Use"), $K269&lt;=2030), (AND($J269= "New", $K269&gt;2030))), "N/A", VLOOKUP($F269, 'Source Data'!$B$15:$I$22,8)), "")</f>
        <v/>
      </c>
      <c r="AK269" s="171" t="str">
        <f>IF($N269= 0, "N/A", IF(ISERROR(VLOOKUP($F269, 'Source Data'!$B$4:$C$11,2)), "", VLOOKUP($F269, 'Source Data'!$B$4:$C$11,2)))</f>
        <v/>
      </c>
    </row>
    <row r="270" spans="1:37" x14ac:dyDescent="0.35">
      <c r="A270" s="99"/>
      <c r="B270" s="89"/>
      <c r="C270" s="90"/>
      <c r="D270" s="90"/>
      <c r="E270" s="91"/>
      <c r="F270" s="91"/>
      <c r="G270" s="86"/>
      <c r="H270" s="87"/>
      <c r="I270" s="86"/>
      <c r="J270" s="88"/>
      <c r="K270" s="92"/>
      <c r="L270" s="168" t="str">
        <f t="shared" si="11"/>
        <v/>
      </c>
      <c r="M270" s="170" t="str">
        <f>IF(ISERROR(VLOOKUP(E270,'Source Data'!$B$67:$J$97, MATCH(F270, 'Source Data'!$B$64:$J$64,1),TRUE))=TRUE,"",VLOOKUP(E270,'Source Data'!$B$67:$J$97,MATCH(F270, 'Source Data'!$B$64:$J$64,1),TRUE))</f>
        <v/>
      </c>
      <c r="N270" s="169" t="str">
        <f t="shared" si="12"/>
        <v/>
      </c>
      <c r="O270" s="170" t="str">
        <f>IF(OR(AND(OR($J270="Retired",$J270="Permanent Low-Use"),$K270&lt;=2020),(AND($J270="New",$K270&gt;2020))),"N/A",IF($N270=0,0,IF(ISERROR(VLOOKUP($E270,'Source Data'!$B$29:$J$60, MATCH($L270, 'Source Data'!$B$26:$J$26,1),TRUE))=TRUE,"",VLOOKUP($E270,'Source Data'!$B$29:$J$60,MATCH($L270, 'Source Data'!$B$26:$J$26,1),TRUE))))</f>
        <v/>
      </c>
      <c r="P270" s="170" t="str">
        <f>IF(OR(AND(OR($J270="Retired",$J270="Permanent Low-Use"),$K270&lt;=2021),(AND($J270="New",$K270&gt;2021))),"N/A",IF($N270=0,0,IF(ISERROR(VLOOKUP($E270,'Source Data'!$B$29:$J$60, MATCH($L270, 'Source Data'!$B$26:$J$26,1),TRUE))=TRUE,"",VLOOKUP($E270,'Source Data'!$B$29:$J$60,MATCH($L270, 'Source Data'!$B$26:$J$26,1),TRUE))))</f>
        <v/>
      </c>
      <c r="Q270" s="170" t="str">
        <f>IF(OR(AND(OR($J270="Retired",$J270="Permanent Low-Use"),$K270&lt;=2022),(AND($J270="New",$K270&gt;2022))),"N/A",IF($N270=0,0,IF(ISERROR(VLOOKUP($E270,'Source Data'!$B$29:$J$60, MATCH($L270, 'Source Data'!$B$26:$J$26,1),TRUE))=TRUE,"",VLOOKUP($E270,'Source Data'!$B$29:$J$60,MATCH($L270, 'Source Data'!$B$26:$J$26,1),TRUE))))</f>
        <v/>
      </c>
      <c r="R270" s="170" t="str">
        <f>IF(OR(AND(OR($J270="Retired",$J270="Permanent Low-Use"),$K270&lt;=2023),(AND($J270="New",$K270&gt;2023))),"N/A",IF($N270=0,0,IF(ISERROR(VLOOKUP($E270,'Source Data'!$B$29:$J$60, MATCH($L270, 'Source Data'!$B$26:$J$26,1),TRUE))=TRUE,"",VLOOKUP($E270,'Source Data'!$B$29:$J$60,MATCH($L270, 'Source Data'!$B$26:$J$26,1),TRUE))))</f>
        <v/>
      </c>
      <c r="S270" s="170" t="str">
        <f>IF(OR(AND(OR($J270="Retired",$J270="Permanent Low-Use"),$K270&lt;=2024),(AND($J270="New",$K270&gt;2024))),"N/A",IF($N270=0,0,IF(ISERROR(VLOOKUP($E270,'Source Data'!$B$29:$J$60, MATCH($L270, 'Source Data'!$B$26:$J$26,1),TRUE))=TRUE,"",VLOOKUP($E270,'Source Data'!$B$29:$J$60,MATCH($L270, 'Source Data'!$B$26:$J$26,1),TRUE))))</f>
        <v/>
      </c>
      <c r="T270" s="170" t="str">
        <f>IF(OR(AND(OR($J270="Retired",$J270="Permanent Low-Use"),$K270&lt;=2025),(AND($J270="New",$K270&gt;2025))),"N/A",IF($N270=0,0,IF(ISERROR(VLOOKUP($E270,'Source Data'!$B$29:$J$60, MATCH($L270, 'Source Data'!$B$26:$J$26,1),TRUE))=TRUE,"",VLOOKUP($E270,'Source Data'!$B$29:$J$60,MATCH($L270, 'Source Data'!$B$26:$J$26,1),TRUE))))</f>
        <v/>
      </c>
      <c r="U270" s="170" t="str">
        <f>IF(OR(AND(OR($J270="Retired",$J270="Permanent Low-Use"),$K270&lt;=2026),(AND($J270="New",$K270&gt;2026))),"N/A",IF($N270=0,0,IF(ISERROR(VLOOKUP($E270,'Source Data'!$B$29:$J$60, MATCH($L270, 'Source Data'!$B$26:$J$26,1),TRUE))=TRUE,"",VLOOKUP($E270,'Source Data'!$B$29:$J$60,MATCH($L270, 'Source Data'!$B$26:$J$26,1),TRUE))))</f>
        <v/>
      </c>
      <c r="V270" s="170" t="str">
        <f>IF(OR(AND(OR($J270="Retired",$J270="Permanent Low-Use"),$K270&lt;=2027),(AND($J270="New",$K270&gt;2027))),"N/A",IF($N270=0,0,IF(ISERROR(VLOOKUP($E270,'Source Data'!$B$29:$J$60, MATCH($L270, 'Source Data'!$B$26:$J$26,1),TRUE))=TRUE,"",VLOOKUP($E270,'Source Data'!$B$29:$J$60,MATCH($L270, 'Source Data'!$B$26:$J$26,1),TRUE))))</f>
        <v/>
      </c>
      <c r="W270" s="170" t="str">
        <f>IF(OR(AND(OR($J270="Retired",$J270="Permanent Low-Use"),$K270&lt;=2028),(AND($J270="New",$K270&gt;2028))),"N/A",IF($N270=0,0,IF(ISERROR(VLOOKUP($E270,'Source Data'!$B$29:$J$60, MATCH($L270, 'Source Data'!$B$26:$J$26,1),TRUE))=TRUE,"",VLOOKUP($E270,'Source Data'!$B$29:$J$60,MATCH($L270, 'Source Data'!$B$26:$J$26,1),TRUE))))</f>
        <v/>
      </c>
      <c r="X270" s="170" t="str">
        <f>IF(OR(AND(OR($J270="Retired",$J270="Permanent Low-Use"),$K270&lt;=2029),(AND($J270="New",$K270&gt;2029))),"N/A",IF($N270=0,0,IF(ISERROR(VLOOKUP($E270,'Source Data'!$B$29:$J$60, MATCH($L270, 'Source Data'!$B$26:$J$26,1),TRUE))=TRUE,"",VLOOKUP($E270,'Source Data'!$B$29:$J$60,MATCH($L270, 'Source Data'!$B$26:$J$26,1),TRUE))))</f>
        <v/>
      </c>
      <c r="Y270" s="170" t="str">
        <f>IF(OR(AND(OR($J270="Retired",$J270="Permanent Low-Use"),$K270&lt;=2030),(AND($J270="New",$K270&gt;2030))),"N/A",IF($N270=0,0,IF(ISERROR(VLOOKUP($E270,'Source Data'!$B$29:$J$60, MATCH($L270, 'Source Data'!$B$26:$J$26,1),TRUE))=TRUE,"",VLOOKUP($E270,'Source Data'!$B$29:$J$60,MATCH($L270, 'Source Data'!$B$26:$J$26,1),TRUE))))</f>
        <v/>
      </c>
      <c r="Z270" s="171" t="str">
        <f>IF(ISNUMBER($L270),IF(OR(AND(OR($J270="Retired",$J270="Permanent Low-Use"),$K270&lt;=2020),(AND($J270="New",$K270&gt;2020))),"N/A",VLOOKUP($F270,'Source Data'!$B$15:$I$22,5)),"")</f>
        <v/>
      </c>
      <c r="AA270" s="171" t="str">
        <f>IF(ISNUMBER($F270), IF(OR(AND(OR($J270="Retired", $J270="Permanent Low-Use"), $K270&lt;=2021), (AND($J270= "New", $K270&gt;2021))), "N/A", VLOOKUP($F270, 'Source Data'!$B$15:$I$22,6)), "")</f>
        <v/>
      </c>
      <c r="AB270" s="171" t="str">
        <f>IF(ISNUMBER($F270), IF(OR(AND(OR($J270="Retired", $J270="Permanent Low-Use"), $K270&lt;=2022), (AND($J270= "New", $K270&gt;2022))), "N/A", VLOOKUP($F270, 'Source Data'!$B$15:$I$22,7)), "")</f>
        <v/>
      </c>
      <c r="AC270" s="171" t="str">
        <f>IF(ISNUMBER($F270), IF(OR(AND(OR($J270="Retired", $J270="Permanent Low-Use"), $K270&lt;=2023), (AND($J270= "New", $K270&gt;2023))), "N/A", VLOOKUP($F270, 'Source Data'!$B$15:$I$22,8)), "")</f>
        <v/>
      </c>
      <c r="AD270" s="171" t="str">
        <f>IF(ISNUMBER($F270), IF(OR(AND(OR($J270="Retired", $J270="Permanent Low-Use"), $K270&lt;=2024), (AND($J270= "New", $K270&gt;2024))), "N/A", VLOOKUP($F270, 'Source Data'!$B$15:$I$22,8)), "")</f>
        <v/>
      </c>
      <c r="AE270" s="171" t="str">
        <f>IF(ISNUMBER($F270), IF(OR(AND(OR($J270="Retired", $J270="Permanent Low-Use"), $K270&lt;=2025), (AND($J270= "New", $K270&gt;2025))), "N/A", VLOOKUP($F270, 'Source Data'!$B$15:$I$22,8)), "")</f>
        <v/>
      </c>
      <c r="AF270" s="171" t="str">
        <f>IF(ISNUMBER($F270), IF(OR(AND(OR($J270="Retired", $J270="Permanent Low-Use"), $K270&lt;=2026), (AND($J270= "New", $K270&gt;2026))), "N/A", VLOOKUP($F270, 'Source Data'!$B$15:$I$22,8)), "")</f>
        <v/>
      </c>
      <c r="AG270" s="171" t="str">
        <f>IF(ISNUMBER($F270), IF(OR(AND(OR($J270="Retired", $J270="Permanent Low-Use"), $K270&lt;=2027), (AND($J270= "New", $K270&gt;2027))), "N/A", VLOOKUP($F270, 'Source Data'!$B$15:$I$22,8)), "")</f>
        <v/>
      </c>
      <c r="AH270" s="171" t="str">
        <f>IF(ISNUMBER($F270), IF(OR(AND(OR($J270="Retired", $J270="Permanent Low-Use"), $K270&lt;=2028), (AND($J270= "New", $K270&gt;2028))), "N/A", VLOOKUP($F270, 'Source Data'!$B$15:$I$22,8)), "")</f>
        <v/>
      </c>
      <c r="AI270" s="171" t="str">
        <f>IF(ISNUMBER($F270), IF(OR(AND(OR($J270="Retired", $J270="Permanent Low-Use"), $K270&lt;=2029), (AND($J270= "New", $K270&gt;2029))), "N/A", VLOOKUP($F270, 'Source Data'!$B$15:$I$22,8)), "")</f>
        <v/>
      </c>
      <c r="AJ270" s="171" t="str">
        <f>IF(ISNUMBER($F270), IF(OR(AND(OR($J270="Retired", $J270="Permanent Low-Use"), $K270&lt;=2030), (AND($J270= "New", $K270&gt;2030))), "N/A", VLOOKUP($F270, 'Source Data'!$B$15:$I$22,8)), "")</f>
        <v/>
      </c>
      <c r="AK270" s="171" t="str">
        <f>IF($N270= 0, "N/A", IF(ISERROR(VLOOKUP($F270, 'Source Data'!$B$4:$C$11,2)), "", VLOOKUP($F270, 'Source Data'!$B$4:$C$11,2)))</f>
        <v/>
      </c>
    </row>
    <row r="271" spans="1:37" x14ac:dyDescent="0.35">
      <c r="A271" s="99"/>
      <c r="B271" s="89"/>
      <c r="C271" s="90"/>
      <c r="D271" s="90"/>
      <c r="E271" s="91"/>
      <c r="F271" s="91"/>
      <c r="G271" s="86"/>
      <c r="H271" s="87"/>
      <c r="I271" s="86"/>
      <c r="J271" s="88"/>
      <c r="K271" s="92"/>
      <c r="L271" s="168" t="str">
        <f t="shared" si="11"/>
        <v/>
      </c>
      <c r="M271" s="170" t="str">
        <f>IF(ISERROR(VLOOKUP(E271,'Source Data'!$B$67:$J$97, MATCH(F271, 'Source Data'!$B$64:$J$64,1),TRUE))=TRUE,"",VLOOKUP(E271,'Source Data'!$B$67:$J$97,MATCH(F271, 'Source Data'!$B$64:$J$64,1),TRUE))</f>
        <v/>
      </c>
      <c r="N271" s="169" t="str">
        <f t="shared" si="12"/>
        <v/>
      </c>
      <c r="O271" s="170" t="str">
        <f>IF(OR(AND(OR($J271="Retired",$J271="Permanent Low-Use"),$K271&lt;=2020),(AND($J271="New",$K271&gt;2020))),"N/A",IF($N271=0,0,IF(ISERROR(VLOOKUP($E271,'Source Data'!$B$29:$J$60, MATCH($L271, 'Source Data'!$B$26:$J$26,1),TRUE))=TRUE,"",VLOOKUP($E271,'Source Data'!$B$29:$J$60,MATCH($L271, 'Source Data'!$B$26:$J$26,1),TRUE))))</f>
        <v/>
      </c>
      <c r="P271" s="170" t="str">
        <f>IF(OR(AND(OR($J271="Retired",$J271="Permanent Low-Use"),$K271&lt;=2021),(AND($J271="New",$K271&gt;2021))),"N/A",IF($N271=0,0,IF(ISERROR(VLOOKUP($E271,'Source Data'!$B$29:$J$60, MATCH($L271, 'Source Data'!$B$26:$J$26,1),TRUE))=TRUE,"",VLOOKUP($E271,'Source Data'!$B$29:$J$60,MATCH($L271, 'Source Data'!$B$26:$J$26,1),TRUE))))</f>
        <v/>
      </c>
      <c r="Q271" s="170" t="str">
        <f>IF(OR(AND(OR($J271="Retired",$J271="Permanent Low-Use"),$K271&lt;=2022),(AND($J271="New",$K271&gt;2022))),"N/A",IF($N271=0,0,IF(ISERROR(VLOOKUP($E271,'Source Data'!$B$29:$J$60, MATCH($L271, 'Source Data'!$B$26:$J$26,1),TRUE))=TRUE,"",VLOOKUP($E271,'Source Data'!$B$29:$J$60,MATCH($L271, 'Source Data'!$B$26:$J$26,1),TRUE))))</f>
        <v/>
      </c>
      <c r="R271" s="170" t="str">
        <f>IF(OR(AND(OR($J271="Retired",$J271="Permanent Low-Use"),$K271&lt;=2023),(AND($J271="New",$K271&gt;2023))),"N/A",IF($N271=0,0,IF(ISERROR(VLOOKUP($E271,'Source Data'!$B$29:$J$60, MATCH($L271, 'Source Data'!$B$26:$J$26,1),TRUE))=TRUE,"",VLOOKUP($E271,'Source Data'!$B$29:$J$60,MATCH($L271, 'Source Data'!$B$26:$J$26,1),TRUE))))</f>
        <v/>
      </c>
      <c r="S271" s="170" t="str">
        <f>IF(OR(AND(OR($J271="Retired",$J271="Permanent Low-Use"),$K271&lt;=2024),(AND($J271="New",$K271&gt;2024))),"N/A",IF($N271=0,0,IF(ISERROR(VLOOKUP($E271,'Source Data'!$B$29:$J$60, MATCH($L271, 'Source Data'!$B$26:$J$26,1),TRUE))=TRUE,"",VLOOKUP($E271,'Source Data'!$B$29:$J$60,MATCH($L271, 'Source Data'!$B$26:$J$26,1),TRUE))))</f>
        <v/>
      </c>
      <c r="T271" s="170" t="str">
        <f>IF(OR(AND(OR($J271="Retired",$J271="Permanent Low-Use"),$K271&lt;=2025),(AND($J271="New",$K271&gt;2025))),"N/A",IF($N271=0,0,IF(ISERROR(VLOOKUP($E271,'Source Data'!$B$29:$J$60, MATCH($L271, 'Source Data'!$B$26:$J$26,1),TRUE))=TRUE,"",VLOOKUP($E271,'Source Data'!$B$29:$J$60,MATCH($L271, 'Source Data'!$B$26:$J$26,1),TRUE))))</f>
        <v/>
      </c>
      <c r="U271" s="170" t="str">
        <f>IF(OR(AND(OR($J271="Retired",$J271="Permanent Low-Use"),$K271&lt;=2026),(AND($J271="New",$K271&gt;2026))),"N/A",IF($N271=0,0,IF(ISERROR(VLOOKUP($E271,'Source Data'!$B$29:$J$60, MATCH($L271, 'Source Data'!$B$26:$J$26,1),TRUE))=TRUE,"",VLOOKUP($E271,'Source Data'!$B$29:$J$60,MATCH($L271, 'Source Data'!$B$26:$J$26,1),TRUE))))</f>
        <v/>
      </c>
      <c r="V271" s="170" t="str">
        <f>IF(OR(AND(OR($J271="Retired",$J271="Permanent Low-Use"),$K271&lt;=2027),(AND($J271="New",$K271&gt;2027))),"N/A",IF($N271=0,0,IF(ISERROR(VLOOKUP($E271,'Source Data'!$B$29:$J$60, MATCH($L271, 'Source Data'!$B$26:$J$26,1),TRUE))=TRUE,"",VLOOKUP($E271,'Source Data'!$B$29:$J$60,MATCH($L271, 'Source Data'!$B$26:$J$26,1),TRUE))))</f>
        <v/>
      </c>
      <c r="W271" s="170" t="str">
        <f>IF(OR(AND(OR($J271="Retired",$J271="Permanent Low-Use"),$K271&lt;=2028),(AND($J271="New",$K271&gt;2028))),"N/A",IF($N271=0,0,IF(ISERROR(VLOOKUP($E271,'Source Data'!$B$29:$J$60, MATCH($L271, 'Source Data'!$B$26:$J$26,1),TRUE))=TRUE,"",VLOOKUP($E271,'Source Data'!$B$29:$J$60,MATCH($L271, 'Source Data'!$B$26:$J$26,1),TRUE))))</f>
        <v/>
      </c>
      <c r="X271" s="170" t="str">
        <f>IF(OR(AND(OR($J271="Retired",$J271="Permanent Low-Use"),$K271&lt;=2029),(AND($J271="New",$K271&gt;2029))),"N/A",IF($N271=0,0,IF(ISERROR(VLOOKUP($E271,'Source Data'!$B$29:$J$60, MATCH($L271, 'Source Data'!$B$26:$J$26,1),TRUE))=TRUE,"",VLOOKUP($E271,'Source Data'!$B$29:$J$60,MATCH($L271, 'Source Data'!$B$26:$J$26,1),TRUE))))</f>
        <v/>
      </c>
      <c r="Y271" s="170" t="str">
        <f>IF(OR(AND(OR($J271="Retired",$J271="Permanent Low-Use"),$K271&lt;=2030),(AND($J271="New",$K271&gt;2030))),"N/A",IF($N271=0,0,IF(ISERROR(VLOOKUP($E271,'Source Data'!$B$29:$J$60, MATCH($L271, 'Source Data'!$B$26:$J$26,1),TRUE))=TRUE,"",VLOOKUP($E271,'Source Data'!$B$29:$J$60,MATCH($L271, 'Source Data'!$B$26:$J$26,1),TRUE))))</f>
        <v/>
      </c>
      <c r="Z271" s="171" t="str">
        <f>IF(ISNUMBER($L271),IF(OR(AND(OR($J271="Retired",$J271="Permanent Low-Use"),$K271&lt;=2020),(AND($J271="New",$K271&gt;2020))),"N/A",VLOOKUP($F271,'Source Data'!$B$15:$I$22,5)),"")</f>
        <v/>
      </c>
      <c r="AA271" s="171" t="str">
        <f>IF(ISNUMBER($F271), IF(OR(AND(OR($J271="Retired", $J271="Permanent Low-Use"), $K271&lt;=2021), (AND($J271= "New", $K271&gt;2021))), "N/A", VLOOKUP($F271, 'Source Data'!$B$15:$I$22,6)), "")</f>
        <v/>
      </c>
      <c r="AB271" s="171" t="str">
        <f>IF(ISNUMBER($F271), IF(OR(AND(OR($J271="Retired", $J271="Permanent Low-Use"), $K271&lt;=2022), (AND($J271= "New", $K271&gt;2022))), "N/A", VLOOKUP($F271, 'Source Data'!$B$15:$I$22,7)), "")</f>
        <v/>
      </c>
      <c r="AC271" s="171" t="str">
        <f>IF(ISNUMBER($F271), IF(OR(AND(OR($J271="Retired", $J271="Permanent Low-Use"), $K271&lt;=2023), (AND($J271= "New", $K271&gt;2023))), "N/A", VLOOKUP($F271, 'Source Data'!$B$15:$I$22,8)), "")</f>
        <v/>
      </c>
      <c r="AD271" s="171" t="str">
        <f>IF(ISNUMBER($F271), IF(OR(AND(OR($J271="Retired", $J271="Permanent Low-Use"), $K271&lt;=2024), (AND($J271= "New", $K271&gt;2024))), "N/A", VLOOKUP($F271, 'Source Data'!$B$15:$I$22,8)), "")</f>
        <v/>
      </c>
      <c r="AE271" s="171" t="str">
        <f>IF(ISNUMBER($F271), IF(OR(AND(OR($J271="Retired", $J271="Permanent Low-Use"), $K271&lt;=2025), (AND($J271= "New", $K271&gt;2025))), "N/A", VLOOKUP($F271, 'Source Data'!$B$15:$I$22,8)), "")</f>
        <v/>
      </c>
      <c r="AF271" s="171" t="str">
        <f>IF(ISNUMBER($F271), IF(OR(AND(OR($J271="Retired", $J271="Permanent Low-Use"), $K271&lt;=2026), (AND($J271= "New", $K271&gt;2026))), "N/A", VLOOKUP($F271, 'Source Data'!$B$15:$I$22,8)), "")</f>
        <v/>
      </c>
      <c r="AG271" s="171" t="str">
        <f>IF(ISNUMBER($F271), IF(OR(AND(OR($J271="Retired", $J271="Permanent Low-Use"), $K271&lt;=2027), (AND($J271= "New", $K271&gt;2027))), "N/A", VLOOKUP($F271, 'Source Data'!$B$15:$I$22,8)), "")</f>
        <v/>
      </c>
      <c r="AH271" s="171" t="str">
        <f>IF(ISNUMBER($F271), IF(OR(AND(OR($J271="Retired", $J271="Permanent Low-Use"), $K271&lt;=2028), (AND($J271= "New", $K271&gt;2028))), "N/A", VLOOKUP($F271, 'Source Data'!$B$15:$I$22,8)), "")</f>
        <v/>
      </c>
      <c r="AI271" s="171" t="str">
        <f>IF(ISNUMBER($F271), IF(OR(AND(OR($J271="Retired", $J271="Permanent Low-Use"), $K271&lt;=2029), (AND($J271= "New", $K271&gt;2029))), "N/A", VLOOKUP($F271, 'Source Data'!$B$15:$I$22,8)), "")</f>
        <v/>
      </c>
      <c r="AJ271" s="171" t="str">
        <f>IF(ISNUMBER($F271), IF(OR(AND(OR($J271="Retired", $J271="Permanent Low-Use"), $K271&lt;=2030), (AND($J271= "New", $K271&gt;2030))), "N/A", VLOOKUP($F271, 'Source Data'!$B$15:$I$22,8)), "")</f>
        <v/>
      </c>
      <c r="AK271" s="171" t="str">
        <f>IF($N271= 0, "N/A", IF(ISERROR(VLOOKUP($F271, 'Source Data'!$B$4:$C$11,2)), "", VLOOKUP($F271, 'Source Data'!$B$4:$C$11,2)))</f>
        <v/>
      </c>
    </row>
    <row r="272" spans="1:37" x14ac:dyDescent="0.35">
      <c r="A272" s="99"/>
      <c r="B272" s="89"/>
      <c r="C272" s="90"/>
      <c r="D272" s="90"/>
      <c r="E272" s="91"/>
      <c r="F272" s="91"/>
      <c r="G272" s="86"/>
      <c r="H272" s="87"/>
      <c r="I272" s="86"/>
      <c r="J272" s="88"/>
      <c r="K272" s="92"/>
      <c r="L272" s="168" t="str">
        <f t="shared" ref="L272:L335" si="13">IF(ISNUMBER(F272), IF($G272="GSE purchased before 2007", $F272*1.2, $F272), "")</f>
        <v/>
      </c>
      <c r="M272" s="170" t="str">
        <f>IF(ISERROR(VLOOKUP(E272,'Source Data'!$B$67:$J$97, MATCH(F272, 'Source Data'!$B$64:$J$64,1),TRUE))=TRUE,"",VLOOKUP(E272,'Source Data'!$B$67:$J$97,MATCH(F272, 'Source Data'!$B$64:$J$64,1),TRUE))</f>
        <v/>
      </c>
      <c r="N272" s="169" t="str">
        <f t="shared" si="12"/>
        <v/>
      </c>
      <c r="O272" s="170" t="str">
        <f>IF(OR(AND(OR($J272="Retired",$J272="Permanent Low-Use"),$K272&lt;=2020),(AND($J272="New",$K272&gt;2020))),"N/A",IF($N272=0,0,IF(ISERROR(VLOOKUP($E272,'Source Data'!$B$29:$J$60, MATCH($L272, 'Source Data'!$B$26:$J$26,1),TRUE))=TRUE,"",VLOOKUP($E272,'Source Data'!$B$29:$J$60,MATCH($L272, 'Source Data'!$B$26:$J$26,1),TRUE))))</f>
        <v/>
      </c>
      <c r="P272" s="170" t="str">
        <f>IF(OR(AND(OR($J272="Retired",$J272="Permanent Low-Use"),$K272&lt;=2021),(AND($J272="New",$K272&gt;2021))),"N/A",IF($N272=0,0,IF(ISERROR(VLOOKUP($E272,'Source Data'!$B$29:$J$60, MATCH($L272, 'Source Data'!$B$26:$J$26,1),TRUE))=TRUE,"",VLOOKUP($E272,'Source Data'!$B$29:$J$60,MATCH($L272, 'Source Data'!$B$26:$J$26,1),TRUE))))</f>
        <v/>
      </c>
      <c r="Q272" s="170" t="str">
        <f>IF(OR(AND(OR($J272="Retired",$J272="Permanent Low-Use"),$K272&lt;=2022),(AND($J272="New",$K272&gt;2022))),"N/A",IF($N272=0,0,IF(ISERROR(VLOOKUP($E272,'Source Data'!$B$29:$J$60, MATCH($L272, 'Source Data'!$B$26:$J$26,1),TRUE))=TRUE,"",VLOOKUP($E272,'Source Data'!$B$29:$J$60,MATCH($L272, 'Source Data'!$B$26:$J$26,1),TRUE))))</f>
        <v/>
      </c>
      <c r="R272" s="170" t="str">
        <f>IF(OR(AND(OR($J272="Retired",$J272="Permanent Low-Use"),$K272&lt;=2023),(AND($J272="New",$K272&gt;2023))),"N/A",IF($N272=0,0,IF(ISERROR(VLOOKUP($E272,'Source Data'!$B$29:$J$60, MATCH($L272, 'Source Data'!$B$26:$J$26,1),TRUE))=TRUE,"",VLOOKUP($E272,'Source Data'!$B$29:$J$60,MATCH($L272, 'Source Data'!$B$26:$J$26,1),TRUE))))</f>
        <v/>
      </c>
      <c r="S272" s="170" t="str">
        <f>IF(OR(AND(OR($J272="Retired",$J272="Permanent Low-Use"),$K272&lt;=2024),(AND($J272="New",$K272&gt;2024))),"N/A",IF($N272=0,0,IF(ISERROR(VLOOKUP($E272,'Source Data'!$B$29:$J$60, MATCH($L272, 'Source Data'!$B$26:$J$26,1),TRUE))=TRUE,"",VLOOKUP($E272,'Source Data'!$B$29:$J$60,MATCH($L272, 'Source Data'!$B$26:$J$26,1),TRUE))))</f>
        <v/>
      </c>
      <c r="T272" s="170" t="str">
        <f>IF(OR(AND(OR($J272="Retired",$J272="Permanent Low-Use"),$K272&lt;=2025),(AND($J272="New",$K272&gt;2025))),"N/A",IF($N272=0,0,IF(ISERROR(VLOOKUP($E272,'Source Data'!$B$29:$J$60, MATCH($L272, 'Source Data'!$B$26:$J$26,1),TRUE))=TRUE,"",VLOOKUP($E272,'Source Data'!$B$29:$J$60,MATCH($L272, 'Source Data'!$B$26:$J$26,1),TRUE))))</f>
        <v/>
      </c>
      <c r="U272" s="170" t="str">
        <f>IF(OR(AND(OR($J272="Retired",$J272="Permanent Low-Use"),$K272&lt;=2026),(AND($J272="New",$K272&gt;2026))),"N/A",IF($N272=0,0,IF(ISERROR(VLOOKUP($E272,'Source Data'!$B$29:$J$60, MATCH($L272, 'Source Data'!$B$26:$J$26,1),TRUE))=TRUE,"",VLOOKUP($E272,'Source Data'!$B$29:$J$60,MATCH($L272, 'Source Data'!$B$26:$J$26,1),TRUE))))</f>
        <v/>
      </c>
      <c r="V272" s="170" t="str">
        <f>IF(OR(AND(OR($J272="Retired",$J272="Permanent Low-Use"),$K272&lt;=2027),(AND($J272="New",$K272&gt;2027))),"N/A",IF($N272=0,0,IF(ISERROR(VLOOKUP($E272,'Source Data'!$B$29:$J$60, MATCH($L272, 'Source Data'!$B$26:$J$26,1),TRUE))=TRUE,"",VLOOKUP($E272,'Source Data'!$B$29:$J$60,MATCH($L272, 'Source Data'!$B$26:$J$26,1),TRUE))))</f>
        <v/>
      </c>
      <c r="W272" s="170" t="str">
        <f>IF(OR(AND(OR($J272="Retired",$J272="Permanent Low-Use"),$K272&lt;=2028),(AND($J272="New",$K272&gt;2028))),"N/A",IF($N272=0,0,IF(ISERROR(VLOOKUP($E272,'Source Data'!$B$29:$J$60, MATCH($L272, 'Source Data'!$B$26:$J$26,1),TRUE))=TRUE,"",VLOOKUP($E272,'Source Data'!$B$29:$J$60,MATCH($L272, 'Source Data'!$B$26:$J$26,1),TRUE))))</f>
        <v/>
      </c>
      <c r="X272" s="170" t="str">
        <f>IF(OR(AND(OR($J272="Retired",$J272="Permanent Low-Use"),$K272&lt;=2029),(AND($J272="New",$K272&gt;2029))),"N/A",IF($N272=0,0,IF(ISERROR(VLOOKUP($E272,'Source Data'!$B$29:$J$60, MATCH($L272, 'Source Data'!$B$26:$J$26,1),TRUE))=TRUE,"",VLOOKUP($E272,'Source Data'!$B$29:$J$60,MATCH($L272, 'Source Data'!$B$26:$J$26,1),TRUE))))</f>
        <v/>
      </c>
      <c r="Y272" s="170" t="str">
        <f>IF(OR(AND(OR($J272="Retired",$J272="Permanent Low-Use"),$K272&lt;=2030),(AND($J272="New",$K272&gt;2030))),"N/A",IF($N272=0,0,IF(ISERROR(VLOOKUP($E272,'Source Data'!$B$29:$J$60, MATCH($L272, 'Source Data'!$B$26:$J$26,1),TRUE))=TRUE,"",VLOOKUP($E272,'Source Data'!$B$29:$J$60,MATCH($L272, 'Source Data'!$B$26:$J$26,1),TRUE))))</f>
        <v/>
      </c>
      <c r="Z272" s="171" t="str">
        <f>IF(ISNUMBER($L272),IF(OR(AND(OR($J272="Retired",$J272="Permanent Low-Use"),$K272&lt;=2020),(AND($J272="New",$K272&gt;2020))),"N/A",VLOOKUP($F272,'Source Data'!$B$15:$I$22,5)),"")</f>
        <v/>
      </c>
      <c r="AA272" s="171" t="str">
        <f>IF(ISNUMBER($F272), IF(OR(AND(OR($J272="Retired", $J272="Permanent Low-Use"), $K272&lt;=2021), (AND($J272= "New", $K272&gt;2021))), "N/A", VLOOKUP($F272, 'Source Data'!$B$15:$I$22,6)), "")</f>
        <v/>
      </c>
      <c r="AB272" s="171" t="str">
        <f>IF(ISNUMBER($F272), IF(OR(AND(OR($J272="Retired", $J272="Permanent Low-Use"), $K272&lt;=2022), (AND($J272= "New", $K272&gt;2022))), "N/A", VLOOKUP($F272, 'Source Data'!$B$15:$I$22,7)), "")</f>
        <v/>
      </c>
      <c r="AC272" s="171" t="str">
        <f>IF(ISNUMBER($F272), IF(OR(AND(OR($J272="Retired", $J272="Permanent Low-Use"), $K272&lt;=2023), (AND($J272= "New", $K272&gt;2023))), "N/A", VLOOKUP($F272, 'Source Data'!$B$15:$I$22,8)), "")</f>
        <v/>
      </c>
      <c r="AD272" s="171" t="str">
        <f>IF(ISNUMBER($F272), IF(OR(AND(OR($J272="Retired", $J272="Permanent Low-Use"), $K272&lt;=2024), (AND($J272= "New", $K272&gt;2024))), "N/A", VLOOKUP($F272, 'Source Data'!$B$15:$I$22,8)), "")</f>
        <v/>
      </c>
      <c r="AE272" s="171" t="str">
        <f>IF(ISNUMBER($F272), IF(OR(AND(OR($J272="Retired", $J272="Permanent Low-Use"), $K272&lt;=2025), (AND($J272= "New", $K272&gt;2025))), "N/A", VLOOKUP($F272, 'Source Data'!$B$15:$I$22,8)), "")</f>
        <v/>
      </c>
      <c r="AF272" s="171" t="str">
        <f>IF(ISNUMBER($F272), IF(OR(AND(OR($J272="Retired", $J272="Permanent Low-Use"), $K272&lt;=2026), (AND($J272= "New", $K272&gt;2026))), "N/A", VLOOKUP($F272, 'Source Data'!$B$15:$I$22,8)), "")</f>
        <v/>
      </c>
      <c r="AG272" s="171" t="str">
        <f>IF(ISNUMBER($F272), IF(OR(AND(OR($J272="Retired", $J272="Permanent Low-Use"), $K272&lt;=2027), (AND($J272= "New", $K272&gt;2027))), "N/A", VLOOKUP($F272, 'Source Data'!$B$15:$I$22,8)), "")</f>
        <v/>
      </c>
      <c r="AH272" s="171" t="str">
        <f>IF(ISNUMBER($F272), IF(OR(AND(OR($J272="Retired", $J272="Permanent Low-Use"), $K272&lt;=2028), (AND($J272= "New", $K272&gt;2028))), "N/A", VLOOKUP($F272, 'Source Data'!$B$15:$I$22,8)), "")</f>
        <v/>
      </c>
      <c r="AI272" s="171" t="str">
        <f>IF(ISNUMBER($F272), IF(OR(AND(OR($J272="Retired", $J272="Permanent Low-Use"), $K272&lt;=2029), (AND($J272= "New", $K272&gt;2029))), "N/A", VLOOKUP($F272, 'Source Data'!$B$15:$I$22,8)), "")</f>
        <v/>
      </c>
      <c r="AJ272" s="171" t="str">
        <f>IF(ISNUMBER($F272), IF(OR(AND(OR($J272="Retired", $J272="Permanent Low-Use"), $K272&lt;=2030), (AND($J272= "New", $K272&gt;2030))), "N/A", VLOOKUP($F272, 'Source Data'!$B$15:$I$22,8)), "")</f>
        <v/>
      </c>
      <c r="AK272" s="171" t="str">
        <f>IF($N272= 0, "N/A", IF(ISERROR(VLOOKUP($F272, 'Source Data'!$B$4:$C$11,2)), "", VLOOKUP($F272, 'Source Data'!$B$4:$C$11,2)))</f>
        <v/>
      </c>
    </row>
    <row r="273" spans="1:37" x14ac:dyDescent="0.35">
      <c r="A273" s="99"/>
      <c r="B273" s="89"/>
      <c r="C273" s="90"/>
      <c r="D273" s="90"/>
      <c r="E273" s="91"/>
      <c r="F273" s="91"/>
      <c r="G273" s="86"/>
      <c r="H273" s="87"/>
      <c r="I273" s="86"/>
      <c r="J273" s="88"/>
      <c r="K273" s="92"/>
      <c r="L273" s="168" t="str">
        <f t="shared" si="13"/>
        <v/>
      </c>
      <c r="M273" s="170" t="str">
        <f>IF(ISERROR(VLOOKUP(E273,'Source Data'!$B$67:$J$97, MATCH(F273, 'Source Data'!$B$64:$J$64,1),TRUE))=TRUE,"",VLOOKUP(E273,'Source Data'!$B$67:$J$97,MATCH(F273, 'Source Data'!$B$64:$J$64,1),TRUE))</f>
        <v/>
      </c>
      <c r="N273" s="169" t="str">
        <f t="shared" ref="N273:N336" si="14">IF(AND($G273= "", ISNUMBER(F273)), 1, IF($G273="", "", IF(AND($G273="VDECS with NOx Reduction Only", ISNUMBER($H273)), 1-($H273/1.7), IF(AND($G273="VDECS Level 2", ISNUMBER($H273)), 1-(0.18+($H273/1.7)), IF($G273="VDECS Level 1",1, IF($G273="VDECS Level 2",0.82, IF($G273="VDECS Highest Level",0.7, IF(OR($G273="GSE purchased before 2007", $G273="Non-GSE purchased before 2007",$G273= "Electric Purchased 2007 or later"),0))))))))</f>
        <v/>
      </c>
      <c r="O273" s="170" t="str">
        <f>IF(OR(AND(OR($J273="Retired",$J273="Permanent Low-Use"),$K273&lt;=2020),(AND($J273="New",$K273&gt;2020))),"N/A",IF($N273=0,0,IF(ISERROR(VLOOKUP($E273,'Source Data'!$B$29:$J$60, MATCH($L273, 'Source Data'!$B$26:$J$26,1),TRUE))=TRUE,"",VLOOKUP($E273,'Source Data'!$B$29:$J$60,MATCH($L273, 'Source Data'!$B$26:$J$26,1),TRUE))))</f>
        <v/>
      </c>
      <c r="P273" s="170" t="str">
        <f>IF(OR(AND(OR($J273="Retired",$J273="Permanent Low-Use"),$K273&lt;=2021),(AND($J273="New",$K273&gt;2021))),"N/A",IF($N273=0,0,IF(ISERROR(VLOOKUP($E273,'Source Data'!$B$29:$J$60, MATCH($L273, 'Source Data'!$B$26:$J$26,1),TRUE))=TRUE,"",VLOOKUP($E273,'Source Data'!$B$29:$J$60,MATCH($L273, 'Source Data'!$B$26:$J$26,1),TRUE))))</f>
        <v/>
      </c>
      <c r="Q273" s="170" t="str">
        <f>IF(OR(AND(OR($J273="Retired",$J273="Permanent Low-Use"),$K273&lt;=2022),(AND($J273="New",$K273&gt;2022))),"N/A",IF($N273=0,0,IF(ISERROR(VLOOKUP($E273,'Source Data'!$B$29:$J$60, MATCH($L273, 'Source Data'!$B$26:$J$26,1),TRUE))=TRUE,"",VLOOKUP($E273,'Source Data'!$B$29:$J$60,MATCH($L273, 'Source Data'!$B$26:$J$26,1),TRUE))))</f>
        <v/>
      </c>
      <c r="R273" s="170" t="str">
        <f>IF(OR(AND(OR($J273="Retired",$J273="Permanent Low-Use"),$K273&lt;=2023),(AND($J273="New",$K273&gt;2023))),"N/A",IF($N273=0,0,IF(ISERROR(VLOOKUP($E273,'Source Data'!$B$29:$J$60, MATCH($L273, 'Source Data'!$B$26:$J$26,1),TRUE))=TRUE,"",VLOOKUP($E273,'Source Data'!$B$29:$J$60,MATCH($L273, 'Source Data'!$B$26:$J$26,1),TRUE))))</f>
        <v/>
      </c>
      <c r="S273" s="170" t="str">
        <f>IF(OR(AND(OR($J273="Retired",$J273="Permanent Low-Use"),$K273&lt;=2024),(AND($J273="New",$K273&gt;2024))),"N/A",IF($N273=0,0,IF(ISERROR(VLOOKUP($E273,'Source Data'!$B$29:$J$60, MATCH($L273, 'Source Data'!$B$26:$J$26,1),TRUE))=TRUE,"",VLOOKUP($E273,'Source Data'!$B$29:$J$60,MATCH($L273, 'Source Data'!$B$26:$J$26,1),TRUE))))</f>
        <v/>
      </c>
      <c r="T273" s="170" t="str">
        <f>IF(OR(AND(OR($J273="Retired",$J273="Permanent Low-Use"),$K273&lt;=2025),(AND($J273="New",$K273&gt;2025))),"N/A",IF($N273=0,0,IF(ISERROR(VLOOKUP($E273,'Source Data'!$B$29:$J$60, MATCH($L273, 'Source Data'!$B$26:$J$26,1),TRUE))=TRUE,"",VLOOKUP($E273,'Source Data'!$B$29:$J$60,MATCH($L273, 'Source Data'!$B$26:$J$26,1),TRUE))))</f>
        <v/>
      </c>
      <c r="U273" s="170" t="str">
        <f>IF(OR(AND(OR($J273="Retired",$J273="Permanent Low-Use"),$K273&lt;=2026),(AND($J273="New",$K273&gt;2026))),"N/A",IF($N273=0,0,IF(ISERROR(VLOOKUP($E273,'Source Data'!$B$29:$J$60, MATCH($L273, 'Source Data'!$B$26:$J$26,1),TRUE))=TRUE,"",VLOOKUP($E273,'Source Data'!$B$29:$J$60,MATCH($L273, 'Source Data'!$B$26:$J$26,1),TRUE))))</f>
        <v/>
      </c>
      <c r="V273" s="170" t="str">
        <f>IF(OR(AND(OR($J273="Retired",$J273="Permanent Low-Use"),$K273&lt;=2027),(AND($J273="New",$K273&gt;2027))),"N/A",IF($N273=0,0,IF(ISERROR(VLOOKUP($E273,'Source Data'!$B$29:$J$60, MATCH($L273, 'Source Data'!$B$26:$J$26,1),TRUE))=TRUE,"",VLOOKUP($E273,'Source Data'!$B$29:$J$60,MATCH($L273, 'Source Data'!$B$26:$J$26,1),TRUE))))</f>
        <v/>
      </c>
      <c r="W273" s="170" t="str">
        <f>IF(OR(AND(OR($J273="Retired",$J273="Permanent Low-Use"),$K273&lt;=2028),(AND($J273="New",$K273&gt;2028))),"N/A",IF($N273=0,0,IF(ISERROR(VLOOKUP($E273,'Source Data'!$B$29:$J$60, MATCH($L273, 'Source Data'!$B$26:$J$26,1),TRUE))=TRUE,"",VLOOKUP($E273,'Source Data'!$B$29:$J$60,MATCH($L273, 'Source Data'!$B$26:$J$26,1),TRUE))))</f>
        <v/>
      </c>
      <c r="X273" s="170" t="str">
        <f>IF(OR(AND(OR($J273="Retired",$J273="Permanent Low-Use"),$K273&lt;=2029),(AND($J273="New",$K273&gt;2029))),"N/A",IF($N273=0,0,IF(ISERROR(VLOOKUP($E273,'Source Data'!$B$29:$J$60, MATCH($L273, 'Source Data'!$B$26:$J$26,1),TRUE))=TRUE,"",VLOOKUP($E273,'Source Data'!$B$29:$J$60,MATCH($L273, 'Source Data'!$B$26:$J$26,1),TRUE))))</f>
        <v/>
      </c>
      <c r="Y273" s="170" t="str">
        <f>IF(OR(AND(OR($J273="Retired",$J273="Permanent Low-Use"),$K273&lt;=2030),(AND($J273="New",$K273&gt;2030))),"N/A",IF($N273=0,0,IF(ISERROR(VLOOKUP($E273,'Source Data'!$B$29:$J$60, MATCH($L273, 'Source Data'!$B$26:$J$26,1),TRUE))=TRUE,"",VLOOKUP($E273,'Source Data'!$B$29:$J$60,MATCH($L273, 'Source Data'!$B$26:$J$26,1),TRUE))))</f>
        <v/>
      </c>
      <c r="Z273" s="171" t="str">
        <f>IF(ISNUMBER($L273),IF(OR(AND(OR($J273="Retired",$J273="Permanent Low-Use"),$K273&lt;=2020),(AND($J273="New",$K273&gt;2020))),"N/A",VLOOKUP($F273,'Source Data'!$B$15:$I$22,5)),"")</f>
        <v/>
      </c>
      <c r="AA273" s="171" t="str">
        <f>IF(ISNUMBER($F273), IF(OR(AND(OR($J273="Retired", $J273="Permanent Low-Use"), $K273&lt;=2021), (AND($J273= "New", $K273&gt;2021))), "N/A", VLOOKUP($F273, 'Source Data'!$B$15:$I$22,6)), "")</f>
        <v/>
      </c>
      <c r="AB273" s="171" t="str">
        <f>IF(ISNUMBER($F273), IF(OR(AND(OR($J273="Retired", $J273="Permanent Low-Use"), $K273&lt;=2022), (AND($J273= "New", $K273&gt;2022))), "N/A", VLOOKUP($F273, 'Source Data'!$B$15:$I$22,7)), "")</f>
        <v/>
      </c>
      <c r="AC273" s="171" t="str">
        <f>IF(ISNUMBER($F273), IF(OR(AND(OR($J273="Retired", $J273="Permanent Low-Use"), $K273&lt;=2023), (AND($J273= "New", $K273&gt;2023))), "N/A", VLOOKUP($F273, 'Source Data'!$B$15:$I$22,8)), "")</f>
        <v/>
      </c>
      <c r="AD273" s="171" t="str">
        <f>IF(ISNUMBER($F273), IF(OR(AND(OR($J273="Retired", $J273="Permanent Low-Use"), $K273&lt;=2024), (AND($J273= "New", $K273&gt;2024))), "N/A", VLOOKUP($F273, 'Source Data'!$B$15:$I$22,8)), "")</f>
        <v/>
      </c>
      <c r="AE273" s="171" t="str">
        <f>IF(ISNUMBER($F273), IF(OR(AND(OR($J273="Retired", $J273="Permanent Low-Use"), $K273&lt;=2025), (AND($J273= "New", $K273&gt;2025))), "N/A", VLOOKUP($F273, 'Source Data'!$B$15:$I$22,8)), "")</f>
        <v/>
      </c>
      <c r="AF273" s="171" t="str">
        <f>IF(ISNUMBER($F273), IF(OR(AND(OR($J273="Retired", $J273="Permanent Low-Use"), $K273&lt;=2026), (AND($J273= "New", $K273&gt;2026))), "N/A", VLOOKUP($F273, 'Source Data'!$B$15:$I$22,8)), "")</f>
        <v/>
      </c>
      <c r="AG273" s="171" t="str">
        <f>IF(ISNUMBER($F273), IF(OR(AND(OR($J273="Retired", $J273="Permanent Low-Use"), $K273&lt;=2027), (AND($J273= "New", $K273&gt;2027))), "N/A", VLOOKUP($F273, 'Source Data'!$B$15:$I$22,8)), "")</f>
        <v/>
      </c>
      <c r="AH273" s="171" t="str">
        <f>IF(ISNUMBER($F273), IF(OR(AND(OR($J273="Retired", $J273="Permanent Low-Use"), $K273&lt;=2028), (AND($J273= "New", $K273&gt;2028))), "N/A", VLOOKUP($F273, 'Source Data'!$B$15:$I$22,8)), "")</f>
        <v/>
      </c>
      <c r="AI273" s="171" t="str">
        <f>IF(ISNUMBER($F273), IF(OR(AND(OR($J273="Retired", $J273="Permanent Low-Use"), $K273&lt;=2029), (AND($J273= "New", $K273&gt;2029))), "N/A", VLOOKUP($F273, 'Source Data'!$B$15:$I$22,8)), "")</f>
        <v/>
      </c>
      <c r="AJ273" s="171" t="str">
        <f>IF(ISNUMBER($F273), IF(OR(AND(OR($J273="Retired", $J273="Permanent Low-Use"), $K273&lt;=2030), (AND($J273= "New", $K273&gt;2030))), "N/A", VLOOKUP($F273, 'Source Data'!$B$15:$I$22,8)), "")</f>
        <v/>
      </c>
      <c r="AK273" s="171" t="str">
        <f>IF($N273= 0, "N/A", IF(ISERROR(VLOOKUP($F273, 'Source Data'!$B$4:$C$11,2)), "", VLOOKUP($F273, 'Source Data'!$B$4:$C$11,2)))</f>
        <v/>
      </c>
    </row>
    <row r="274" spans="1:37" x14ac:dyDescent="0.35">
      <c r="A274" s="99"/>
      <c r="B274" s="89"/>
      <c r="C274" s="90"/>
      <c r="D274" s="90"/>
      <c r="E274" s="91"/>
      <c r="F274" s="91"/>
      <c r="G274" s="86"/>
      <c r="H274" s="87"/>
      <c r="I274" s="86"/>
      <c r="J274" s="88"/>
      <c r="K274" s="92"/>
      <c r="L274" s="168" t="str">
        <f t="shared" si="13"/>
        <v/>
      </c>
      <c r="M274" s="170" t="str">
        <f>IF(ISERROR(VLOOKUP(E274,'Source Data'!$B$67:$J$97, MATCH(F274, 'Source Data'!$B$64:$J$64,1),TRUE))=TRUE,"",VLOOKUP(E274,'Source Data'!$B$67:$J$97,MATCH(F274, 'Source Data'!$B$64:$J$64,1),TRUE))</f>
        <v/>
      </c>
      <c r="N274" s="169" t="str">
        <f t="shared" si="14"/>
        <v/>
      </c>
      <c r="O274" s="170" t="str">
        <f>IF(OR(AND(OR($J274="Retired",$J274="Permanent Low-Use"),$K274&lt;=2020),(AND($J274="New",$K274&gt;2020))),"N/A",IF($N274=0,0,IF(ISERROR(VLOOKUP($E274,'Source Data'!$B$29:$J$60, MATCH($L274, 'Source Data'!$B$26:$J$26,1),TRUE))=TRUE,"",VLOOKUP($E274,'Source Data'!$B$29:$J$60,MATCH($L274, 'Source Data'!$B$26:$J$26,1),TRUE))))</f>
        <v/>
      </c>
      <c r="P274" s="170" t="str">
        <f>IF(OR(AND(OR($J274="Retired",$J274="Permanent Low-Use"),$K274&lt;=2021),(AND($J274="New",$K274&gt;2021))),"N/A",IF($N274=0,0,IF(ISERROR(VLOOKUP($E274,'Source Data'!$B$29:$J$60, MATCH($L274, 'Source Data'!$B$26:$J$26,1),TRUE))=TRUE,"",VLOOKUP($E274,'Source Data'!$B$29:$J$60,MATCH($L274, 'Source Data'!$B$26:$J$26,1),TRUE))))</f>
        <v/>
      </c>
      <c r="Q274" s="170" t="str">
        <f>IF(OR(AND(OR($J274="Retired",$J274="Permanent Low-Use"),$K274&lt;=2022),(AND($J274="New",$K274&gt;2022))),"N/A",IF($N274=0,0,IF(ISERROR(VLOOKUP($E274,'Source Data'!$B$29:$J$60, MATCH($L274, 'Source Data'!$B$26:$J$26,1),TRUE))=TRUE,"",VLOOKUP($E274,'Source Data'!$B$29:$J$60,MATCH($L274, 'Source Data'!$B$26:$J$26,1),TRUE))))</f>
        <v/>
      </c>
      <c r="R274" s="170" t="str">
        <f>IF(OR(AND(OR($J274="Retired",$J274="Permanent Low-Use"),$K274&lt;=2023),(AND($J274="New",$K274&gt;2023))),"N/A",IF($N274=0,0,IF(ISERROR(VLOOKUP($E274,'Source Data'!$B$29:$J$60, MATCH($L274, 'Source Data'!$B$26:$J$26,1),TRUE))=TRUE,"",VLOOKUP($E274,'Source Data'!$B$29:$J$60,MATCH($L274, 'Source Data'!$B$26:$J$26,1),TRUE))))</f>
        <v/>
      </c>
      <c r="S274" s="170" t="str">
        <f>IF(OR(AND(OR($J274="Retired",$J274="Permanent Low-Use"),$K274&lt;=2024),(AND($J274="New",$K274&gt;2024))),"N/A",IF($N274=0,0,IF(ISERROR(VLOOKUP($E274,'Source Data'!$B$29:$J$60, MATCH($L274, 'Source Data'!$B$26:$J$26,1),TRUE))=TRUE,"",VLOOKUP($E274,'Source Data'!$B$29:$J$60,MATCH($L274, 'Source Data'!$B$26:$J$26,1),TRUE))))</f>
        <v/>
      </c>
      <c r="T274" s="170" t="str">
        <f>IF(OR(AND(OR($J274="Retired",$J274="Permanent Low-Use"),$K274&lt;=2025),(AND($J274="New",$K274&gt;2025))),"N/A",IF($N274=0,0,IF(ISERROR(VLOOKUP($E274,'Source Data'!$B$29:$J$60, MATCH($L274, 'Source Data'!$B$26:$J$26,1),TRUE))=TRUE,"",VLOOKUP($E274,'Source Data'!$B$29:$J$60,MATCH($L274, 'Source Data'!$B$26:$J$26,1),TRUE))))</f>
        <v/>
      </c>
      <c r="U274" s="170" t="str">
        <f>IF(OR(AND(OR($J274="Retired",$J274="Permanent Low-Use"),$K274&lt;=2026),(AND($J274="New",$K274&gt;2026))),"N/A",IF($N274=0,0,IF(ISERROR(VLOOKUP($E274,'Source Data'!$B$29:$J$60, MATCH($L274, 'Source Data'!$B$26:$J$26,1),TRUE))=TRUE,"",VLOOKUP($E274,'Source Data'!$B$29:$J$60,MATCH($L274, 'Source Data'!$B$26:$J$26,1),TRUE))))</f>
        <v/>
      </c>
      <c r="V274" s="170" t="str">
        <f>IF(OR(AND(OR($J274="Retired",$J274="Permanent Low-Use"),$K274&lt;=2027),(AND($J274="New",$K274&gt;2027))),"N/A",IF($N274=0,0,IF(ISERROR(VLOOKUP($E274,'Source Data'!$B$29:$J$60, MATCH($L274, 'Source Data'!$B$26:$J$26,1),TRUE))=TRUE,"",VLOOKUP($E274,'Source Data'!$B$29:$J$60,MATCH($L274, 'Source Data'!$B$26:$J$26,1),TRUE))))</f>
        <v/>
      </c>
      <c r="W274" s="170" t="str">
        <f>IF(OR(AND(OR($J274="Retired",$J274="Permanent Low-Use"),$K274&lt;=2028),(AND($J274="New",$K274&gt;2028))),"N/A",IF($N274=0,0,IF(ISERROR(VLOOKUP($E274,'Source Data'!$B$29:$J$60, MATCH($L274, 'Source Data'!$B$26:$J$26,1),TRUE))=TRUE,"",VLOOKUP($E274,'Source Data'!$B$29:$J$60,MATCH($L274, 'Source Data'!$B$26:$J$26,1),TRUE))))</f>
        <v/>
      </c>
      <c r="X274" s="170" t="str">
        <f>IF(OR(AND(OR($J274="Retired",$J274="Permanent Low-Use"),$K274&lt;=2029),(AND($J274="New",$K274&gt;2029))),"N/A",IF($N274=0,0,IF(ISERROR(VLOOKUP($E274,'Source Data'!$B$29:$J$60, MATCH($L274, 'Source Data'!$B$26:$J$26,1),TRUE))=TRUE,"",VLOOKUP($E274,'Source Data'!$B$29:$J$60,MATCH($L274, 'Source Data'!$B$26:$J$26,1),TRUE))))</f>
        <v/>
      </c>
      <c r="Y274" s="170" t="str">
        <f>IF(OR(AND(OR($J274="Retired",$J274="Permanent Low-Use"),$K274&lt;=2030),(AND($J274="New",$K274&gt;2030))),"N/A",IF($N274=0,0,IF(ISERROR(VLOOKUP($E274,'Source Data'!$B$29:$J$60, MATCH($L274, 'Source Data'!$B$26:$J$26,1),TRUE))=TRUE,"",VLOOKUP($E274,'Source Data'!$B$29:$J$60,MATCH($L274, 'Source Data'!$B$26:$J$26,1),TRUE))))</f>
        <v/>
      </c>
      <c r="Z274" s="171" t="str">
        <f>IF(ISNUMBER($L274),IF(OR(AND(OR($J274="Retired",$J274="Permanent Low-Use"),$K274&lt;=2020),(AND($J274="New",$K274&gt;2020))),"N/A",VLOOKUP($F274,'Source Data'!$B$15:$I$22,5)),"")</f>
        <v/>
      </c>
      <c r="AA274" s="171" t="str">
        <f>IF(ISNUMBER($F274), IF(OR(AND(OR($J274="Retired", $J274="Permanent Low-Use"), $K274&lt;=2021), (AND($J274= "New", $K274&gt;2021))), "N/A", VLOOKUP($F274, 'Source Data'!$B$15:$I$22,6)), "")</f>
        <v/>
      </c>
      <c r="AB274" s="171" t="str">
        <f>IF(ISNUMBER($F274), IF(OR(AND(OR($J274="Retired", $J274="Permanent Low-Use"), $K274&lt;=2022), (AND($J274= "New", $K274&gt;2022))), "N/A", VLOOKUP($F274, 'Source Data'!$B$15:$I$22,7)), "")</f>
        <v/>
      </c>
      <c r="AC274" s="171" t="str">
        <f>IF(ISNUMBER($F274), IF(OR(AND(OR($J274="Retired", $J274="Permanent Low-Use"), $K274&lt;=2023), (AND($J274= "New", $K274&gt;2023))), "N/A", VLOOKUP($F274, 'Source Data'!$B$15:$I$22,8)), "")</f>
        <v/>
      </c>
      <c r="AD274" s="171" t="str">
        <f>IF(ISNUMBER($F274), IF(OR(AND(OR($J274="Retired", $J274="Permanent Low-Use"), $K274&lt;=2024), (AND($J274= "New", $K274&gt;2024))), "N/A", VLOOKUP($F274, 'Source Data'!$B$15:$I$22,8)), "")</f>
        <v/>
      </c>
      <c r="AE274" s="171" t="str">
        <f>IF(ISNUMBER($F274), IF(OR(AND(OR($J274="Retired", $J274="Permanent Low-Use"), $K274&lt;=2025), (AND($J274= "New", $K274&gt;2025))), "N/A", VLOOKUP($F274, 'Source Data'!$B$15:$I$22,8)), "")</f>
        <v/>
      </c>
      <c r="AF274" s="171" t="str">
        <f>IF(ISNUMBER($F274), IF(OR(AND(OR($J274="Retired", $J274="Permanent Low-Use"), $K274&lt;=2026), (AND($J274= "New", $K274&gt;2026))), "N/A", VLOOKUP($F274, 'Source Data'!$B$15:$I$22,8)), "")</f>
        <v/>
      </c>
      <c r="AG274" s="171" t="str">
        <f>IF(ISNUMBER($F274), IF(OR(AND(OR($J274="Retired", $J274="Permanent Low-Use"), $K274&lt;=2027), (AND($J274= "New", $K274&gt;2027))), "N/A", VLOOKUP($F274, 'Source Data'!$B$15:$I$22,8)), "")</f>
        <v/>
      </c>
      <c r="AH274" s="171" t="str">
        <f>IF(ISNUMBER($F274), IF(OR(AND(OR($J274="Retired", $J274="Permanent Low-Use"), $K274&lt;=2028), (AND($J274= "New", $K274&gt;2028))), "N/A", VLOOKUP($F274, 'Source Data'!$B$15:$I$22,8)), "")</f>
        <v/>
      </c>
      <c r="AI274" s="171" t="str">
        <f>IF(ISNUMBER($F274), IF(OR(AND(OR($J274="Retired", $J274="Permanent Low-Use"), $K274&lt;=2029), (AND($J274= "New", $K274&gt;2029))), "N/A", VLOOKUP($F274, 'Source Data'!$B$15:$I$22,8)), "")</f>
        <v/>
      </c>
      <c r="AJ274" s="171" t="str">
        <f>IF(ISNUMBER($F274), IF(OR(AND(OR($J274="Retired", $J274="Permanent Low-Use"), $K274&lt;=2030), (AND($J274= "New", $K274&gt;2030))), "N/A", VLOOKUP($F274, 'Source Data'!$B$15:$I$22,8)), "")</f>
        <v/>
      </c>
      <c r="AK274" s="171" t="str">
        <f>IF($N274= 0, "N/A", IF(ISERROR(VLOOKUP($F274, 'Source Data'!$B$4:$C$11,2)), "", VLOOKUP($F274, 'Source Data'!$B$4:$C$11,2)))</f>
        <v/>
      </c>
    </row>
    <row r="275" spans="1:37" x14ac:dyDescent="0.35">
      <c r="A275" s="99"/>
      <c r="B275" s="89"/>
      <c r="C275" s="90"/>
      <c r="D275" s="90"/>
      <c r="E275" s="91"/>
      <c r="F275" s="91"/>
      <c r="G275" s="86"/>
      <c r="H275" s="87"/>
      <c r="I275" s="86"/>
      <c r="J275" s="88"/>
      <c r="K275" s="92"/>
      <c r="L275" s="168" t="str">
        <f t="shared" si="13"/>
        <v/>
      </c>
      <c r="M275" s="170" t="str">
        <f>IF(ISERROR(VLOOKUP(E275,'Source Data'!$B$67:$J$97, MATCH(F275, 'Source Data'!$B$64:$J$64,1),TRUE))=TRUE,"",VLOOKUP(E275,'Source Data'!$B$67:$J$97,MATCH(F275, 'Source Data'!$B$64:$J$64,1),TRUE))</f>
        <v/>
      </c>
      <c r="N275" s="169" t="str">
        <f t="shared" si="14"/>
        <v/>
      </c>
      <c r="O275" s="170" t="str">
        <f>IF(OR(AND(OR($J275="Retired",$J275="Permanent Low-Use"),$K275&lt;=2020),(AND($J275="New",$K275&gt;2020))),"N/A",IF($N275=0,0,IF(ISERROR(VLOOKUP($E275,'Source Data'!$B$29:$J$60, MATCH($L275, 'Source Data'!$B$26:$J$26,1),TRUE))=TRUE,"",VLOOKUP($E275,'Source Data'!$B$29:$J$60,MATCH($L275, 'Source Data'!$B$26:$J$26,1),TRUE))))</f>
        <v/>
      </c>
      <c r="P275" s="170" t="str">
        <f>IF(OR(AND(OR($J275="Retired",$J275="Permanent Low-Use"),$K275&lt;=2021),(AND($J275="New",$K275&gt;2021))),"N/A",IF($N275=0,0,IF(ISERROR(VLOOKUP($E275,'Source Data'!$B$29:$J$60, MATCH($L275, 'Source Data'!$B$26:$J$26,1),TRUE))=TRUE,"",VLOOKUP($E275,'Source Data'!$B$29:$J$60,MATCH($L275, 'Source Data'!$B$26:$J$26,1),TRUE))))</f>
        <v/>
      </c>
      <c r="Q275" s="170" t="str">
        <f>IF(OR(AND(OR($J275="Retired",$J275="Permanent Low-Use"),$K275&lt;=2022),(AND($J275="New",$K275&gt;2022))),"N/A",IF($N275=0,0,IF(ISERROR(VLOOKUP($E275,'Source Data'!$B$29:$J$60, MATCH($L275, 'Source Data'!$B$26:$J$26,1),TRUE))=TRUE,"",VLOOKUP($E275,'Source Data'!$B$29:$J$60,MATCH($L275, 'Source Data'!$B$26:$J$26,1),TRUE))))</f>
        <v/>
      </c>
      <c r="R275" s="170" t="str">
        <f>IF(OR(AND(OR($J275="Retired",$J275="Permanent Low-Use"),$K275&lt;=2023),(AND($J275="New",$K275&gt;2023))),"N/A",IF($N275=0,0,IF(ISERROR(VLOOKUP($E275,'Source Data'!$B$29:$J$60, MATCH($L275, 'Source Data'!$B$26:$J$26,1),TRUE))=TRUE,"",VLOOKUP($E275,'Source Data'!$B$29:$J$60,MATCH($L275, 'Source Data'!$B$26:$J$26,1),TRUE))))</f>
        <v/>
      </c>
      <c r="S275" s="170" t="str">
        <f>IF(OR(AND(OR($J275="Retired",$J275="Permanent Low-Use"),$K275&lt;=2024),(AND($J275="New",$K275&gt;2024))),"N/A",IF($N275=0,0,IF(ISERROR(VLOOKUP($E275,'Source Data'!$B$29:$J$60, MATCH($L275, 'Source Data'!$B$26:$J$26,1),TRUE))=TRUE,"",VLOOKUP($E275,'Source Data'!$B$29:$J$60,MATCH($L275, 'Source Data'!$B$26:$J$26,1),TRUE))))</f>
        <v/>
      </c>
      <c r="T275" s="170" t="str">
        <f>IF(OR(AND(OR($J275="Retired",$J275="Permanent Low-Use"),$K275&lt;=2025),(AND($J275="New",$K275&gt;2025))),"N/A",IF($N275=0,0,IF(ISERROR(VLOOKUP($E275,'Source Data'!$B$29:$J$60, MATCH($L275, 'Source Data'!$B$26:$J$26,1),TRUE))=TRUE,"",VLOOKUP($E275,'Source Data'!$B$29:$J$60,MATCH($L275, 'Source Data'!$B$26:$J$26,1),TRUE))))</f>
        <v/>
      </c>
      <c r="U275" s="170" t="str">
        <f>IF(OR(AND(OR($J275="Retired",$J275="Permanent Low-Use"),$K275&lt;=2026),(AND($J275="New",$K275&gt;2026))),"N/A",IF($N275=0,0,IF(ISERROR(VLOOKUP($E275,'Source Data'!$B$29:$J$60, MATCH($L275, 'Source Data'!$B$26:$J$26,1),TRUE))=TRUE,"",VLOOKUP($E275,'Source Data'!$B$29:$J$60,MATCH($L275, 'Source Data'!$B$26:$J$26,1),TRUE))))</f>
        <v/>
      </c>
      <c r="V275" s="170" t="str">
        <f>IF(OR(AND(OR($J275="Retired",$J275="Permanent Low-Use"),$K275&lt;=2027),(AND($J275="New",$K275&gt;2027))),"N/A",IF($N275=0,0,IF(ISERROR(VLOOKUP($E275,'Source Data'!$B$29:$J$60, MATCH($L275, 'Source Data'!$B$26:$J$26,1),TRUE))=TRUE,"",VLOOKUP($E275,'Source Data'!$B$29:$J$60,MATCH($L275, 'Source Data'!$B$26:$J$26,1),TRUE))))</f>
        <v/>
      </c>
      <c r="W275" s="170" t="str">
        <f>IF(OR(AND(OR($J275="Retired",$J275="Permanent Low-Use"),$K275&lt;=2028),(AND($J275="New",$K275&gt;2028))),"N/A",IF($N275=0,0,IF(ISERROR(VLOOKUP($E275,'Source Data'!$B$29:$J$60, MATCH($L275, 'Source Data'!$B$26:$J$26,1),TRUE))=TRUE,"",VLOOKUP($E275,'Source Data'!$B$29:$J$60,MATCH($L275, 'Source Data'!$B$26:$J$26,1),TRUE))))</f>
        <v/>
      </c>
      <c r="X275" s="170" t="str">
        <f>IF(OR(AND(OR($J275="Retired",$J275="Permanent Low-Use"),$K275&lt;=2029),(AND($J275="New",$K275&gt;2029))),"N/A",IF($N275=0,0,IF(ISERROR(VLOOKUP($E275,'Source Data'!$B$29:$J$60, MATCH($L275, 'Source Data'!$B$26:$J$26,1),TRUE))=TRUE,"",VLOOKUP($E275,'Source Data'!$B$29:$J$60,MATCH($L275, 'Source Data'!$B$26:$J$26,1),TRUE))))</f>
        <v/>
      </c>
      <c r="Y275" s="170" t="str">
        <f>IF(OR(AND(OR($J275="Retired",$J275="Permanent Low-Use"),$K275&lt;=2030),(AND($J275="New",$K275&gt;2030))),"N/A",IF($N275=0,0,IF(ISERROR(VLOOKUP($E275,'Source Data'!$B$29:$J$60, MATCH($L275, 'Source Data'!$B$26:$J$26,1),TRUE))=TRUE,"",VLOOKUP($E275,'Source Data'!$B$29:$J$60,MATCH($L275, 'Source Data'!$B$26:$J$26,1),TRUE))))</f>
        <v/>
      </c>
      <c r="Z275" s="171" t="str">
        <f>IF(ISNUMBER($L275),IF(OR(AND(OR($J275="Retired",$J275="Permanent Low-Use"),$K275&lt;=2020),(AND($J275="New",$K275&gt;2020))),"N/A",VLOOKUP($F275,'Source Data'!$B$15:$I$22,5)),"")</f>
        <v/>
      </c>
      <c r="AA275" s="171" t="str">
        <f>IF(ISNUMBER($F275), IF(OR(AND(OR($J275="Retired", $J275="Permanent Low-Use"), $K275&lt;=2021), (AND($J275= "New", $K275&gt;2021))), "N/A", VLOOKUP($F275, 'Source Data'!$B$15:$I$22,6)), "")</f>
        <v/>
      </c>
      <c r="AB275" s="171" t="str">
        <f>IF(ISNUMBER($F275), IF(OR(AND(OR($J275="Retired", $J275="Permanent Low-Use"), $K275&lt;=2022), (AND($J275= "New", $K275&gt;2022))), "N/A", VLOOKUP($F275, 'Source Data'!$B$15:$I$22,7)), "")</f>
        <v/>
      </c>
      <c r="AC275" s="171" t="str">
        <f>IF(ISNUMBER($F275), IF(OR(AND(OR($J275="Retired", $J275="Permanent Low-Use"), $K275&lt;=2023), (AND($J275= "New", $K275&gt;2023))), "N/A", VLOOKUP($F275, 'Source Data'!$B$15:$I$22,8)), "")</f>
        <v/>
      </c>
      <c r="AD275" s="171" t="str">
        <f>IF(ISNUMBER($F275), IF(OR(AND(OR($J275="Retired", $J275="Permanent Low-Use"), $K275&lt;=2024), (AND($J275= "New", $K275&gt;2024))), "N/A", VLOOKUP($F275, 'Source Data'!$B$15:$I$22,8)), "")</f>
        <v/>
      </c>
      <c r="AE275" s="171" t="str">
        <f>IF(ISNUMBER($F275), IF(OR(AND(OR($J275="Retired", $J275="Permanent Low-Use"), $K275&lt;=2025), (AND($J275= "New", $K275&gt;2025))), "N/A", VLOOKUP($F275, 'Source Data'!$B$15:$I$22,8)), "")</f>
        <v/>
      </c>
      <c r="AF275" s="171" t="str">
        <f>IF(ISNUMBER($F275), IF(OR(AND(OR($J275="Retired", $J275="Permanent Low-Use"), $K275&lt;=2026), (AND($J275= "New", $K275&gt;2026))), "N/A", VLOOKUP($F275, 'Source Data'!$B$15:$I$22,8)), "")</f>
        <v/>
      </c>
      <c r="AG275" s="171" t="str">
        <f>IF(ISNUMBER($F275), IF(OR(AND(OR($J275="Retired", $J275="Permanent Low-Use"), $K275&lt;=2027), (AND($J275= "New", $K275&gt;2027))), "N/A", VLOOKUP($F275, 'Source Data'!$B$15:$I$22,8)), "")</f>
        <v/>
      </c>
      <c r="AH275" s="171" t="str">
        <f>IF(ISNUMBER($F275), IF(OR(AND(OR($J275="Retired", $J275="Permanent Low-Use"), $K275&lt;=2028), (AND($J275= "New", $K275&gt;2028))), "N/A", VLOOKUP($F275, 'Source Data'!$B$15:$I$22,8)), "")</f>
        <v/>
      </c>
      <c r="AI275" s="171" t="str">
        <f>IF(ISNUMBER($F275), IF(OR(AND(OR($J275="Retired", $J275="Permanent Low-Use"), $K275&lt;=2029), (AND($J275= "New", $K275&gt;2029))), "N/A", VLOOKUP($F275, 'Source Data'!$B$15:$I$22,8)), "")</f>
        <v/>
      </c>
      <c r="AJ275" s="171" t="str">
        <f>IF(ISNUMBER($F275), IF(OR(AND(OR($J275="Retired", $J275="Permanent Low-Use"), $K275&lt;=2030), (AND($J275= "New", $K275&gt;2030))), "N/A", VLOOKUP($F275, 'Source Data'!$B$15:$I$22,8)), "")</f>
        <v/>
      </c>
      <c r="AK275" s="171" t="str">
        <f>IF($N275= 0, "N/A", IF(ISERROR(VLOOKUP($F275, 'Source Data'!$B$4:$C$11,2)), "", VLOOKUP($F275, 'Source Data'!$B$4:$C$11,2)))</f>
        <v/>
      </c>
    </row>
    <row r="276" spans="1:37" x14ac:dyDescent="0.35">
      <c r="A276" s="99"/>
      <c r="B276" s="89"/>
      <c r="C276" s="90"/>
      <c r="D276" s="90"/>
      <c r="E276" s="91"/>
      <c r="F276" s="91"/>
      <c r="G276" s="86"/>
      <c r="H276" s="87"/>
      <c r="I276" s="86"/>
      <c r="J276" s="88"/>
      <c r="K276" s="92"/>
      <c r="L276" s="168" t="str">
        <f t="shared" si="13"/>
        <v/>
      </c>
      <c r="M276" s="170" t="str">
        <f>IF(ISERROR(VLOOKUP(E276,'Source Data'!$B$67:$J$97, MATCH(F276, 'Source Data'!$B$64:$J$64,1),TRUE))=TRUE,"",VLOOKUP(E276,'Source Data'!$B$67:$J$97,MATCH(F276, 'Source Data'!$B$64:$J$64,1),TRUE))</f>
        <v/>
      </c>
      <c r="N276" s="169" t="str">
        <f t="shared" si="14"/>
        <v/>
      </c>
      <c r="O276" s="170" t="str">
        <f>IF(OR(AND(OR($J276="Retired",$J276="Permanent Low-Use"),$K276&lt;=2020),(AND($J276="New",$K276&gt;2020))),"N/A",IF($N276=0,0,IF(ISERROR(VLOOKUP($E276,'Source Data'!$B$29:$J$60, MATCH($L276, 'Source Data'!$B$26:$J$26,1),TRUE))=TRUE,"",VLOOKUP($E276,'Source Data'!$B$29:$J$60,MATCH($L276, 'Source Data'!$B$26:$J$26,1),TRUE))))</f>
        <v/>
      </c>
      <c r="P276" s="170" t="str">
        <f>IF(OR(AND(OR($J276="Retired",$J276="Permanent Low-Use"),$K276&lt;=2021),(AND($J276="New",$K276&gt;2021))),"N/A",IF($N276=0,0,IF(ISERROR(VLOOKUP($E276,'Source Data'!$B$29:$J$60, MATCH($L276, 'Source Data'!$B$26:$J$26,1),TRUE))=TRUE,"",VLOOKUP($E276,'Source Data'!$B$29:$J$60,MATCH($L276, 'Source Data'!$B$26:$J$26,1),TRUE))))</f>
        <v/>
      </c>
      <c r="Q276" s="170" t="str">
        <f>IF(OR(AND(OR($J276="Retired",$J276="Permanent Low-Use"),$K276&lt;=2022),(AND($J276="New",$K276&gt;2022))),"N/A",IF($N276=0,0,IF(ISERROR(VLOOKUP($E276,'Source Data'!$B$29:$J$60, MATCH($L276, 'Source Data'!$B$26:$J$26,1),TRUE))=TRUE,"",VLOOKUP($E276,'Source Data'!$B$29:$J$60,MATCH($L276, 'Source Data'!$B$26:$J$26,1),TRUE))))</f>
        <v/>
      </c>
      <c r="R276" s="170" t="str">
        <f>IF(OR(AND(OR($J276="Retired",$J276="Permanent Low-Use"),$K276&lt;=2023),(AND($J276="New",$K276&gt;2023))),"N/A",IF($N276=0,0,IF(ISERROR(VLOOKUP($E276,'Source Data'!$B$29:$J$60, MATCH($L276, 'Source Data'!$B$26:$J$26,1),TRUE))=TRUE,"",VLOOKUP($E276,'Source Data'!$B$29:$J$60,MATCH($L276, 'Source Data'!$B$26:$J$26,1),TRUE))))</f>
        <v/>
      </c>
      <c r="S276" s="170" t="str">
        <f>IF(OR(AND(OR($J276="Retired",$J276="Permanent Low-Use"),$K276&lt;=2024),(AND($J276="New",$K276&gt;2024))),"N/A",IF($N276=0,0,IF(ISERROR(VLOOKUP($E276,'Source Data'!$B$29:$J$60, MATCH($L276, 'Source Data'!$B$26:$J$26,1),TRUE))=TRUE,"",VLOOKUP($E276,'Source Data'!$B$29:$J$60,MATCH($L276, 'Source Data'!$B$26:$J$26,1),TRUE))))</f>
        <v/>
      </c>
      <c r="T276" s="170" t="str">
        <f>IF(OR(AND(OR($J276="Retired",$J276="Permanent Low-Use"),$K276&lt;=2025),(AND($J276="New",$K276&gt;2025))),"N/A",IF($N276=0,0,IF(ISERROR(VLOOKUP($E276,'Source Data'!$B$29:$J$60, MATCH($L276, 'Source Data'!$B$26:$J$26,1),TRUE))=TRUE,"",VLOOKUP($E276,'Source Data'!$B$29:$J$60,MATCH($L276, 'Source Data'!$B$26:$J$26,1),TRUE))))</f>
        <v/>
      </c>
      <c r="U276" s="170" t="str">
        <f>IF(OR(AND(OR($J276="Retired",$J276="Permanent Low-Use"),$K276&lt;=2026),(AND($J276="New",$K276&gt;2026))),"N/A",IF($N276=0,0,IF(ISERROR(VLOOKUP($E276,'Source Data'!$B$29:$J$60, MATCH($L276, 'Source Data'!$B$26:$J$26,1),TRUE))=TRUE,"",VLOOKUP($E276,'Source Data'!$B$29:$J$60,MATCH($L276, 'Source Data'!$B$26:$J$26,1),TRUE))))</f>
        <v/>
      </c>
      <c r="V276" s="170" t="str">
        <f>IF(OR(AND(OR($J276="Retired",$J276="Permanent Low-Use"),$K276&lt;=2027),(AND($J276="New",$K276&gt;2027))),"N/A",IF($N276=0,0,IF(ISERROR(VLOOKUP($E276,'Source Data'!$B$29:$J$60, MATCH($L276, 'Source Data'!$B$26:$J$26,1),TRUE))=TRUE,"",VLOOKUP($E276,'Source Data'!$B$29:$J$60,MATCH($L276, 'Source Data'!$B$26:$J$26,1),TRUE))))</f>
        <v/>
      </c>
      <c r="W276" s="170" t="str">
        <f>IF(OR(AND(OR($J276="Retired",$J276="Permanent Low-Use"),$K276&lt;=2028),(AND($J276="New",$K276&gt;2028))),"N/A",IF($N276=0,0,IF(ISERROR(VLOOKUP($E276,'Source Data'!$B$29:$J$60, MATCH($L276, 'Source Data'!$B$26:$J$26,1),TRUE))=TRUE,"",VLOOKUP($E276,'Source Data'!$B$29:$J$60,MATCH($L276, 'Source Data'!$B$26:$J$26,1),TRUE))))</f>
        <v/>
      </c>
      <c r="X276" s="170" t="str">
        <f>IF(OR(AND(OR($J276="Retired",$J276="Permanent Low-Use"),$K276&lt;=2029),(AND($J276="New",$K276&gt;2029))),"N/A",IF($N276=0,0,IF(ISERROR(VLOOKUP($E276,'Source Data'!$B$29:$J$60, MATCH($L276, 'Source Data'!$B$26:$J$26,1),TRUE))=TRUE,"",VLOOKUP($E276,'Source Data'!$B$29:$J$60,MATCH($L276, 'Source Data'!$B$26:$J$26,1),TRUE))))</f>
        <v/>
      </c>
      <c r="Y276" s="170" t="str">
        <f>IF(OR(AND(OR($J276="Retired",$J276="Permanent Low-Use"),$K276&lt;=2030),(AND($J276="New",$K276&gt;2030))),"N/A",IF($N276=0,0,IF(ISERROR(VLOOKUP($E276,'Source Data'!$B$29:$J$60, MATCH($L276, 'Source Data'!$B$26:$J$26,1),TRUE))=TRUE,"",VLOOKUP($E276,'Source Data'!$B$29:$J$60,MATCH($L276, 'Source Data'!$B$26:$J$26,1),TRUE))))</f>
        <v/>
      </c>
      <c r="Z276" s="171" t="str">
        <f>IF(ISNUMBER($L276),IF(OR(AND(OR($J276="Retired",$J276="Permanent Low-Use"),$K276&lt;=2020),(AND($J276="New",$K276&gt;2020))),"N/A",VLOOKUP($F276,'Source Data'!$B$15:$I$22,5)),"")</f>
        <v/>
      </c>
      <c r="AA276" s="171" t="str">
        <f>IF(ISNUMBER($F276), IF(OR(AND(OR($J276="Retired", $J276="Permanent Low-Use"), $K276&lt;=2021), (AND($J276= "New", $K276&gt;2021))), "N/A", VLOOKUP($F276, 'Source Data'!$B$15:$I$22,6)), "")</f>
        <v/>
      </c>
      <c r="AB276" s="171" t="str">
        <f>IF(ISNUMBER($F276), IF(OR(AND(OR($J276="Retired", $J276="Permanent Low-Use"), $K276&lt;=2022), (AND($J276= "New", $K276&gt;2022))), "N/A", VLOOKUP($F276, 'Source Data'!$B$15:$I$22,7)), "")</f>
        <v/>
      </c>
      <c r="AC276" s="171" t="str">
        <f>IF(ISNUMBER($F276), IF(OR(AND(OR($J276="Retired", $J276="Permanent Low-Use"), $K276&lt;=2023), (AND($J276= "New", $K276&gt;2023))), "N/A", VLOOKUP($F276, 'Source Data'!$B$15:$I$22,8)), "")</f>
        <v/>
      </c>
      <c r="AD276" s="171" t="str">
        <f>IF(ISNUMBER($F276), IF(OR(AND(OR($J276="Retired", $J276="Permanent Low-Use"), $K276&lt;=2024), (AND($J276= "New", $K276&gt;2024))), "N/A", VLOOKUP($F276, 'Source Data'!$B$15:$I$22,8)), "")</f>
        <v/>
      </c>
      <c r="AE276" s="171" t="str">
        <f>IF(ISNUMBER($F276), IF(OR(AND(OR($J276="Retired", $J276="Permanent Low-Use"), $K276&lt;=2025), (AND($J276= "New", $K276&gt;2025))), "N/A", VLOOKUP($F276, 'Source Data'!$B$15:$I$22,8)), "")</f>
        <v/>
      </c>
      <c r="AF276" s="171" t="str">
        <f>IF(ISNUMBER($F276), IF(OR(AND(OR($J276="Retired", $J276="Permanent Low-Use"), $K276&lt;=2026), (AND($J276= "New", $K276&gt;2026))), "N/A", VLOOKUP($F276, 'Source Data'!$B$15:$I$22,8)), "")</f>
        <v/>
      </c>
      <c r="AG276" s="171" t="str">
        <f>IF(ISNUMBER($F276), IF(OR(AND(OR($J276="Retired", $J276="Permanent Low-Use"), $K276&lt;=2027), (AND($J276= "New", $K276&gt;2027))), "N/A", VLOOKUP($F276, 'Source Data'!$B$15:$I$22,8)), "")</f>
        <v/>
      </c>
      <c r="AH276" s="171" t="str">
        <f>IF(ISNUMBER($F276), IF(OR(AND(OR($J276="Retired", $J276="Permanent Low-Use"), $K276&lt;=2028), (AND($J276= "New", $K276&gt;2028))), "N/A", VLOOKUP($F276, 'Source Data'!$B$15:$I$22,8)), "")</f>
        <v/>
      </c>
      <c r="AI276" s="171" t="str">
        <f>IF(ISNUMBER($F276), IF(OR(AND(OR($J276="Retired", $J276="Permanent Low-Use"), $K276&lt;=2029), (AND($J276= "New", $K276&gt;2029))), "N/A", VLOOKUP($F276, 'Source Data'!$B$15:$I$22,8)), "")</f>
        <v/>
      </c>
      <c r="AJ276" s="171" t="str">
        <f>IF(ISNUMBER($F276), IF(OR(AND(OR($J276="Retired", $J276="Permanent Low-Use"), $K276&lt;=2030), (AND($J276= "New", $K276&gt;2030))), "N/A", VLOOKUP($F276, 'Source Data'!$B$15:$I$22,8)), "")</f>
        <v/>
      </c>
      <c r="AK276" s="171" t="str">
        <f>IF($N276= 0, "N/A", IF(ISERROR(VLOOKUP($F276, 'Source Data'!$B$4:$C$11,2)), "", VLOOKUP($F276, 'Source Data'!$B$4:$C$11,2)))</f>
        <v/>
      </c>
    </row>
    <row r="277" spans="1:37" x14ac:dyDescent="0.35">
      <c r="A277" s="99"/>
      <c r="B277" s="89"/>
      <c r="C277" s="90"/>
      <c r="D277" s="90"/>
      <c r="E277" s="91"/>
      <c r="F277" s="91"/>
      <c r="G277" s="86"/>
      <c r="H277" s="87"/>
      <c r="I277" s="86"/>
      <c r="J277" s="88"/>
      <c r="K277" s="92"/>
      <c r="L277" s="168" t="str">
        <f t="shared" si="13"/>
        <v/>
      </c>
      <c r="M277" s="170" t="str">
        <f>IF(ISERROR(VLOOKUP(E277,'Source Data'!$B$67:$J$97, MATCH(F277, 'Source Data'!$B$64:$J$64,1),TRUE))=TRUE,"",VLOOKUP(E277,'Source Data'!$B$67:$J$97,MATCH(F277, 'Source Data'!$B$64:$J$64,1),TRUE))</f>
        <v/>
      </c>
      <c r="N277" s="169" t="str">
        <f t="shared" si="14"/>
        <v/>
      </c>
      <c r="O277" s="170" t="str">
        <f>IF(OR(AND(OR($J277="Retired",$J277="Permanent Low-Use"),$K277&lt;=2020),(AND($J277="New",$K277&gt;2020))),"N/A",IF($N277=0,0,IF(ISERROR(VLOOKUP($E277,'Source Data'!$B$29:$J$60, MATCH($L277, 'Source Data'!$B$26:$J$26,1),TRUE))=TRUE,"",VLOOKUP($E277,'Source Data'!$B$29:$J$60,MATCH($L277, 'Source Data'!$B$26:$J$26,1),TRUE))))</f>
        <v/>
      </c>
      <c r="P277" s="170" t="str">
        <f>IF(OR(AND(OR($J277="Retired",$J277="Permanent Low-Use"),$K277&lt;=2021),(AND($J277="New",$K277&gt;2021))),"N/A",IF($N277=0,0,IF(ISERROR(VLOOKUP($E277,'Source Data'!$B$29:$J$60, MATCH($L277, 'Source Data'!$B$26:$J$26,1),TRUE))=TRUE,"",VLOOKUP($E277,'Source Data'!$B$29:$J$60,MATCH($L277, 'Source Data'!$B$26:$J$26,1),TRUE))))</f>
        <v/>
      </c>
      <c r="Q277" s="170" t="str">
        <f>IF(OR(AND(OR($J277="Retired",$J277="Permanent Low-Use"),$K277&lt;=2022),(AND($J277="New",$K277&gt;2022))),"N/A",IF($N277=0,0,IF(ISERROR(VLOOKUP($E277,'Source Data'!$B$29:$J$60, MATCH($L277, 'Source Data'!$B$26:$J$26,1),TRUE))=TRUE,"",VLOOKUP($E277,'Source Data'!$B$29:$J$60,MATCH($L277, 'Source Data'!$B$26:$J$26,1),TRUE))))</f>
        <v/>
      </c>
      <c r="R277" s="170" t="str">
        <f>IF(OR(AND(OR($J277="Retired",$J277="Permanent Low-Use"),$K277&lt;=2023),(AND($J277="New",$K277&gt;2023))),"N/A",IF($N277=0,0,IF(ISERROR(VLOOKUP($E277,'Source Data'!$B$29:$J$60, MATCH($L277, 'Source Data'!$B$26:$J$26,1),TRUE))=TRUE,"",VLOOKUP($E277,'Source Data'!$B$29:$J$60,MATCH($L277, 'Source Data'!$B$26:$J$26,1),TRUE))))</f>
        <v/>
      </c>
      <c r="S277" s="170" t="str">
        <f>IF(OR(AND(OR($J277="Retired",$J277="Permanent Low-Use"),$K277&lt;=2024),(AND($J277="New",$K277&gt;2024))),"N/A",IF($N277=0,0,IF(ISERROR(VLOOKUP($E277,'Source Data'!$B$29:$J$60, MATCH($L277, 'Source Data'!$B$26:$J$26,1),TRUE))=TRUE,"",VLOOKUP($E277,'Source Data'!$B$29:$J$60,MATCH($L277, 'Source Data'!$B$26:$J$26,1),TRUE))))</f>
        <v/>
      </c>
      <c r="T277" s="170" t="str">
        <f>IF(OR(AND(OR($J277="Retired",$J277="Permanent Low-Use"),$K277&lt;=2025),(AND($J277="New",$K277&gt;2025))),"N/A",IF($N277=0,0,IF(ISERROR(VLOOKUP($E277,'Source Data'!$B$29:$J$60, MATCH($L277, 'Source Data'!$B$26:$J$26,1),TRUE))=TRUE,"",VLOOKUP($E277,'Source Data'!$B$29:$J$60,MATCH($L277, 'Source Data'!$B$26:$J$26,1),TRUE))))</f>
        <v/>
      </c>
      <c r="U277" s="170" t="str">
        <f>IF(OR(AND(OR($J277="Retired",$J277="Permanent Low-Use"),$K277&lt;=2026),(AND($J277="New",$K277&gt;2026))),"N/A",IF($N277=0,0,IF(ISERROR(VLOOKUP($E277,'Source Data'!$B$29:$J$60, MATCH($L277, 'Source Data'!$B$26:$J$26,1),TRUE))=TRUE,"",VLOOKUP($E277,'Source Data'!$B$29:$J$60,MATCH($L277, 'Source Data'!$B$26:$J$26,1),TRUE))))</f>
        <v/>
      </c>
      <c r="V277" s="170" t="str">
        <f>IF(OR(AND(OR($J277="Retired",$J277="Permanent Low-Use"),$K277&lt;=2027),(AND($J277="New",$K277&gt;2027))),"N/A",IF($N277=0,0,IF(ISERROR(VLOOKUP($E277,'Source Data'!$B$29:$J$60, MATCH($L277, 'Source Data'!$B$26:$J$26,1),TRUE))=TRUE,"",VLOOKUP($E277,'Source Data'!$B$29:$J$60,MATCH($L277, 'Source Data'!$B$26:$J$26,1),TRUE))))</f>
        <v/>
      </c>
      <c r="W277" s="170" t="str">
        <f>IF(OR(AND(OR($J277="Retired",$J277="Permanent Low-Use"),$K277&lt;=2028),(AND($J277="New",$K277&gt;2028))),"N/A",IF($N277=0,0,IF(ISERROR(VLOOKUP($E277,'Source Data'!$B$29:$J$60, MATCH($L277, 'Source Data'!$B$26:$J$26,1),TRUE))=TRUE,"",VLOOKUP($E277,'Source Data'!$B$29:$J$60,MATCH($L277, 'Source Data'!$B$26:$J$26,1),TRUE))))</f>
        <v/>
      </c>
      <c r="X277" s="170" t="str">
        <f>IF(OR(AND(OR($J277="Retired",$J277="Permanent Low-Use"),$K277&lt;=2029),(AND($J277="New",$K277&gt;2029))),"N/A",IF($N277=0,0,IF(ISERROR(VLOOKUP($E277,'Source Data'!$B$29:$J$60, MATCH($L277, 'Source Data'!$B$26:$J$26,1),TRUE))=TRUE,"",VLOOKUP($E277,'Source Data'!$B$29:$J$60,MATCH($L277, 'Source Data'!$B$26:$J$26,1),TRUE))))</f>
        <v/>
      </c>
      <c r="Y277" s="170" t="str">
        <f>IF(OR(AND(OR($J277="Retired",$J277="Permanent Low-Use"),$K277&lt;=2030),(AND($J277="New",$K277&gt;2030))),"N/A",IF($N277=0,0,IF(ISERROR(VLOOKUP($E277,'Source Data'!$B$29:$J$60, MATCH($L277, 'Source Data'!$B$26:$J$26,1),TRUE))=TRUE,"",VLOOKUP($E277,'Source Data'!$B$29:$J$60,MATCH($L277, 'Source Data'!$B$26:$J$26,1),TRUE))))</f>
        <v/>
      </c>
      <c r="Z277" s="171" t="str">
        <f>IF(ISNUMBER($L277),IF(OR(AND(OR($J277="Retired",$J277="Permanent Low-Use"),$K277&lt;=2020),(AND($J277="New",$K277&gt;2020))),"N/A",VLOOKUP($F277,'Source Data'!$B$15:$I$22,5)),"")</f>
        <v/>
      </c>
      <c r="AA277" s="171" t="str">
        <f>IF(ISNUMBER($F277), IF(OR(AND(OR($J277="Retired", $J277="Permanent Low-Use"), $K277&lt;=2021), (AND($J277= "New", $K277&gt;2021))), "N/A", VLOOKUP($F277, 'Source Data'!$B$15:$I$22,6)), "")</f>
        <v/>
      </c>
      <c r="AB277" s="171" t="str">
        <f>IF(ISNUMBER($F277), IF(OR(AND(OR($J277="Retired", $J277="Permanent Low-Use"), $K277&lt;=2022), (AND($J277= "New", $K277&gt;2022))), "N/A", VLOOKUP($F277, 'Source Data'!$B$15:$I$22,7)), "")</f>
        <v/>
      </c>
      <c r="AC277" s="171" t="str">
        <f>IF(ISNUMBER($F277), IF(OR(AND(OR($J277="Retired", $J277="Permanent Low-Use"), $K277&lt;=2023), (AND($J277= "New", $K277&gt;2023))), "N/A", VLOOKUP($F277, 'Source Data'!$B$15:$I$22,8)), "")</f>
        <v/>
      </c>
      <c r="AD277" s="171" t="str">
        <f>IF(ISNUMBER($F277), IF(OR(AND(OR($J277="Retired", $J277="Permanent Low-Use"), $K277&lt;=2024), (AND($J277= "New", $K277&gt;2024))), "N/A", VLOOKUP($F277, 'Source Data'!$B$15:$I$22,8)), "")</f>
        <v/>
      </c>
      <c r="AE277" s="171" t="str">
        <f>IF(ISNUMBER($F277), IF(OR(AND(OR($J277="Retired", $J277="Permanent Low-Use"), $K277&lt;=2025), (AND($J277= "New", $K277&gt;2025))), "N/A", VLOOKUP($F277, 'Source Data'!$B$15:$I$22,8)), "")</f>
        <v/>
      </c>
      <c r="AF277" s="171" t="str">
        <f>IF(ISNUMBER($F277), IF(OR(AND(OR($J277="Retired", $J277="Permanent Low-Use"), $K277&lt;=2026), (AND($J277= "New", $K277&gt;2026))), "N/A", VLOOKUP($F277, 'Source Data'!$B$15:$I$22,8)), "")</f>
        <v/>
      </c>
      <c r="AG277" s="171" t="str">
        <f>IF(ISNUMBER($F277), IF(OR(AND(OR($J277="Retired", $J277="Permanent Low-Use"), $K277&lt;=2027), (AND($J277= "New", $K277&gt;2027))), "N/A", VLOOKUP($F277, 'Source Data'!$B$15:$I$22,8)), "")</f>
        <v/>
      </c>
      <c r="AH277" s="171" t="str">
        <f>IF(ISNUMBER($F277), IF(OR(AND(OR($J277="Retired", $J277="Permanent Low-Use"), $K277&lt;=2028), (AND($J277= "New", $K277&gt;2028))), "N/A", VLOOKUP($F277, 'Source Data'!$B$15:$I$22,8)), "")</f>
        <v/>
      </c>
      <c r="AI277" s="171" t="str">
        <f>IF(ISNUMBER($F277), IF(OR(AND(OR($J277="Retired", $J277="Permanent Low-Use"), $K277&lt;=2029), (AND($J277= "New", $K277&gt;2029))), "N/A", VLOOKUP($F277, 'Source Data'!$B$15:$I$22,8)), "")</f>
        <v/>
      </c>
      <c r="AJ277" s="171" t="str">
        <f>IF(ISNUMBER($F277), IF(OR(AND(OR($J277="Retired", $J277="Permanent Low-Use"), $K277&lt;=2030), (AND($J277= "New", $K277&gt;2030))), "N/A", VLOOKUP($F277, 'Source Data'!$B$15:$I$22,8)), "")</f>
        <v/>
      </c>
      <c r="AK277" s="171" t="str">
        <f>IF($N277= 0, "N/A", IF(ISERROR(VLOOKUP($F277, 'Source Data'!$B$4:$C$11,2)), "", VLOOKUP($F277, 'Source Data'!$B$4:$C$11,2)))</f>
        <v/>
      </c>
    </row>
    <row r="278" spans="1:37" x14ac:dyDescent="0.35">
      <c r="A278" s="99"/>
      <c r="B278" s="89"/>
      <c r="C278" s="90"/>
      <c r="D278" s="90"/>
      <c r="E278" s="91"/>
      <c r="F278" s="91"/>
      <c r="G278" s="86"/>
      <c r="H278" s="87"/>
      <c r="I278" s="86"/>
      <c r="J278" s="88"/>
      <c r="K278" s="92"/>
      <c r="L278" s="168" t="str">
        <f t="shared" si="13"/>
        <v/>
      </c>
      <c r="M278" s="170" t="str">
        <f>IF(ISERROR(VLOOKUP(E278,'Source Data'!$B$67:$J$97, MATCH(F278, 'Source Data'!$B$64:$J$64,1),TRUE))=TRUE,"",VLOOKUP(E278,'Source Data'!$B$67:$J$97,MATCH(F278, 'Source Data'!$B$64:$J$64,1),TRUE))</f>
        <v/>
      </c>
      <c r="N278" s="169" t="str">
        <f t="shared" si="14"/>
        <v/>
      </c>
      <c r="O278" s="170" t="str">
        <f>IF(OR(AND(OR($J278="Retired",$J278="Permanent Low-Use"),$K278&lt;=2020),(AND($J278="New",$K278&gt;2020))),"N/A",IF($N278=0,0,IF(ISERROR(VLOOKUP($E278,'Source Data'!$B$29:$J$60, MATCH($L278, 'Source Data'!$B$26:$J$26,1),TRUE))=TRUE,"",VLOOKUP($E278,'Source Data'!$B$29:$J$60,MATCH($L278, 'Source Data'!$B$26:$J$26,1),TRUE))))</f>
        <v/>
      </c>
      <c r="P278" s="170" t="str">
        <f>IF(OR(AND(OR($J278="Retired",$J278="Permanent Low-Use"),$K278&lt;=2021),(AND($J278="New",$K278&gt;2021))),"N/A",IF($N278=0,0,IF(ISERROR(VLOOKUP($E278,'Source Data'!$B$29:$J$60, MATCH($L278, 'Source Data'!$B$26:$J$26,1),TRUE))=TRUE,"",VLOOKUP($E278,'Source Data'!$B$29:$J$60,MATCH($L278, 'Source Data'!$B$26:$J$26,1),TRUE))))</f>
        <v/>
      </c>
      <c r="Q278" s="170" t="str">
        <f>IF(OR(AND(OR($J278="Retired",$J278="Permanent Low-Use"),$K278&lt;=2022),(AND($J278="New",$K278&gt;2022))),"N/A",IF($N278=0,0,IF(ISERROR(VLOOKUP($E278,'Source Data'!$B$29:$J$60, MATCH($L278, 'Source Data'!$B$26:$J$26,1),TRUE))=TRUE,"",VLOOKUP($E278,'Source Data'!$B$29:$J$60,MATCH($L278, 'Source Data'!$B$26:$J$26,1),TRUE))))</f>
        <v/>
      </c>
      <c r="R278" s="170" t="str">
        <f>IF(OR(AND(OR($J278="Retired",$J278="Permanent Low-Use"),$K278&lt;=2023),(AND($J278="New",$K278&gt;2023))),"N/A",IF($N278=0,0,IF(ISERROR(VLOOKUP($E278,'Source Data'!$B$29:$J$60, MATCH($L278, 'Source Data'!$B$26:$J$26,1),TRUE))=TRUE,"",VLOOKUP($E278,'Source Data'!$B$29:$J$60,MATCH($L278, 'Source Data'!$B$26:$J$26,1),TRUE))))</f>
        <v/>
      </c>
      <c r="S278" s="170" t="str">
        <f>IF(OR(AND(OR($J278="Retired",$J278="Permanent Low-Use"),$K278&lt;=2024),(AND($J278="New",$K278&gt;2024))),"N/A",IF($N278=0,0,IF(ISERROR(VLOOKUP($E278,'Source Data'!$B$29:$J$60, MATCH($L278, 'Source Data'!$B$26:$J$26,1),TRUE))=TRUE,"",VLOOKUP($E278,'Source Data'!$B$29:$J$60,MATCH($L278, 'Source Data'!$B$26:$J$26,1),TRUE))))</f>
        <v/>
      </c>
      <c r="T278" s="170" t="str">
        <f>IF(OR(AND(OR($J278="Retired",$J278="Permanent Low-Use"),$K278&lt;=2025),(AND($J278="New",$K278&gt;2025))),"N/A",IF($N278=0,0,IF(ISERROR(VLOOKUP($E278,'Source Data'!$B$29:$J$60, MATCH($L278, 'Source Data'!$B$26:$J$26,1),TRUE))=TRUE,"",VLOOKUP($E278,'Source Data'!$B$29:$J$60,MATCH($L278, 'Source Data'!$B$26:$J$26,1),TRUE))))</f>
        <v/>
      </c>
      <c r="U278" s="170" t="str">
        <f>IF(OR(AND(OR($J278="Retired",$J278="Permanent Low-Use"),$K278&lt;=2026),(AND($J278="New",$K278&gt;2026))),"N/A",IF($N278=0,0,IF(ISERROR(VLOOKUP($E278,'Source Data'!$B$29:$J$60, MATCH($L278, 'Source Data'!$B$26:$J$26,1),TRUE))=TRUE,"",VLOOKUP($E278,'Source Data'!$B$29:$J$60,MATCH($L278, 'Source Data'!$B$26:$J$26,1),TRUE))))</f>
        <v/>
      </c>
      <c r="V278" s="170" t="str">
        <f>IF(OR(AND(OR($J278="Retired",$J278="Permanent Low-Use"),$K278&lt;=2027),(AND($J278="New",$K278&gt;2027))),"N/A",IF($N278=0,0,IF(ISERROR(VLOOKUP($E278,'Source Data'!$B$29:$J$60, MATCH($L278, 'Source Data'!$B$26:$J$26,1),TRUE))=TRUE,"",VLOOKUP($E278,'Source Data'!$B$29:$J$60,MATCH($L278, 'Source Data'!$B$26:$J$26,1),TRUE))))</f>
        <v/>
      </c>
      <c r="W278" s="170" t="str">
        <f>IF(OR(AND(OR($J278="Retired",$J278="Permanent Low-Use"),$K278&lt;=2028),(AND($J278="New",$K278&gt;2028))),"N/A",IF($N278=0,0,IF(ISERROR(VLOOKUP($E278,'Source Data'!$B$29:$J$60, MATCH($L278, 'Source Data'!$B$26:$J$26,1),TRUE))=TRUE,"",VLOOKUP($E278,'Source Data'!$B$29:$J$60,MATCH($L278, 'Source Data'!$B$26:$J$26,1),TRUE))))</f>
        <v/>
      </c>
      <c r="X278" s="170" t="str">
        <f>IF(OR(AND(OR($J278="Retired",$J278="Permanent Low-Use"),$K278&lt;=2029),(AND($J278="New",$K278&gt;2029))),"N/A",IF($N278=0,0,IF(ISERROR(VLOOKUP($E278,'Source Data'!$B$29:$J$60, MATCH($L278, 'Source Data'!$B$26:$J$26,1),TRUE))=TRUE,"",VLOOKUP($E278,'Source Data'!$B$29:$J$60,MATCH($L278, 'Source Data'!$B$26:$J$26,1),TRUE))))</f>
        <v/>
      </c>
      <c r="Y278" s="170" t="str">
        <f>IF(OR(AND(OR($J278="Retired",$J278="Permanent Low-Use"),$K278&lt;=2030),(AND($J278="New",$K278&gt;2030))),"N/A",IF($N278=0,0,IF(ISERROR(VLOOKUP($E278,'Source Data'!$B$29:$J$60, MATCH($L278, 'Source Data'!$B$26:$J$26,1),TRUE))=TRUE,"",VLOOKUP($E278,'Source Data'!$B$29:$J$60,MATCH($L278, 'Source Data'!$B$26:$J$26,1),TRUE))))</f>
        <v/>
      </c>
      <c r="Z278" s="171" t="str">
        <f>IF(ISNUMBER($L278),IF(OR(AND(OR($J278="Retired",$J278="Permanent Low-Use"),$K278&lt;=2020),(AND($J278="New",$K278&gt;2020))),"N/A",VLOOKUP($F278,'Source Data'!$B$15:$I$22,5)),"")</f>
        <v/>
      </c>
      <c r="AA278" s="171" t="str">
        <f>IF(ISNUMBER($F278), IF(OR(AND(OR($J278="Retired", $J278="Permanent Low-Use"), $K278&lt;=2021), (AND($J278= "New", $K278&gt;2021))), "N/A", VLOOKUP($F278, 'Source Data'!$B$15:$I$22,6)), "")</f>
        <v/>
      </c>
      <c r="AB278" s="171" t="str">
        <f>IF(ISNUMBER($F278), IF(OR(AND(OR($J278="Retired", $J278="Permanent Low-Use"), $K278&lt;=2022), (AND($J278= "New", $K278&gt;2022))), "N/A", VLOOKUP($F278, 'Source Data'!$B$15:$I$22,7)), "")</f>
        <v/>
      </c>
      <c r="AC278" s="171" t="str">
        <f>IF(ISNUMBER($F278), IF(OR(AND(OR($J278="Retired", $J278="Permanent Low-Use"), $K278&lt;=2023), (AND($J278= "New", $K278&gt;2023))), "N/A", VLOOKUP($F278, 'Source Data'!$B$15:$I$22,8)), "")</f>
        <v/>
      </c>
      <c r="AD278" s="171" t="str">
        <f>IF(ISNUMBER($F278), IF(OR(AND(OR($J278="Retired", $J278="Permanent Low-Use"), $K278&lt;=2024), (AND($J278= "New", $K278&gt;2024))), "N/A", VLOOKUP($F278, 'Source Data'!$B$15:$I$22,8)), "")</f>
        <v/>
      </c>
      <c r="AE278" s="171" t="str">
        <f>IF(ISNUMBER($F278), IF(OR(AND(OR($J278="Retired", $J278="Permanent Low-Use"), $K278&lt;=2025), (AND($J278= "New", $K278&gt;2025))), "N/A", VLOOKUP($F278, 'Source Data'!$B$15:$I$22,8)), "")</f>
        <v/>
      </c>
      <c r="AF278" s="171" t="str">
        <f>IF(ISNUMBER($F278), IF(OR(AND(OR($J278="Retired", $J278="Permanent Low-Use"), $K278&lt;=2026), (AND($J278= "New", $K278&gt;2026))), "N/A", VLOOKUP($F278, 'Source Data'!$B$15:$I$22,8)), "")</f>
        <v/>
      </c>
      <c r="AG278" s="171" t="str">
        <f>IF(ISNUMBER($F278), IF(OR(AND(OR($J278="Retired", $J278="Permanent Low-Use"), $K278&lt;=2027), (AND($J278= "New", $K278&gt;2027))), "N/A", VLOOKUP($F278, 'Source Data'!$B$15:$I$22,8)), "")</f>
        <v/>
      </c>
      <c r="AH278" s="171" t="str">
        <f>IF(ISNUMBER($F278), IF(OR(AND(OR($J278="Retired", $J278="Permanent Low-Use"), $K278&lt;=2028), (AND($J278= "New", $K278&gt;2028))), "N/A", VLOOKUP($F278, 'Source Data'!$B$15:$I$22,8)), "")</f>
        <v/>
      </c>
      <c r="AI278" s="171" t="str">
        <f>IF(ISNUMBER($F278), IF(OR(AND(OR($J278="Retired", $J278="Permanent Low-Use"), $K278&lt;=2029), (AND($J278= "New", $K278&gt;2029))), "N/A", VLOOKUP($F278, 'Source Data'!$B$15:$I$22,8)), "")</f>
        <v/>
      </c>
      <c r="AJ278" s="171" t="str">
        <f>IF(ISNUMBER($F278), IF(OR(AND(OR($J278="Retired", $J278="Permanent Low-Use"), $K278&lt;=2030), (AND($J278= "New", $K278&gt;2030))), "N/A", VLOOKUP($F278, 'Source Data'!$B$15:$I$22,8)), "")</f>
        <v/>
      </c>
      <c r="AK278" s="171" t="str">
        <f>IF($N278= 0, "N/A", IF(ISERROR(VLOOKUP($F278, 'Source Data'!$B$4:$C$11,2)), "", VLOOKUP($F278, 'Source Data'!$B$4:$C$11,2)))</f>
        <v/>
      </c>
    </row>
    <row r="279" spans="1:37" x14ac:dyDescent="0.35">
      <c r="A279" s="99"/>
      <c r="B279" s="89"/>
      <c r="C279" s="90"/>
      <c r="D279" s="90"/>
      <c r="E279" s="91"/>
      <c r="F279" s="91"/>
      <c r="G279" s="86"/>
      <c r="H279" s="87"/>
      <c r="I279" s="86"/>
      <c r="J279" s="88"/>
      <c r="K279" s="92"/>
      <c r="L279" s="168" t="str">
        <f t="shared" si="13"/>
        <v/>
      </c>
      <c r="M279" s="170" t="str">
        <f>IF(ISERROR(VLOOKUP(E279,'Source Data'!$B$67:$J$97, MATCH(F279, 'Source Data'!$B$64:$J$64,1),TRUE))=TRUE,"",VLOOKUP(E279,'Source Data'!$B$67:$J$97,MATCH(F279, 'Source Data'!$B$64:$J$64,1),TRUE))</f>
        <v/>
      </c>
      <c r="N279" s="169" t="str">
        <f t="shared" si="14"/>
        <v/>
      </c>
      <c r="O279" s="170" t="str">
        <f>IF(OR(AND(OR($J279="Retired",$J279="Permanent Low-Use"),$K279&lt;=2020),(AND($J279="New",$K279&gt;2020))),"N/A",IF($N279=0,0,IF(ISERROR(VLOOKUP($E279,'Source Data'!$B$29:$J$60, MATCH($L279, 'Source Data'!$B$26:$J$26,1),TRUE))=TRUE,"",VLOOKUP($E279,'Source Data'!$B$29:$J$60,MATCH($L279, 'Source Data'!$B$26:$J$26,1),TRUE))))</f>
        <v/>
      </c>
      <c r="P279" s="170" t="str">
        <f>IF(OR(AND(OR($J279="Retired",$J279="Permanent Low-Use"),$K279&lt;=2021),(AND($J279="New",$K279&gt;2021))),"N/A",IF($N279=0,0,IF(ISERROR(VLOOKUP($E279,'Source Data'!$B$29:$J$60, MATCH($L279, 'Source Data'!$B$26:$J$26,1),TRUE))=TRUE,"",VLOOKUP($E279,'Source Data'!$B$29:$J$60,MATCH($L279, 'Source Data'!$B$26:$J$26,1),TRUE))))</f>
        <v/>
      </c>
      <c r="Q279" s="170" t="str">
        <f>IF(OR(AND(OR($J279="Retired",$J279="Permanent Low-Use"),$K279&lt;=2022),(AND($J279="New",$K279&gt;2022))),"N/A",IF($N279=0,0,IF(ISERROR(VLOOKUP($E279,'Source Data'!$B$29:$J$60, MATCH($L279, 'Source Data'!$B$26:$J$26,1),TRUE))=TRUE,"",VLOOKUP($E279,'Source Data'!$B$29:$J$60,MATCH($L279, 'Source Data'!$B$26:$J$26,1),TRUE))))</f>
        <v/>
      </c>
      <c r="R279" s="170" t="str">
        <f>IF(OR(AND(OR($J279="Retired",$J279="Permanent Low-Use"),$K279&lt;=2023),(AND($J279="New",$K279&gt;2023))),"N/A",IF($N279=0,0,IF(ISERROR(VLOOKUP($E279,'Source Data'!$B$29:$J$60, MATCH($L279, 'Source Data'!$B$26:$J$26,1),TRUE))=TRUE,"",VLOOKUP($E279,'Source Data'!$B$29:$J$60,MATCH($L279, 'Source Data'!$B$26:$J$26,1),TRUE))))</f>
        <v/>
      </c>
      <c r="S279" s="170" t="str">
        <f>IF(OR(AND(OR($J279="Retired",$J279="Permanent Low-Use"),$K279&lt;=2024),(AND($J279="New",$K279&gt;2024))),"N/A",IF($N279=0,0,IF(ISERROR(VLOOKUP($E279,'Source Data'!$B$29:$J$60, MATCH($L279, 'Source Data'!$B$26:$J$26,1),TRUE))=TRUE,"",VLOOKUP($E279,'Source Data'!$B$29:$J$60,MATCH($L279, 'Source Data'!$B$26:$J$26,1),TRUE))))</f>
        <v/>
      </c>
      <c r="T279" s="170" t="str">
        <f>IF(OR(AND(OR($J279="Retired",$J279="Permanent Low-Use"),$K279&lt;=2025),(AND($J279="New",$K279&gt;2025))),"N/A",IF($N279=0,0,IF(ISERROR(VLOOKUP($E279,'Source Data'!$B$29:$J$60, MATCH($L279, 'Source Data'!$B$26:$J$26,1),TRUE))=TRUE,"",VLOOKUP($E279,'Source Data'!$B$29:$J$60,MATCH($L279, 'Source Data'!$B$26:$J$26,1),TRUE))))</f>
        <v/>
      </c>
      <c r="U279" s="170" t="str">
        <f>IF(OR(AND(OR($J279="Retired",$J279="Permanent Low-Use"),$K279&lt;=2026),(AND($J279="New",$K279&gt;2026))),"N/A",IF($N279=0,0,IF(ISERROR(VLOOKUP($E279,'Source Data'!$B$29:$J$60, MATCH($L279, 'Source Data'!$B$26:$J$26,1),TRUE))=TRUE,"",VLOOKUP($E279,'Source Data'!$B$29:$J$60,MATCH($L279, 'Source Data'!$B$26:$J$26,1),TRUE))))</f>
        <v/>
      </c>
      <c r="V279" s="170" t="str">
        <f>IF(OR(AND(OR($J279="Retired",$J279="Permanent Low-Use"),$K279&lt;=2027),(AND($J279="New",$K279&gt;2027))),"N/A",IF($N279=0,0,IF(ISERROR(VLOOKUP($E279,'Source Data'!$B$29:$J$60, MATCH($L279, 'Source Data'!$B$26:$J$26,1),TRUE))=TRUE,"",VLOOKUP($E279,'Source Data'!$B$29:$J$60,MATCH($L279, 'Source Data'!$B$26:$J$26,1),TRUE))))</f>
        <v/>
      </c>
      <c r="W279" s="170" t="str">
        <f>IF(OR(AND(OR($J279="Retired",$J279="Permanent Low-Use"),$K279&lt;=2028),(AND($J279="New",$K279&gt;2028))),"N/A",IF($N279=0,0,IF(ISERROR(VLOOKUP($E279,'Source Data'!$B$29:$J$60, MATCH($L279, 'Source Data'!$B$26:$J$26,1),TRUE))=TRUE,"",VLOOKUP($E279,'Source Data'!$B$29:$J$60,MATCH($L279, 'Source Data'!$B$26:$J$26,1),TRUE))))</f>
        <v/>
      </c>
      <c r="X279" s="170" t="str">
        <f>IF(OR(AND(OR($J279="Retired",$J279="Permanent Low-Use"),$K279&lt;=2029),(AND($J279="New",$K279&gt;2029))),"N/A",IF($N279=0,0,IF(ISERROR(VLOOKUP($E279,'Source Data'!$B$29:$J$60, MATCH($L279, 'Source Data'!$B$26:$J$26,1),TRUE))=TRUE,"",VLOOKUP($E279,'Source Data'!$B$29:$J$60,MATCH($L279, 'Source Data'!$B$26:$J$26,1),TRUE))))</f>
        <v/>
      </c>
      <c r="Y279" s="170" t="str">
        <f>IF(OR(AND(OR($J279="Retired",$J279="Permanent Low-Use"),$K279&lt;=2030),(AND($J279="New",$K279&gt;2030))),"N/A",IF($N279=0,0,IF(ISERROR(VLOOKUP($E279,'Source Data'!$B$29:$J$60, MATCH($L279, 'Source Data'!$B$26:$J$26,1),TRUE))=TRUE,"",VLOOKUP($E279,'Source Data'!$B$29:$J$60,MATCH($L279, 'Source Data'!$B$26:$J$26,1),TRUE))))</f>
        <v/>
      </c>
      <c r="Z279" s="171" t="str">
        <f>IF(ISNUMBER($L279),IF(OR(AND(OR($J279="Retired",$J279="Permanent Low-Use"),$K279&lt;=2020),(AND($J279="New",$K279&gt;2020))),"N/A",VLOOKUP($F279,'Source Data'!$B$15:$I$22,5)),"")</f>
        <v/>
      </c>
      <c r="AA279" s="171" t="str">
        <f>IF(ISNUMBER($F279), IF(OR(AND(OR($J279="Retired", $J279="Permanent Low-Use"), $K279&lt;=2021), (AND($J279= "New", $K279&gt;2021))), "N/A", VLOOKUP($F279, 'Source Data'!$B$15:$I$22,6)), "")</f>
        <v/>
      </c>
      <c r="AB279" s="171" t="str">
        <f>IF(ISNUMBER($F279), IF(OR(AND(OR($J279="Retired", $J279="Permanent Low-Use"), $K279&lt;=2022), (AND($J279= "New", $K279&gt;2022))), "N/A", VLOOKUP($F279, 'Source Data'!$B$15:$I$22,7)), "")</f>
        <v/>
      </c>
      <c r="AC279" s="171" t="str">
        <f>IF(ISNUMBER($F279), IF(OR(AND(OR($J279="Retired", $J279="Permanent Low-Use"), $K279&lt;=2023), (AND($J279= "New", $K279&gt;2023))), "N/A", VLOOKUP($F279, 'Source Data'!$B$15:$I$22,8)), "")</f>
        <v/>
      </c>
      <c r="AD279" s="171" t="str">
        <f>IF(ISNUMBER($F279), IF(OR(AND(OR($J279="Retired", $J279="Permanent Low-Use"), $K279&lt;=2024), (AND($J279= "New", $K279&gt;2024))), "N/A", VLOOKUP($F279, 'Source Data'!$B$15:$I$22,8)), "")</f>
        <v/>
      </c>
      <c r="AE279" s="171" t="str">
        <f>IF(ISNUMBER($F279), IF(OR(AND(OR($J279="Retired", $J279="Permanent Low-Use"), $K279&lt;=2025), (AND($J279= "New", $K279&gt;2025))), "N/A", VLOOKUP($F279, 'Source Data'!$B$15:$I$22,8)), "")</f>
        <v/>
      </c>
      <c r="AF279" s="171" t="str">
        <f>IF(ISNUMBER($F279), IF(OR(AND(OR($J279="Retired", $J279="Permanent Low-Use"), $K279&lt;=2026), (AND($J279= "New", $K279&gt;2026))), "N/A", VLOOKUP($F279, 'Source Data'!$B$15:$I$22,8)), "")</f>
        <v/>
      </c>
      <c r="AG279" s="171" t="str">
        <f>IF(ISNUMBER($F279), IF(OR(AND(OR($J279="Retired", $J279="Permanent Low-Use"), $K279&lt;=2027), (AND($J279= "New", $K279&gt;2027))), "N/A", VLOOKUP($F279, 'Source Data'!$B$15:$I$22,8)), "")</f>
        <v/>
      </c>
      <c r="AH279" s="171" t="str">
        <f>IF(ISNUMBER($F279), IF(OR(AND(OR($J279="Retired", $J279="Permanent Low-Use"), $K279&lt;=2028), (AND($J279= "New", $K279&gt;2028))), "N/A", VLOOKUP($F279, 'Source Data'!$B$15:$I$22,8)), "")</f>
        <v/>
      </c>
      <c r="AI279" s="171" t="str">
        <f>IF(ISNUMBER($F279), IF(OR(AND(OR($J279="Retired", $J279="Permanent Low-Use"), $K279&lt;=2029), (AND($J279= "New", $K279&gt;2029))), "N/A", VLOOKUP($F279, 'Source Data'!$B$15:$I$22,8)), "")</f>
        <v/>
      </c>
      <c r="AJ279" s="171" t="str">
        <f>IF(ISNUMBER($F279), IF(OR(AND(OR($J279="Retired", $J279="Permanent Low-Use"), $K279&lt;=2030), (AND($J279= "New", $K279&gt;2030))), "N/A", VLOOKUP($F279, 'Source Data'!$B$15:$I$22,8)), "")</f>
        <v/>
      </c>
      <c r="AK279" s="171" t="str">
        <f>IF($N279= 0, "N/A", IF(ISERROR(VLOOKUP($F279, 'Source Data'!$B$4:$C$11,2)), "", VLOOKUP($F279, 'Source Data'!$B$4:$C$11,2)))</f>
        <v/>
      </c>
    </row>
    <row r="280" spans="1:37" x14ac:dyDescent="0.35">
      <c r="A280" s="99"/>
      <c r="B280" s="89"/>
      <c r="C280" s="90"/>
      <c r="D280" s="90"/>
      <c r="E280" s="91"/>
      <c r="F280" s="91"/>
      <c r="G280" s="86"/>
      <c r="H280" s="87"/>
      <c r="I280" s="86"/>
      <c r="J280" s="88"/>
      <c r="K280" s="92"/>
      <c r="L280" s="168" t="str">
        <f t="shared" si="13"/>
        <v/>
      </c>
      <c r="M280" s="170" t="str">
        <f>IF(ISERROR(VLOOKUP(E280,'Source Data'!$B$67:$J$97, MATCH(F280, 'Source Data'!$B$64:$J$64,1),TRUE))=TRUE,"",VLOOKUP(E280,'Source Data'!$B$67:$J$97,MATCH(F280, 'Source Data'!$B$64:$J$64,1),TRUE))</f>
        <v/>
      </c>
      <c r="N280" s="169" t="str">
        <f t="shared" si="14"/>
        <v/>
      </c>
      <c r="O280" s="170" t="str">
        <f>IF(OR(AND(OR($J280="Retired",$J280="Permanent Low-Use"),$K280&lt;=2020),(AND($J280="New",$K280&gt;2020))),"N/A",IF($N280=0,0,IF(ISERROR(VLOOKUP($E280,'Source Data'!$B$29:$J$60, MATCH($L280, 'Source Data'!$B$26:$J$26,1),TRUE))=TRUE,"",VLOOKUP($E280,'Source Data'!$B$29:$J$60,MATCH($L280, 'Source Data'!$B$26:$J$26,1),TRUE))))</f>
        <v/>
      </c>
      <c r="P280" s="170" t="str">
        <f>IF(OR(AND(OR($J280="Retired",$J280="Permanent Low-Use"),$K280&lt;=2021),(AND($J280="New",$K280&gt;2021))),"N/A",IF($N280=0,0,IF(ISERROR(VLOOKUP($E280,'Source Data'!$B$29:$J$60, MATCH($L280, 'Source Data'!$B$26:$J$26,1),TRUE))=TRUE,"",VLOOKUP($E280,'Source Data'!$B$29:$J$60,MATCH($L280, 'Source Data'!$B$26:$J$26,1),TRUE))))</f>
        <v/>
      </c>
      <c r="Q280" s="170" t="str">
        <f>IF(OR(AND(OR($J280="Retired",$J280="Permanent Low-Use"),$K280&lt;=2022),(AND($J280="New",$K280&gt;2022))),"N/A",IF($N280=0,0,IF(ISERROR(VLOOKUP($E280,'Source Data'!$B$29:$J$60, MATCH($L280, 'Source Data'!$B$26:$J$26,1),TRUE))=TRUE,"",VLOOKUP($E280,'Source Data'!$B$29:$J$60,MATCH($L280, 'Source Data'!$B$26:$J$26,1),TRUE))))</f>
        <v/>
      </c>
      <c r="R280" s="170" t="str">
        <f>IF(OR(AND(OR($J280="Retired",$J280="Permanent Low-Use"),$K280&lt;=2023),(AND($J280="New",$K280&gt;2023))),"N/A",IF($N280=0,0,IF(ISERROR(VLOOKUP($E280,'Source Data'!$B$29:$J$60, MATCH($L280, 'Source Data'!$B$26:$J$26,1),TRUE))=TRUE,"",VLOOKUP($E280,'Source Data'!$B$29:$J$60,MATCH($L280, 'Source Data'!$B$26:$J$26,1),TRUE))))</f>
        <v/>
      </c>
      <c r="S280" s="170" t="str">
        <f>IF(OR(AND(OR($J280="Retired",$J280="Permanent Low-Use"),$K280&lt;=2024),(AND($J280="New",$K280&gt;2024))),"N/A",IF($N280=0,0,IF(ISERROR(VLOOKUP($E280,'Source Data'!$B$29:$J$60, MATCH($L280, 'Source Data'!$B$26:$J$26,1),TRUE))=TRUE,"",VLOOKUP($E280,'Source Data'!$B$29:$J$60,MATCH($L280, 'Source Data'!$B$26:$J$26,1),TRUE))))</f>
        <v/>
      </c>
      <c r="T280" s="170" t="str">
        <f>IF(OR(AND(OR($J280="Retired",$J280="Permanent Low-Use"),$K280&lt;=2025),(AND($J280="New",$K280&gt;2025))),"N/A",IF($N280=0,0,IF(ISERROR(VLOOKUP($E280,'Source Data'!$B$29:$J$60, MATCH($L280, 'Source Data'!$B$26:$J$26,1),TRUE))=TRUE,"",VLOOKUP($E280,'Source Data'!$B$29:$J$60,MATCH($L280, 'Source Data'!$B$26:$J$26,1),TRUE))))</f>
        <v/>
      </c>
      <c r="U280" s="170" t="str">
        <f>IF(OR(AND(OR($J280="Retired",$J280="Permanent Low-Use"),$K280&lt;=2026),(AND($J280="New",$K280&gt;2026))),"N/A",IF($N280=0,0,IF(ISERROR(VLOOKUP($E280,'Source Data'!$B$29:$J$60, MATCH($L280, 'Source Data'!$B$26:$J$26,1),TRUE))=TRUE,"",VLOOKUP($E280,'Source Data'!$B$29:$J$60,MATCH($L280, 'Source Data'!$B$26:$J$26,1),TRUE))))</f>
        <v/>
      </c>
      <c r="V280" s="170" t="str">
        <f>IF(OR(AND(OR($J280="Retired",$J280="Permanent Low-Use"),$K280&lt;=2027),(AND($J280="New",$K280&gt;2027))),"N/A",IF($N280=0,0,IF(ISERROR(VLOOKUP($E280,'Source Data'!$B$29:$J$60, MATCH($L280, 'Source Data'!$B$26:$J$26,1),TRUE))=TRUE,"",VLOOKUP($E280,'Source Data'!$B$29:$J$60,MATCH($L280, 'Source Data'!$B$26:$J$26,1),TRUE))))</f>
        <v/>
      </c>
      <c r="W280" s="170" t="str">
        <f>IF(OR(AND(OR($J280="Retired",$J280="Permanent Low-Use"),$K280&lt;=2028),(AND($J280="New",$K280&gt;2028))),"N/A",IF($N280=0,0,IF(ISERROR(VLOOKUP($E280,'Source Data'!$B$29:$J$60, MATCH($L280, 'Source Data'!$B$26:$J$26,1),TRUE))=TRUE,"",VLOOKUP($E280,'Source Data'!$B$29:$J$60,MATCH($L280, 'Source Data'!$B$26:$J$26,1),TRUE))))</f>
        <v/>
      </c>
      <c r="X280" s="170" t="str">
        <f>IF(OR(AND(OR($J280="Retired",$J280="Permanent Low-Use"),$K280&lt;=2029),(AND($J280="New",$K280&gt;2029))),"N/A",IF($N280=0,0,IF(ISERROR(VLOOKUP($E280,'Source Data'!$B$29:$J$60, MATCH($L280, 'Source Data'!$B$26:$J$26,1),TRUE))=TRUE,"",VLOOKUP($E280,'Source Data'!$B$29:$J$60,MATCH($L280, 'Source Data'!$B$26:$J$26,1),TRUE))))</f>
        <v/>
      </c>
      <c r="Y280" s="170" t="str">
        <f>IF(OR(AND(OR($J280="Retired",$J280="Permanent Low-Use"),$K280&lt;=2030),(AND($J280="New",$K280&gt;2030))),"N/A",IF($N280=0,0,IF(ISERROR(VLOOKUP($E280,'Source Data'!$B$29:$J$60, MATCH($L280, 'Source Data'!$B$26:$J$26,1),TRUE))=TRUE,"",VLOOKUP($E280,'Source Data'!$B$29:$J$60,MATCH($L280, 'Source Data'!$B$26:$J$26,1),TRUE))))</f>
        <v/>
      </c>
      <c r="Z280" s="171" t="str">
        <f>IF(ISNUMBER($L280),IF(OR(AND(OR($J280="Retired",$J280="Permanent Low-Use"),$K280&lt;=2020),(AND($J280="New",$K280&gt;2020))),"N/A",VLOOKUP($F280,'Source Data'!$B$15:$I$22,5)),"")</f>
        <v/>
      </c>
      <c r="AA280" s="171" t="str">
        <f>IF(ISNUMBER($F280), IF(OR(AND(OR($J280="Retired", $J280="Permanent Low-Use"), $K280&lt;=2021), (AND($J280= "New", $K280&gt;2021))), "N/A", VLOOKUP($F280, 'Source Data'!$B$15:$I$22,6)), "")</f>
        <v/>
      </c>
      <c r="AB280" s="171" t="str">
        <f>IF(ISNUMBER($F280), IF(OR(AND(OR($J280="Retired", $J280="Permanent Low-Use"), $K280&lt;=2022), (AND($J280= "New", $K280&gt;2022))), "N/A", VLOOKUP($F280, 'Source Data'!$B$15:$I$22,7)), "")</f>
        <v/>
      </c>
      <c r="AC280" s="171" t="str">
        <f>IF(ISNUMBER($F280), IF(OR(AND(OR($J280="Retired", $J280="Permanent Low-Use"), $K280&lt;=2023), (AND($J280= "New", $K280&gt;2023))), "N/A", VLOOKUP($F280, 'Source Data'!$B$15:$I$22,8)), "")</f>
        <v/>
      </c>
      <c r="AD280" s="171" t="str">
        <f>IF(ISNUMBER($F280), IF(OR(AND(OR($J280="Retired", $J280="Permanent Low-Use"), $K280&lt;=2024), (AND($J280= "New", $K280&gt;2024))), "N/A", VLOOKUP($F280, 'Source Data'!$B$15:$I$22,8)), "")</f>
        <v/>
      </c>
      <c r="AE280" s="171" t="str">
        <f>IF(ISNUMBER($F280), IF(OR(AND(OR($J280="Retired", $J280="Permanent Low-Use"), $K280&lt;=2025), (AND($J280= "New", $K280&gt;2025))), "N/A", VLOOKUP($F280, 'Source Data'!$B$15:$I$22,8)), "")</f>
        <v/>
      </c>
      <c r="AF280" s="171" t="str">
        <f>IF(ISNUMBER($F280), IF(OR(AND(OR($J280="Retired", $J280="Permanent Low-Use"), $K280&lt;=2026), (AND($J280= "New", $K280&gt;2026))), "N/A", VLOOKUP($F280, 'Source Data'!$B$15:$I$22,8)), "")</f>
        <v/>
      </c>
      <c r="AG280" s="171" t="str">
        <f>IF(ISNUMBER($F280), IF(OR(AND(OR($J280="Retired", $J280="Permanent Low-Use"), $K280&lt;=2027), (AND($J280= "New", $K280&gt;2027))), "N/A", VLOOKUP($F280, 'Source Data'!$B$15:$I$22,8)), "")</f>
        <v/>
      </c>
      <c r="AH280" s="171" t="str">
        <f>IF(ISNUMBER($F280), IF(OR(AND(OR($J280="Retired", $J280="Permanent Low-Use"), $K280&lt;=2028), (AND($J280= "New", $K280&gt;2028))), "N/A", VLOOKUP($F280, 'Source Data'!$B$15:$I$22,8)), "")</f>
        <v/>
      </c>
      <c r="AI280" s="171" t="str">
        <f>IF(ISNUMBER($F280), IF(OR(AND(OR($J280="Retired", $J280="Permanent Low-Use"), $K280&lt;=2029), (AND($J280= "New", $K280&gt;2029))), "N/A", VLOOKUP($F280, 'Source Data'!$B$15:$I$22,8)), "")</f>
        <v/>
      </c>
      <c r="AJ280" s="171" t="str">
        <f>IF(ISNUMBER($F280), IF(OR(AND(OR($J280="Retired", $J280="Permanent Low-Use"), $K280&lt;=2030), (AND($J280= "New", $K280&gt;2030))), "N/A", VLOOKUP($F280, 'Source Data'!$B$15:$I$22,8)), "")</f>
        <v/>
      </c>
      <c r="AK280" s="171" t="str">
        <f>IF($N280= 0, "N/A", IF(ISERROR(VLOOKUP($F280, 'Source Data'!$B$4:$C$11,2)), "", VLOOKUP($F280, 'Source Data'!$B$4:$C$11,2)))</f>
        <v/>
      </c>
    </row>
    <row r="281" spans="1:37" x14ac:dyDescent="0.35">
      <c r="A281" s="99"/>
      <c r="B281" s="89"/>
      <c r="C281" s="90"/>
      <c r="D281" s="90"/>
      <c r="E281" s="91"/>
      <c r="F281" s="91"/>
      <c r="G281" s="86"/>
      <c r="H281" s="87"/>
      <c r="I281" s="86"/>
      <c r="J281" s="88"/>
      <c r="K281" s="92"/>
      <c r="L281" s="168" t="str">
        <f t="shared" si="13"/>
        <v/>
      </c>
      <c r="M281" s="170" t="str">
        <f>IF(ISERROR(VLOOKUP(E281,'Source Data'!$B$67:$J$97, MATCH(F281, 'Source Data'!$B$64:$J$64,1),TRUE))=TRUE,"",VLOOKUP(E281,'Source Data'!$B$67:$J$97,MATCH(F281, 'Source Data'!$B$64:$J$64,1),TRUE))</f>
        <v/>
      </c>
      <c r="N281" s="169" t="str">
        <f t="shared" si="14"/>
        <v/>
      </c>
      <c r="O281" s="170" t="str">
        <f>IF(OR(AND(OR($J281="Retired",$J281="Permanent Low-Use"),$K281&lt;=2020),(AND($J281="New",$K281&gt;2020))),"N/A",IF($N281=0,0,IF(ISERROR(VLOOKUP($E281,'Source Data'!$B$29:$J$60, MATCH($L281, 'Source Data'!$B$26:$J$26,1),TRUE))=TRUE,"",VLOOKUP($E281,'Source Data'!$B$29:$J$60,MATCH($L281, 'Source Data'!$B$26:$J$26,1),TRUE))))</f>
        <v/>
      </c>
      <c r="P281" s="170" t="str">
        <f>IF(OR(AND(OR($J281="Retired",$J281="Permanent Low-Use"),$K281&lt;=2021),(AND($J281="New",$K281&gt;2021))),"N/A",IF($N281=0,0,IF(ISERROR(VLOOKUP($E281,'Source Data'!$B$29:$J$60, MATCH($L281, 'Source Data'!$B$26:$J$26,1),TRUE))=TRUE,"",VLOOKUP($E281,'Source Data'!$B$29:$J$60,MATCH($L281, 'Source Data'!$B$26:$J$26,1),TRUE))))</f>
        <v/>
      </c>
      <c r="Q281" s="170" t="str">
        <f>IF(OR(AND(OR($J281="Retired",$J281="Permanent Low-Use"),$K281&lt;=2022),(AND($J281="New",$K281&gt;2022))),"N/A",IF($N281=0,0,IF(ISERROR(VLOOKUP($E281,'Source Data'!$B$29:$J$60, MATCH($L281, 'Source Data'!$B$26:$J$26,1),TRUE))=TRUE,"",VLOOKUP($E281,'Source Data'!$B$29:$J$60,MATCH($L281, 'Source Data'!$B$26:$J$26,1),TRUE))))</f>
        <v/>
      </c>
      <c r="R281" s="170" t="str">
        <f>IF(OR(AND(OR($J281="Retired",$J281="Permanent Low-Use"),$K281&lt;=2023),(AND($J281="New",$K281&gt;2023))),"N/A",IF($N281=0,0,IF(ISERROR(VLOOKUP($E281,'Source Data'!$B$29:$J$60, MATCH($L281, 'Source Data'!$B$26:$J$26,1),TRUE))=TRUE,"",VLOOKUP($E281,'Source Data'!$B$29:$J$60,MATCH($L281, 'Source Data'!$B$26:$J$26,1),TRUE))))</f>
        <v/>
      </c>
      <c r="S281" s="170" t="str">
        <f>IF(OR(AND(OR($J281="Retired",$J281="Permanent Low-Use"),$K281&lt;=2024),(AND($J281="New",$K281&gt;2024))),"N/A",IF($N281=0,0,IF(ISERROR(VLOOKUP($E281,'Source Data'!$B$29:$J$60, MATCH($L281, 'Source Data'!$B$26:$J$26,1),TRUE))=TRUE,"",VLOOKUP($E281,'Source Data'!$B$29:$J$60,MATCH($L281, 'Source Data'!$B$26:$J$26,1),TRUE))))</f>
        <v/>
      </c>
      <c r="T281" s="170" t="str">
        <f>IF(OR(AND(OR($J281="Retired",$J281="Permanent Low-Use"),$K281&lt;=2025),(AND($J281="New",$K281&gt;2025))),"N/A",IF($N281=0,0,IF(ISERROR(VLOOKUP($E281,'Source Data'!$B$29:$J$60, MATCH($L281, 'Source Data'!$B$26:$J$26,1),TRUE))=TRUE,"",VLOOKUP($E281,'Source Data'!$B$29:$J$60,MATCH($L281, 'Source Data'!$B$26:$J$26,1),TRUE))))</f>
        <v/>
      </c>
      <c r="U281" s="170" t="str">
        <f>IF(OR(AND(OR($J281="Retired",$J281="Permanent Low-Use"),$K281&lt;=2026),(AND($J281="New",$K281&gt;2026))),"N/A",IF($N281=0,0,IF(ISERROR(VLOOKUP($E281,'Source Data'!$B$29:$J$60, MATCH($L281, 'Source Data'!$B$26:$J$26,1),TRUE))=TRUE,"",VLOOKUP($E281,'Source Data'!$B$29:$J$60,MATCH($L281, 'Source Data'!$B$26:$J$26,1),TRUE))))</f>
        <v/>
      </c>
      <c r="V281" s="170" t="str">
        <f>IF(OR(AND(OR($J281="Retired",$J281="Permanent Low-Use"),$K281&lt;=2027),(AND($J281="New",$K281&gt;2027))),"N/A",IF($N281=0,0,IF(ISERROR(VLOOKUP($E281,'Source Data'!$B$29:$J$60, MATCH($L281, 'Source Data'!$B$26:$J$26,1),TRUE))=TRUE,"",VLOOKUP($E281,'Source Data'!$B$29:$J$60,MATCH($L281, 'Source Data'!$B$26:$J$26,1),TRUE))))</f>
        <v/>
      </c>
      <c r="W281" s="170" t="str">
        <f>IF(OR(AND(OR($J281="Retired",$J281="Permanent Low-Use"),$K281&lt;=2028),(AND($J281="New",$K281&gt;2028))),"N/A",IF($N281=0,0,IF(ISERROR(VLOOKUP($E281,'Source Data'!$B$29:$J$60, MATCH($L281, 'Source Data'!$B$26:$J$26,1),TRUE))=TRUE,"",VLOOKUP($E281,'Source Data'!$B$29:$J$60,MATCH($L281, 'Source Data'!$B$26:$J$26,1),TRUE))))</f>
        <v/>
      </c>
      <c r="X281" s="170" t="str">
        <f>IF(OR(AND(OR($J281="Retired",$J281="Permanent Low-Use"),$K281&lt;=2029),(AND($J281="New",$K281&gt;2029))),"N/A",IF($N281=0,0,IF(ISERROR(VLOOKUP($E281,'Source Data'!$B$29:$J$60, MATCH($L281, 'Source Data'!$B$26:$J$26,1),TRUE))=TRUE,"",VLOOKUP($E281,'Source Data'!$B$29:$J$60,MATCH($L281, 'Source Data'!$B$26:$J$26,1),TRUE))))</f>
        <v/>
      </c>
      <c r="Y281" s="170" t="str">
        <f>IF(OR(AND(OR($J281="Retired",$J281="Permanent Low-Use"),$K281&lt;=2030),(AND($J281="New",$K281&gt;2030))),"N/A",IF($N281=0,0,IF(ISERROR(VLOOKUP($E281,'Source Data'!$B$29:$J$60, MATCH($L281, 'Source Data'!$B$26:$J$26,1),TRUE))=TRUE,"",VLOOKUP($E281,'Source Data'!$B$29:$J$60,MATCH($L281, 'Source Data'!$B$26:$J$26,1),TRUE))))</f>
        <v/>
      </c>
      <c r="Z281" s="171" t="str">
        <f>IF(ISNUMBER($L281),IF(OR(AND(OR($J281="Retired",$J281="Permanent Low-Use"),$K281&lt;=2020),(AND($J281="New",$K281&gt;2020))),"N/A",VLOOKUP($F281,'Source Data'!$B$15:$I$22,5)),"")</f>
        <v/>
      </c>
      <c r="AA281" s="171" t="str">
        <f>IF(ISNUMBER($F281), IF(OR(AND(OR($J281="Retired", $J281="Permanent Low-Use"), $K281&lt;=2021), (AND($J281= "New", $K281&gt;2021))), "N/A", VLOOKUP($F281, 'Source Data'!$B$15:$I$22,6)), "")</f>
        <v/>
      </c>
      <c r="AB281" s="171" t="str">
        <f>IF(ISNUMBER($F281), IF(OR(AND(OR($J281="Retired", $J281="Permanent Low-Use"), $K281&lt;=2022), (AND($J281= "New", $K281&gt;2022))), "N/A", VLOOKUP($F281, 'Source Data'!$B$15:$I$22,7)), "")</f>
        <v/>
      </c>
      <c r="AC281" s="171" t="str">
        <f>IF(ISNUMBER($F281), IF(OR(AND(OR($J281="Retired", $J281="Permanent Low-Use"), $K281&lt;=2023), (AND($J281= "New", $K281&gt;2023))), "N/A", VLOOKUP($F281, 'Source Data'!$B$15:$I$22,8)), "")</f>
        <v/>
      </c>
      <c r="AD281" s="171" t="str">
        <f>IF(ISNUMBER($F281), IF(OR(AND(OR($J281="Retired", $J281="Permanent Low-Use"), $K281&lt;=2024), (AND($J281= "New", $K281&gt;2024))), "N/A", VLOOKUP($F281, 'Source Data'!$B$15:$I$22,8)), "")</f>
        <v/>
      </c>
      <c r="AE281" s="171" t="str">
        <f>IF(ISNUMBER($F281), IF(OR(AND(OR($J281="Retired", $J281="Permanent Low-Use"), $K281&lt;=2025), (AND($J281= "New", $K281&gt;2025))), "N/A", VLOOKUP($F281, 'Source Data'!$B$15:$I$22,8)), "")</f>
        <v/>
      </c>
      <c r="AF281" s="171" t="str">
        <f>IF(ISNUMBER($F281), IF(OR(AND(OR($J281="Retired", $J281="Permanent Low-Use"), $K281&lt;=2026), (AND($J281= "New", $K281&gt;2026))), "N/A", VLOOKUP($F281, 'Source Data'!$B$15:$I$22,8)), "")</f>
        <v/>
      </c>
      <c r="AG281" s="171" t="str">
        <f>IF(ISNUMBER($F281), IF(OR(AND(OR($J281="Retired", $J281="Permanent Low-Use"), $K281&lt;=2027), (AND($J281= "New", $K281&gt;2027))), "N/A", VLOOKUP($F281, 'Source Data'!$B$15:$I$22,8)), "")</f>
        <v/>
      </c>
      <c r="AH281" s="171" t="str">
        <f>IF(ISNUMBER($F281), IF(OR(AND(OR($J281="Retired", $J281="Permanent Low-Use"), $K281&lt;=2028), (AND($J281= "New", $K281&gt;2028))), "N/A", VLOOKUP($F281, 'Source Data'!$B$15:$I$22,8)), "")</f>
        <v/>
      </c>
      <c r="AI281" s="171" t="str">
        <f>IF(ISNUMBER($F281), IF(OR(AND(OR($J281="Retired", $J281="Permanent Low-Use"), $K281&lt;=2029), (AND($J281= "New", $K281&gt;2029))), "N/A", VLOOKUP($F281, 'Source Data'!$B$15:$I$22,8)), "")</f>
        <v/>
      </c>
      <c r="AJ281" s="171" t="str">
        <f>IF(ISNUMBER($F281), IF(OR(AND(OR($J281="Retired", $J281="Permanent Low-Use"), $K281&lt;=2030), (AND($J281= "New", $K281&gt;2030))), "N/A", VLOOKUP($F281, 'Source Data'!$B$15:$I$22,8)), "")</f>
        <v/>
      </c>
      <c r="AK281" s="171" t="str">
        <f>IF($N281= 0, "N/A", IF(ISERROR(VLOOKUP($F281, 'Source Data'!$B$4:$C$11,2)), "", VLOOKUP($F281, 'Source Data'!$B$4:$C$11,2)))</f>
        <v/>
      </c>
    </row>
    <row r="282" spans="1:37" x14ac:dyDescent="0.35">
      <c r="A282" s="99"/>
      <c r="B282" s="89"/>
      <c r="C282" s="90"/>
      <c r="D282" s="90"/>
      <c r="E282" s="91"/>
      <c r="F282" s="91"/>
      <c r="G282" s="86"/>
      <c r="H282" s="87"/>
      <c r="I282" s="86"/>
      <c r="J282" s="88"/>
      <c r="K282" s="92"/>
      <c r="L282" s="168" t="str">
        <f t="shared" si="13"/>
        <v/>
      </c>
      <c r="M282" s="170" t="str">
        <f>IF(ISERROR(VLOOKUP(E282,'Source Data'!$B$67:$J$97, MATCH(F282, 'Source Data'!$B$64:$J$64,1),TRUE))=TRUE,"",VLOOKUP(E282,'Source Data'!$B$67:$J$97,MATCH(F282, 'Source Data'!$B$64:$J$64,1),TRUE))</f>
        <v/>
      </c>
      <c r="N282" s="169" t="str">
        <f t="shared" si="14"/>
        <v/>
      </c>
      <c r="O282" s="170" t="str">
        <f>IF(OR(AND(OR($J282="Retired",$J282="Permanent Low-Use"),$K282&lt;=2020),(AND($J282="New",$K282&gt;2020))),"N/A",IF($N282=0,0,IF(ISERROR(VLOOKUP($E282,'Source Data'!$B$29:$J$60, MATCH($L282, 'Source Data'!$B$26:$J$26,1),TRUE))=TRUE,"",VLOOKUP($E282,'Source Data'!$B$29:$J$60,MATCH($L282, 'Source Data'!$B$26:$J$26,1),TRUE))))</f>
        <v/>
      </c>
      <c r="P282" s="170" t="str">
        <f>IF(OR(AND(OR($J282="Retired",$J282="Permanent Low-Use"),$K282&lt;=2021),(AND($J282="New",$K282&gt;2021))),"N/A",IF($N282=0,0,IF(ISERROR(VLOOKUP($E282,'Source Data'!$B$29:$J$60, MATCH($L282, 'Source Data'!$B$26:$J$26,1),TRUE))=TRUE,"",VLOOKUP($E282,'Source Data'!$B$29:$J$60,MATCH($L282, 'Source Data'!$B$26:$J$26,1),TRUE))))</f>
        <v/>
      </c>
      <c r="Q282" s="170" t="str">
        <f>IF(OR(AND(OR($J282="Retired",$J282="Permanent Low-Use"),$K282&lt;=2022),(AND($J282="New",$K282&gt;2022))),"N/A",IF($N282=0,0,IF(ISERROR(VLOOKUP($E282,'Source Data'!$B$29:$J$60, MATCH($L282, 'Source Data'!$B$26:$J$26,1),TRUE))=TRUE,"",VLOOKUP($E282,'Source Data'!$B$29:$J$60,MATCH($L282, 'Source Data'!$B$26:$J$26,1),TRUE))))</f>
        <v/>
      </c>
      <c r="R282" s="170" t="str">
        <f>IF(OR(AND(OR($J282="Retired",$J282="Permanent Low-Use"),$K282&lt;=2023),(AND($J282="New",$K282&gt;2023))),"N/A",IF($N282=0,0,IF(ISERROR(VLOOKUP($E282,'Source Data'!$B$29:$J$60, MATCH($L282, 'Source Data'!$B$26:$J$26,1),TRUE))=TRUE,"",VLOOKUP($E282,'Source Data'!$B$29:$J$60,MATCH($L282, 'Source Data'!$B$26:$J$26,1),TRUE))))</f>
        <v/>
      </c>
      <c r="S282" s="170" t="str">
        <f>IF(OR(AND(OR($J282="Retired",$J282="Permanent Low-Use"),$K282&lt;=2024),(AND($J282="New",$K282&gt;2024))),"N/A",IF($N282=0,0,IF(ISERROR(VLOOKUP($E282,'Source Data'!$B$29:$J$60, MATCH($L282, 'Source Data'!$B$26:$J$26,1),TRUE))=TRUE,"",VLOOKUP($E282,'Source Data'!$B$29:$J$60,MATCH($L282, 'Source Data'!$B$26:$J$26,1),TRUE))))</f>
        <v/>
      </c>
      <c r="T282" s="170" t="str">
        <f>IF(OR(AND(OR($J282="Retired",$J282="Permanent Low-Use"),$K282&lt;=2025),(AND($J282="New",$K282&gt;2025))),"N/A",IF($N282=0,0,IF(ISERROR(VLOOKUP($E282,'Source Data'!$B$29:$J$60, MATCH($L282, 'Source Data'!$B$26:$J$26,1),TRUE))=TRUE,"",VLOOKUP($E282,'Source Data'!$B$29:$J$60,MATCH($L282, 'Source Data'!$B$26:$J$26,1),TRUE))))</f>
        <v/>
      </c>
      <c r="U282" s="170" t="str">
        <f>IF(OR(AND(OR($J282="Retired",$J282="Permanent Low-Use"),$K282&lt;=2026),(AND($J282="New",$K282&gt;2026))),"N/A",IF($N282=0,0,IF(ISERROR(VLOOKUP($E282,'Source Data'!$B$29:$J$60, MATCH($L282, 'Source Data'!$B$26:$J$26,1),TRUE))=TRUE,"",VLOOKUP($E282,'Source Data'!$B$29:$J$60,MATCH($L282, 'Source Data'!$B$26:$J$26,1),TRUE))))</f>
        <v/>
      </c>
      <c r="V282" s="170" t="str">
        <f>IF(OR(AND(OR($J282="Retired",$J282="Permanent Low-Use"),$K282&lt;=2027),(AND($J282="New",$K282&gt;2027))),"N/A",IF($N282=0,0,IF(ISERROR(VLOOKUP($E282,'Source Data'!$B$29:$J$60, MATCH($L282, 'Source Data'!$B$26:$J$26,1),TRUE))=TRUE,"",VLOOKUP($E282,'Source Data'!$B$29:$J$60,MATCH($L282, 'Source Data'!$B$26:$J$26,1),TRUE))))</f>
        <v/>
      </c>
      <c r="W282" s="170" t="str">
        <f>IF(OR(AND(OR($J282="Retired",$J282="Permanent Low-Use"),$K282&lt;=2028),(AND($J282="New",$K282&gt;2028))),"N/A",IF($N282=0,0,IF(ISERROR(VLOOKUP($E282,'Source Data'!$B$29:$J$60, MATCH($L282, 'Source Data'!$B$26:$J$26,1),TRUE))=TRUE,"",VLOOKUP($E282,'Source Data'!$B$29:$J$60,MATCH($L282, 'Source Data'!$B$26:$J$26,1),TRUE))))</f>
        <v/>
      </c>
      <c r="X282" s="170" t="str">
        <f>IF(OR(AND(OR($J282="Retired",$J282="Permanent Low-Use"),$K282&lt;=2029),(AND($J282="New",$K282&gt;2029))),"N/A",IF($N282=0,0,IF(ISERROR(VLOOKUP($E282,'Source Data'!$B$29:$J$60, MATCH($L282, 'Source Data'!$B$26:$J$26,1),TRUE))=TRUE,"",VLOOKUP($E282,'Source Data'!$B$29:$J$60,MATCH($L282, 'Source Data'!$B$26:$J$26,1),TRUE))))</f>
        <v/>
      </c>
      <c r="Y282" s="170" t="str">
        <f>IF(OR(AND(OR($J282="Retired",$J282="Permanent Low-Use"),$K282&lt;=2030),(AND($J282="New",$K282&gt;2030))),"N/A",IF($N282=0,0,IF(ISERROR(VLOOKUP($E282,'Source Data'!$B$29:$J$60, MATCH($L282, 'Source Data'!$B$26:$J$26,1),TRUE))=TRUE,"",VLOOKUP($E282,'Source Data'!$B$29:$J$60,MATCH($L282, 'Source Data'!$B$26:$J$26,1),TRUE))))</f>
        <v/>
      </c>
      <c r="Z282" s="171" t="str">
        <f>IF(ISNUMBER($L282),IF(OR(AND(OR($J282="Retired",$J282="Permanent Low-Use"),$K282&lt;=2020),(AND($J282="New",$K282&gt;2020))),"N/A",VLOOKUP($F282,'Source Data'!$B$15:$I$22,5)),"")</f>
        <v/>
      </c>
      <c r="AA282" s="171" t="str">
        <f>IF(ISNUMBER($F282), IF(OR(AND(OR($J282="Retired", $J282="Permanent Low-Use"), $K282&lt;=2021), (AND($J282= "New", $K282&gt;2021))), "N/A", VLOOKUP($F282, 'Source Data'!$B$15:$I$22,6)), "")</f>
        <v/>
      </c>
      <c r="AB282" s="171" t="str">
        <f>IF(ISNUMBER($F282), IF(OR(AND(OR($J282="Retired", $J282="Permanent Low-Use"), $K282&lt;=2022), (AND($J282= "New", $K282&gt;2022))), "N/A", VLOOKUP($F282, 'Source Data'!$B$15:$I$22,7)), "")</f>
        <v/>
      </c>
      <c r="AC282" s="171" t="str">
        <f>IF(ISNUMBER($F282), IF(OR(AND(OR($J282="Retired", $J282="Permanent Low-Use"), $K282&lt;=2023), (AND($J282= "New", $K282&gt;2023))), "N/A", VLOOKUP($F282, 'Source Data'!$B$15:$I$22,8)), "")</f>
        <v/>
      </c>
      <c r="AD282" s="171" t="str">
        <f>IF(ISNUMBER($F282), IF(OR(AND(OR($J282="Retired", $J282="Permanent Low-Use"), $K282&lt;=2024), (AND($J282= "New", $K282&gt;2024))), "N/A", VLOOKUP($F282, 'Source Data'!$B$15:$I$22,8)), "")</f>
        <v/>
      </c>
      <c r="AE282" s="171" t="str">
        <f>IF(ISNUMBER($F282), IF(OR(AND(OR($J282="Retired", $J282="Permanent Low-Use"), $K282&lt;=2025), (AND($J282= "New", $K282&gt;2025))), "N/A", VLOOKUP($F282, 'Source Data'!$B$15:$I$22,8)), "")</f>
        <v/>
      </c>
      <c r="AF282" s="171" t="str">
        <f>IF(ISNUMBER($F282), IF(OR(AND(OR($J282="Retired", $J282="Permanent Low-Use"), $K282&lt;=2026), (AND($J282= "New", $K282&gt;2026))), "N/A", VLOOKUP($F282, 'Source Data'!$B$15:$I$22,8)), "")</f>
        <v/>
      </c>
      <c r="AG282" s="171" t="str">
        <f>IF(ISNUMBER($F282), IF(OR(AND(OR($J282="Retired", $J282="Permanent Low-Use"), $K282&lt;=2027), (AND($J282= "New", $K282&gt;2027))), "N/A", VLOOKUP($F282, 'Source Data'!$B$15:$I$22,8)), "")</f>
        <v/>
      </c>
      <c r="AH282" s="171" t="str">
        <f>IF(ISNUMBER($F282), IF(OR(AND(OR($J282="Retired", $J282="Permanent Low-Use"), $K282&lt;=2028), (AND($J282= "New", $K282&gt;2028))), "N/A", VLOOKUP($F282, 'Source Data'!$B$15:$I$22,8)), "")</f>
        <v/>
      </c>
      <c r="AI282" s="171" t="str">
        <f>IF(ISNUMBER($F282), IF(OR(AND(OR($J282="Retired", $J282="Permanent Low-Use"), $K282&lt;=2029), (AND($J282= "New", $K282&gt;2029))), "N/A", VLOOKUP($F282, 'Source Data'!$B$15:$I$22,8)), "")</f>
        <v/>
      </c>
      <c r="AJ282" s="171" t="str">
        <f>IF(ISNUMBER($F282), IF(OR(AND(OR($J282="Retired", $J282="Permanent Low-Use"), $K282&lt;=2030), (AND($J282= "New", $K282&gt;2030))), "N/A", VLOOKUP($F282, 'Source Data'!$B$15:$I$22,8)), "")</f>
        <v/>
      </c>
      <c r="AK282" s="171" t="str">
        <f>IF($N282= 0, "N/A", IF(ISERROR(VLOOKUP($F282, 'Source Data'!$B$4:$C$11,2)), "", VLOOKUP($F282, 'Source Data'!$B$4:$C$11,2)))</f>
        <v/>
      </c>
    </row>
    <row r="283" spans="1:37" x14ac:dyDescent="0.35">
      <c r="A283" s="99"/>
      <c r="B283" s="89"/>
      <c r="C283" s="90"/>
      <c r="D283" s="90"/>
      <c r="E283" s="91"/>
      <c r="F283" s="91"/>
      <c r="G283" s="86"/>
      <c r="H283" s="87"/>
      <c r="I283" s="86"/>
      <c r="J283" s="88"/>
      <c r="K283" s="92"/>
      <c r="L283" s="168" t="str">
        <f t="shared" si="13"/>
        <v/>
      </c>
      <c r="M283" s="170" t="str">
        <f>IF(ISERROR(VLOOKUP(E283,'Source Data'!$B$67:$J$97, MATCH(F283, 'Source Data'!$B$64:$J$64,1),TRUE))=TRUE,"",VLOOKUP(E283,'Source Data'!$B$67:$J$97,MATCH(F283, 'Source Data'!$B$64:$J$64,1),TRUE))</f>
        <v/>
      </c>
      <c r="N283" s="169" t="str">
        <f t="shared" si="14"/>
        <v/>
      </c>
      <c r="O283" s="170" t="str">
        <f>IF(OR(AND(OR($J283="Retired",$J283="Permanent Low-Use"),$K283&lt;=2020),(AND($J283="New",$K283&gt;2020))),"N/A",IF($N283=0,0,IF(ISERROR(VLOOKUP($E283,'Source Data'!$B$29:$J$60, MATCH($L283, 'Source Data'!$B$26:$J$26,1),TRUE))=TRUE,"",VLOOKUP($E283,'Source Data'!$B$29:$J$60,MATCH($L283, 'Source Data'!$B$26:$J$26,1),TRUE))))</f>
        <v/>
      </c>
      <c r="P283" s="170" t="str">
        <f>IF(OR(AND(OR($J283="Retired",$J283="Permanent Low-Use"),$K283&lt;=2021),(AND($J283="New",$K283&gt;2021))),"N/A",IF($N283=0,0,IF(ISERROR(VLOOKUP($E283,'Source Data'!$B$29:$J$60, MATCH($L283, 'Source Data'!$B$26:$J$26,1),TRUE))=TRUE,"",VLOOKUP($E283,'Source Data'!$B$29:$J$60,MATCH($L283, 'Source Data'!$B$26:$J$26,1),TRUE))))</f>
        <v/>
      </c>
      <c r="Q283" s="170" t="str">
        <f>IF(OR(AND(OR($J283="Retired",$J283="Permanent Low-Use"),$K283&lt;=2022),(AND($J283="New",$K283&gt;2022))),"N/A",IF($N283=0,0,IF(ISERROR(VLOOKUP($E283,'Source Data'!$B$29:$J$60, MATCH($L283, 'Source Data'!$B$26:$J$26,1),TRUE))=TRUE,"",VLOOKUP($E283,'Source Data'!$B$29:$J$60,MATCH($L283, 'Source Data'!$B$26:$J$26,1),TRUE))))</f>
        <v/>
      </c>
      <c r="R283" s="170" t="str">
        <f>IF(OR(AND(OR($J283="Retired",$J283="Permanent Low-Use"),$K283&lt;=2023),(AND($J283="New",$K283&gt;2023))),"N/A",IF($N283=0,0,IF(ISERROR(VLOOKUP($E283,'Source Data'!$B$29:$J$60, MATCH($L283, 'Source Data'!$B$26:$J$26,1),TRUE))=TRUE,"",VLOOKUP($E283,'Source Data'!$B$29:$J$60,MATCH($L283, 'Source Data'!$B$26:$J$26,1),TRUE))))</f>
        <v/>
      </c>
      <c r="S283" s="170" t="str">
        <f>IF(OR(AND(OR($J283="Retired",$J283="Permanent Low-Use"),$K283&lt;=2024),(AND($J283="New",$K283&gt;2024))),"N/A",IF($N283=0,0,IF(ISERROR(VLOOKUP($E283,'Source Data'!$B$29:$J$60, MATCH($L283, 'Source Data'!$B$26:$J$26,1),TRUE))=TRUE,"",VLOOKUP($E283,'Source Data'!$B$29:$J$60,MATCH($L283, 'Source Data'!$B$26:$J$26,1),TRUE))))</f>
        <v/>
      </c>
      <c r="T283" s="170" t="str">
        <f>IF(OR(AND(OR($J283="Retired",$J283="Permanent Low-Use"),$K283&lt;=2025),(AND($J283="New",$K283&gt;2025))),"N/A",IF($N283=0,0,IF(ISERROR(VLOOKUP($E283,'Source Data'!$B$29:$J$60, MATCH($L283, 'Source Data'!$B$26:$J$26,1),TRUE))=TRUE,"",VLOOKUP($E283,'Source Data'!$B$29:$J$60,MATCH($L283, 'Source Data'!$B$26:$J$26,1),TRUE))))</f>
        <v/>
      </c>
      <c r="U283" s="170" t="str">
        <f>IF(OR(AND(OR($J283="Retired",$J283="Permanent Low-Use"),$K283&lt;=2026),(AND($J283="New",$K283&gt;2026))),"N/A",IF($N283=0,0,IF(ISERROR(VLOOKUP($E283,'Source Data'!$B$29:$J$60, MATCH($L283, 'Source Data'!$B$26:$J$26,1),TRUE))=TRUE,"",VLOOKUP($E283,'Source Data'!$B$29:$J$60,MATCH($L283, 'Source Data'!$B$26:$J$26,1),TRUE))))</f>
        <v/>
      </c>
      <c r="V283" s="170" t="str">
        <f>IF(OR(AND(OR($J283="Retired",$J283="Permanent Low-Use"),$K283&lt;=2027),(AND($J283="New",$K283&gt;2027))),"N/A",IF($N283=0,0,IF(ISERROR(VLOOKUP($E283,'Source Data'!$B$29:$J$60, MATCH($L283, 'Source Data'!$B$26:$J$26,1),TRUE))=TRUE,"",VLOOKUP($E283,'Source Data'!$B$29:$J$60,MATCH($L283, 'Source Data'!$B$26:$J$26,1),TRUE))))</f>
        <v/>
      </c>
      <c r="W283" s="170" t="str">
        <f>IF(OR(AND(OR($J283="Retired",$J283="Permanent Low-Use"),$K283&lt;=2028),(AND($J283="New",$K283&gt;2028))),"N/A",IF($N283=0,0,IF(ISERROR(VLOOKUP($E283,'Source Data'!$B$29:$J$60, MATCH($L283, 'Source Data'!$B$26:$J$26,1),TRUE))=TRUE,"",VLOOKUP($E283,'Source Data'!$B$29:$J$60,MATCH($L283, 'Source Data'!$B$26:$J$26,1),TRUE))))</f>
        <v/>
      </c>
      <c r="X283" s="170" t="str">
        <f>IF(OR(AND(OR($J283="Retired",$J283="Permanent Low-Use"),$K283&lt;=2029),(AND($J283="New",$K283&gt;2029))),"N/A",IF($N283=0,0,IF(ISERROR(VLOOKUP($E283,'Source Data'!$B$29:$J$60, MATCH($L283, 'Source Data'!$B$26:$J$26,1),TRUE))=TRUE,"",VLOOKUP($E283,'Source Data'!$B$29:$J$60,MATCH($L283, 'Source Data'!$B$26:$J$26,1),TRUE))))</f>
        <v/>
      </c>
      <c r="Y283" s="170" t="str">
        <f>IF(OR(AND(OR($J283="Retired",$J283="Permanent Low-Use"),$K283&lt;=2030),(AND($J283="New",$K283&gt;2030))),"N/A",IF($N283=0,0,IF(ISERROR(VLOOKUP($E283,'Source Data'!$B$29:$J$60, MATCH($L283, 'Source Data'!$B$26:$J$26,1),TRUE))=TRUE,"",VLOOKUP($E283,'Source Data'!$B$29:$J$60,MATCH($L283, 'Source Data'!$B$26:$J$26,1),TRUE))))</f>
        <v/>
      </c>
      <c r="Z283" s="171" t="str">
        <f>IF(ISNUMBER($L283),IF(OR(AND(OR($J283="Retired",$J283="Permanent Low-Use"),$K283&lt;=2020),(AND($J283="New",$K283&gt;2020))),"N/A",VLOOKUP($F283,'Source Data'!$B$15:$I$22,5)),"")</f>
        <v/>
      </c>
      <c r="AA283" s="171" t="str">
        <f>IF(ISNUMBER($F283), IF(OR(AND(OR($J283="Retired", $J283="Permanent Low-Use"), $K283&lt;=2021), (AND($J283= "New", $K283&gt;2021))), "N/A", VLOOKUP($F283, 'Source Data'!$B$15:$I$22,6)), "")</f>
        <v/>
      </c>
      <c r="AB283" s="171" t="str">
        <f>IF(ISNUMBER($F283), IF(OR(AND(OR($J283="Retired", $J283="Permanent Low-Use"), $K283&lt;=2022), (AND($J283= "New", $K283&gt;2022))), "N/A", VLOOKUP($F283, 'Source Data'!$B$15:$I$22,7)), "")</f>
        <v/>
      </c>
      <c r="AC283" s="171" t="str">
        <f>IF(ISNUMBER($F283), IF(OR(AND(OR($J283="Retired", $J283="Permanent Low-Use"), $K283&lt;=2023), (AND($J283= "New", $K283&gt;2023))), "N/A", VLOOKUP($F283, 'Source Data'!$B$15:$I$22,8)), "")</f>
        <v/>
      </c>
      <c r="AD283" s="171" t="str">
        <f>IF(ISNUMBER($F283), IF(OR(AND(OR($J283="Retired", $J283="Permanent Low-Use"), $K283&lt;=2024), (AND($J283= "New", $K283&gt;2024))), "N/A", VLOOKUP($F283, 'Source Data'!$B$15:$I$22,8)), "")</f>
        <v/>
      </c>
      <c r="AE283" s="171" t="str">
        <f>IF(ISNUMBER($F283), IF(OR(AND(OR($J283="Retired", $J283="Permanent Low-Use"), $K283&lt;=2025), (AND($J283= "New", $K283&gt;2025))), "N/A", VLOOKUP($F283, 'Source Data'!$B$15:$I$22,8)), "")</f>
        <v/>
      </c>
      <c r="AF283" s="171" t="str">
        <f>IF(ISNUMBER($F283), IF(OR(AND(OR($J283="Retired", $J283="Permanent Low-Use"), $K283&lt;=2026), (AND($J283= "New", $K283&gt;2026))), "N/A", VLOOKUP($F283, 'Source Data'!$B$15:$I$22,8)), "")</f>
        <v/>
      </c>
      <c r="AG283" s="171" t="str">
        <f>IF(ISNUMBER($F283), IF(OR(AND(OR($J283="Retired", $J283="Permanent Low-Use"), $K283&lt;=2027), (AND($J283= "New", $K283&gt;2027))), "N/A", VLOOKUP($F283, 'Source Data'!$B$15:$I$22,8)), "")</f>
        <v/>
      </c>
      <c r="AH283" s="171" t="str">
        <f>IF(ISNUMBER($F283), IF(OR(AND(OR($J283="Retired", $J283="Permanent Low-Use"), $K283&lt;=2028), (AND($J283= "New", $K283&gt;2028))), "N/A", VLOOKUP($F283, 'Source Data'!$B$15:$I$22,8)), "")</f>
        <v/>
      </c>
      <c r="AI283" s="171" t="str">
        <f>IF(ISNUMBER($F283), IF(OR(AND(OR($J283="Retired", $J283="Permanent Low-Use"), $K283&lt;=2029), (AND($J283= "New", $K283&gt;2029))), "N/A", VLOOKUP($F283, 'Source Data'!$B$15:$I$22,8)), "")</f>
        <v/>
      </c>
      <c r="AJ283" s="171" t="str">
        <f>IF(ISNUMBER($F283), IF(OR(AND(OR($J283="Retired", $J283="Permanent Low-Use"), $K283&lt;=2030), (AND($J283= "New", $K283&gt;2030))), "N/A", VLOOKUP($F283, 'Source Data'!$B$15:$I$22,8)), "")</f>
        <v/>
      </c>
      <c r="AK283" s="171" t="str">
        <f>IF($N283= 0, "N/A", IF(ISERROR(VLOOKUP($F283, 'Source Data'!$B$4:$C$11,2)), "", VLOOKUP($F283, 'Source Data'!$B$4:$C$11,2)))</f>
        <v/>
      </c>
    </row>
    <row r="284" spans="1:37" x14ac:dyDescent="0.35">
      <c r="A284" s="99"/>
      <c r="B284" s="89"/>
      <c r="C284" s="90"/>
      <c r="D284" s="90"/>
      <c r="E284" s="91"/>
      <c r="F284" s="91"/>
      <c r="G284" s="86"/>
      <c r="H284" s="87"/>
      <c r="I284" s="86"/>
      <c r="J284" s="88"/>
      <c r="K284" s="92"/>
      <c r="L284" s="168" t="str">
        <f t="shared" si="13"/>
        <v/>
      </c>
      <c r="M284" s="170" t="str">
        <f>IF(ISERROR(VLOOKUP(E284,'Source Data'!$B$67:$J$97, MATCH(F284, 'Source Data'!$B$64:$J$64,1),TRUE))=TRUE,"",VLOOKUP(E284,'Source Data'!$B$67:$J$97,MATCH(F284, 'Source Data'!$B$64:$J$64,1),TRUE))</f>
        <v/>
      </c>
      <c r="N284" s="169" t="str">
        <f t="shared" si="14"/>
        <v/>
      </c>
      <c r="O284" s="170" t="str">
        <f>IF(OR(AND(OR($J284="Retired",$J284="Permanent Low-Use"),$K284&lt;=2020),(AND($J284="New",$K284&gt;2020))),"N/A",IF($N284=0,0,IF(ISERROR(VLOOKUP($E284,'Source Data'!$B$29:$J$60, MATCH($L284, 'Source Data'!$B$26:$J$26,1),TRUE))=TRUE,"",VLOOKUP($E284,'Source Data'!$B$29:$J$60,MATCH($L284, 'Source Data'!$B$26:$J$26,1),TRUE))))</f>
        <v/>
      </c>
      <c r="P284" s="170" t="str">
        <f>IF(OR(AND(OR($J284="Retired",$J284="Permanent Low-Use"),$K284&lt;=2021),(AND($J284="New",$K284&gt;2021))),"N/A",IF($N284=0,0,IF(ISERROR(VLOOKUP($E284,'Source Data'!$B$29:$J$60, MATCH($L284, 'Source Data'!$B$26:$J$26,1),TRUE))=TRUE,"",VLOOKUP($E284,'Source Data'!$B$29:$J$60,MATCH($L284, 'Source Data'!$B$26:$J$26,1),TRUE))))</f>
        <v/>
      </c>
      <c r="Q284" s="170" t="str">
        <f>IF(OR(AND(OR($J284="Retired",$J284="Permanent Low-Use"),$K284&lt;=2022),(AND($J284="New",$K284&gt;2022))),"N/A",IF($N284=0,0,IF(ISERROR(VLOOKUP($E284,'Source Data'!$B$29:$J$60, MATCH($L284, 'Source Data'!$B$26:$J$26,1),TRUE))=TRUE,"",VLOOKUP($E284,'Source Data'!$B$29:$J$60,MATCH($L284, 'Source Data'!$B$26:$J$26,1),TRUE))))</f>
        <v/>
      </c>
      <c r="R284" s="170" t="str">
        <f>IF(OR(AND(OR($J284="Retired",$J284="Permanent Low-Use"),$K284&lt;=2023),(AND($J284="New",$K284&gt;2023))),"N/A",IF($N284=0,0,IF(ISERROR(VLOOKUP($E284,'Source Data'!$B$29:$J$60, MATCH($L284, 'Source Data'!$B$26:$J$26,1),TRUE))=TRUE,"",VLOOKUP($E284,'Source Data'!$B$29:$J$60,MATCH($L284, 'Source Data'!$B$26:$J$26,1),TRUE))))</f>
        <v/>
      </c>
      <c r="S284" s="170" t="str">
        <f>IF(OR(AND(OR($J284="Retired",$J284="Permanent Low-Use"),$K284&lt;=2024),(AND($J284="New",$K284&gt;2024))),"N/A",IF($N284=0,0,IF(ISERROR(VLOOKUP($E284,'Source Data'!$B$29:$J$60, MATCH($L284, 'Source Data'!$B$26:$J$26,1),TRUE))=TRUE,"",VLOOKUP($E284,'Source Data'!$B$29:$J$60,MATCH($L284, 'Source Data'!$B$26:$J$26,1),TRUE))))</f>
        <v/>
      </c>
      <c r="T284" s="170" t="str">
        <f>IF(OR(AND(OR($J284="Retired",$J284="Permanent Low-Use"),$K284&lt;=2025),(AND($J284="New",$K284&gt;2025))),"N/A",IF($N284=0,0,IF(ISERROR(VLOOKUP($E284,'Source Data'!$B$29:$J$60, MATCH($L284, 'Source Data'!$B$26:$J$26,1),TRUE))=TRUE,"",VLOOKUP($E284,'Source Data'!$B$29:$J$60,MATCH($L284, 'Source Data'!$B$26:$J$26,1),TRUE))))</f>
        <v/>
      </c>
      <c r="U284" s="170" t="str">
        <f>IF(OR(AND(OR($J284="Retired",$J284="Permanent Low-Use"),$K284&lt;=2026),(AND($J284="New",$K284&gt;2026))),"N/A",IF($N284=0,0,IF(ISERROR(VLOOKUP($E284,'Source Data'!$B$29:$J$60, MATCH($L284, 'Source Data'!$B$26:$J$26,1),TRUE))=TRUE,"",VLOOKUP($E284,'Source Data'!$B$29:$J$60,MATCH($L284, 'Source Data'!$B$26:$J$26,1),TRUE))))</f>
        <v/>
      </c>
      <c r="V284" s="170" t="str">
        <f>IF(OR(AND(OR($J284="Retired",$J284="Permanent Low-Use"),$K284&lt;=2027),(AND($J284="New",$K284&gt;2027))),"N/A",IF($N284=0,0,IF(ISERROR(VLOOKUP($E284,'Source Data'!$B$29:$J$60, MATCH($L284, 'Source Data'!$B$26:$J$26,1),TRUE))=TRUE,"",VLOOKUP($E284,'Source Data'!$B$29:$J$60,MATCH($L284, 'Source Data'!$B$26:$J$26,1),TRUE))))</f>
        <v/>
      </c>
      <c r="W284" s="170" t="str">
        <f>IF(OR(AND(OR($J284="Retired",$J284="Permanent Low-Use"),$K284&lt;=2028),(AND($J284="New",$K284&gt;2028))),"N/A",IF($N284=0,0,IF(ISERROR(VLOOKUP($E284,'Source Data'!$B$29:$J$60, MATCH($L284, 'Source Data'!$B$26:$J$26,1),TRUE))=TRUE,"",VLOOKUP($E284,'Source Data'!$B$29:$J$60,MATCH($L284, 'Source Data'!$B$26:$J$26,1),TRUE))))</f>
        <v/>
      </c>
      <c r="X284" s="170" t="str">
        <f>IF(OR(AND(OR($J284="Retired",$J284="Permanent Low-Use"),$K284&lt;=2029),(AND($J284="New",$K284&gt;2029))),"N/A",IF($N284=0,0,IF(ISERROR(VLOOKUP($E284,'Source Data'!$B$29:$J$60, MATCH($L284, 'Source Data'!$B$26:$J$26,1),TRUE))=TRUE,"",VLOOKUP($E284,'Source Data'!$B$29:$J$60,MATCH($L284, 'Source Data'!$B$26:$J$26,1),TRUE))))</f>
        <v/>
      </c>
      <c r="Y284" s="170" t="str">
        <f>IF(OR(AND(OR($J284="Retired",$J284="Permanent Low-Use"),$K284&lt;=2030),(AND($J284="New",$K284&gt;2030))),"N/A",IF($N284=0,0,IF(ISERROR(VLOOKUP($E284,'Source Data'!$B$29:$J$60, MATCH($L284, 'Source Data'!$B$26:$J$26,1),TRUE))=TRUE,"",VLOOKUP($E284,'Source Data'!$B$29:$J$60,MATCH($L284, 'Source Data'!$B$26:$J$26,1),TRUE))))</f>
        <v/>
      </c>
      <c r="Z284" s="171" t="str">
        <f>IF(ISNUMBER($L284),IF(OR(AND(OR($J284="Retired",$J284="Permanent Low-Use"),$K284&lt;=2020),(AND($J284="New",$K284&gt;2020))),"N/A",VLOOKUP($F284,'Source Data'!$B$15:$I$22,5)),"")</f>
        <v/>
      </c>
      <c r="AA284" s="171" t="str">
        <f>IF(ISNUMBER($F284), IF(OR(AND(OR($J284="Retired", $J284="Permanent Low-Use"), $K284&lt;=2021), (AND($J284= "New", $K284&gt;2021))), "N/A", VLOOKUP($F284, 'Source Data'!$B$15:$I$22,6)), "")</f>
        <v/>
      </c>
      <c r="AB284" s="171" t="str">
        <f>IF(ISNUMBER($F284), IF(OR(AND(OR($J284="Retired", $J284="Permanent Low-Use"), $K284&lt;=2022), (AND($J284= "New", $K284&gt;2022))), "N/A", VLOOKUP($F284, 'Source Data'!$B$15:$I$22,7)), "")</f>
        <v/>
      </c>
      <c r="AC284" s="171" t="str">
        <f>IF(ISNUMBER($F284), IF(OR(AND(OR($J284="Retired", $J284="Permanent Low-Use"), $K284&lt;=2023), (AND($J284= "New", $K284&gt;2023))), "N/A", VLOOKUP($F284, 'Source Data'!$B$15:$I$22,8)), "")</f>
        <v/>
      </c>
      <c r="AD284" s="171" t="str">
        <f>IF(ISNUMBER($F284), IF(OR(AND(OR($J284="Retired", $J284="Permanent Low-Use"), $K284&lt;=2024), (AND($J284= "New", $K284&gt;2024))), "N/A", VLOOKUP($F284, 'Source Data'!$B$15:$I$22,8)), "")</f>
        <v/>
      </c>
      <c r="AE284" s="171" t="str">
        <f>IF(ISNUMBER($F284), IF(OR(AND(OR($J284="Retired", $J284="Permanent Low-Use"), $K284&lt;=2025), (AND($J284= "New", $K284&gt;2025))), "N/A", VLOOKUP($F284, 'Source Data'!$B$15:$I$22,8)), "")</f>
        <v/>
      </c>
      <c r="AF284" s="171" t="str">
        <f>IF(ISNUMBER($F284), IF(OR(AND(OR($J284="Retired", $J284="Permanent Low-Use"), $K284&lt;=2026), (AND($J284= "New", $K284&gt;2026))), "N/A", VLOOKUP($F284, 'Source Data'!$B$15:$I$22,8)), "")</f>
        <v/>
      </c>
      <c r="AG284" s="171" t="str">
        <f>IF(ISNUMBER($F284), IF(OR(AND(OR($J284="Retired", $J284="Permanent Low-Use"), $K284&lt;=2027), (AND($J284= "New", $K284&gt;2027))), "N/A", VLOOKUP($F284, 'Source Data'!$B$15:$I$22,8)), "")</f>
        <v/>
      </c>
      <c r="AH284" s="171" t="str">
        <f>IF(ISNUMBER($F284), IF(OR(AND(OR($J284="Retired", $J284="Permanent Low-Use"), $K284&lt;=2028), (AND($J284= "New", $K284&gt;2028))), "N/A", VLOOKUP($F284, 'Source Data'!$B$15:$I$22,8)), "")</f>
        <v/>
      </c>
      <c r="AI284" s="171" t="str">
        <f>IF(ISNUMBER($F284), IF(OR(AND(OR($J284="Retired", $J284="Permanent Low-Use"), $K284&lt;=2029), (AND($J284= "New", $K284&gt;2029))), "N/A", VLOOKUP($F284, 'Source Data'!$B$15:$I$22,8)), "")</f>
        <v/>
      </c>
      <c r="AJ284" s="171" t="str">
        <f>IF(ISNUMBER($F284), IF(OR(AND(OR($J284="Retired", $J284="Permanent Low-Use"), $K284&lt;=2030), (AND($J284= "New", $K284&gt;2030))), "N/A", VLOOKUP($F284, 'Source Data'!$B$15:$I$22,8)), "")</f>
        <v/>
      </c>
      <c r="AK284" s="171" t="str">
        <f>IF($N284= 0, "N/A", IF(ISERROR(VLOOKUP($F284, 'Source Data'!$B$4:$C$11,2)), "", VLOOKUP($F284, 'Source Data'!$B$4:$C$11,2)))</f>
        <v/>
      </c>
    </row>
    <row r="285" spans="1:37" x14ac:dyDescent="0.35">
      <c r="A285" s="99"/>
      <c r="B285" s="89"/>
      <c r="C285" s="90"/>
      <c r="D285" s="90"/>
      <c r="E285" s="91"/>
      <c r="F285" s="91"/>
      <c r="G285" s="86"/>
      <c r="H285" s="87"/>
      <c r="I285" s="86"/>
      <c r="J285" s="88"/>
      <c r="K285" s="92"/>
      <c r="L285" s="168" t="str">
        <f t="shared" si="13"/>
        <v/>
      </c>
      <c r="M285" s="170" t="str">
        <f>IF(ISERROR(VLOOKUP(E285,'Source Data'!$B$67:$J$97, MATCH(F285, 'Source Data'!$B$64:$J$64,1),TRUE))=TRUE,"",VLOOKUP(E285,'Source Data'!$B$67:$J$97,MATCH(F285, 'Source Data'!$B$64:$J$64,1),TRUE))</f>
        <v/>
      </c>
      <c r="N285" s="169" t="str">
        <f t="shared" si="14"/>
        <v/>
      </c>
      <c r="O285" s="170" t="str">
        <f>IF(OR(AND(OR($J285="Retired",$J285="Permanent Low-Use"),$K285&lt;=2020),(AND($J285="New",$K285&gt;2020))),"N/A",IF($N285=0,0,IF(ISERROR(VLOOKUP($E285,'Source Data'!$B$29:$J$60, MATCH($L285, 'Source Data'!$B$26:$J$26,1),TRUE))=TRUE,"",VLOOKUP($E285,'Source Data'!$B$29:$J$60,MATCH($L285, 'Source Data'!$B$26:$J$26,1),TRUE))))</f>
        <v/>
      </c>
      <c r="P285" s="170" t="str">
        <f>IF(OR(AND(OR($J285="Retired",$J285="Permanent Low-Use"),$K285&lt;=2021),(AND($J285="New",$K285&gt;2021))),"N/A",IF($N285=0,0,IF(ISERROR(VLOOKUP($E285,'Source Data'!$B$29:$J$60, MATCH($L285, 'Source Data'!$B$26:$J$26,1),TRUE))=TRUE,"",VLOOKUP($E285,'Source Data'!$B$29:$J$60,MATCH($L285, 'Source Data'!$B$26:$J$26,1),TRUE))))</f>
        <v/>
      </c>
      <c r="Q285" s="170" t="str">
        <f>IF(OR(AND(OR($J285="Retired",$J285="Permanent Low-Use"),$K285&lt;=2022),(AND($J285="New",$K285&gt;2022))),"N/A",IF($N285=0,0,IF(ISERROR(VLOOKUP($E285,'Source Data'!$B$29:$J$60, MATCH($L285, 'Source Data'!$B$26:$J$26,1),TRUE))=TRUE,"",VLOOKUP($E285,'Source Data'!$B$29:$J$60,MATCH($L285, 'Source Data'!$B$26:$J$26,1),TRUE))))</f>
        <v/>
      </c>
      <c r="R285" s="170" t="str">
        <f>IF(OR(AND(OR($J285="Retired",$J285="Permanent Low-Use"),$K285&lt;=2023),(AND($J285="New",$K285&gt;2023))),"N/A",IF($N285=0,0,IF(ISERROR(VLOOKUP($E285,'Source Data'!$B$29:$J$60, MATCH($L285, 'Source Data'!$B$26:$J$26,1),TRUE))=TRUE,"",VLOOKUP($E285,'Source Data'!$B$29:$J$60,MATCH($L285, 'Source Data'!$B$26:$J$26,1),TRUE))))</f>
        <v/>
      </c>
      <c r="S285" s="170" t="str">
        <f>IF(OR(AND(OR($J285="Retired",$J285="Permanent Low-Use"),$K285&lt;=2024),(AND($J285="New",$K285&gt;2024))),"N/A",IF($N285=0,0,IF(ISERROR(VLOOKUP($E285,'Source Data'!$B$29:$J$60, MATCH($L285, 'Source Data'!$B$26:$J$26,1),TRUE))=TRUE,"",VLOOKUP($E285,'Source Data'!$B$29:$J$60,MATCH($L285, 'Source Data'!$B$26:$J$26,1),TRUE))))</f>
        <v/>
      </c>
      <c r="T285" s="170" t="str">
        <f>IF(OR(AND(OR($J285="Retired",$J285="Permanent Low-Use"),$K285&lt;=2025),(AND($J285="New",$K285&gt;2025))),"N/A",IF($N285=0,0,IF(ISERROR(VLOOKUP($E285,'Source Data'!$B$29:$J$60, MATCH($L285, 'Source Data'!$B$26:$J$26,1),TRUE))=TRUE,"",VLOOKUP($E285,'Source Data'!$B$29:$J$60,MATCH($L285, 'Source Data'!$B$26:$J$26,1),TRUE))))</f>
        <v/>
      </c>
      <c r="U285" s="170" t="str">
        <f>IF(OR(AND(OR($J285="Retired",$J285="Permanent Low-Use"),$K285&lt;=2026),(AND($J285="New",$K285&gt;2026))),"N/A",IF($N285=0,0,IF(ISERROR(VLOOKUP($E285,'Source Data'!$B$29:$J$60, MATCH($L285, 'Source Data'!$B$26:$J$26,1),TRUE))=TRUE,"",VLOOKUP($E285,'Source Data'!$B$29:$J$60,MATCH($L285, 'Source Data'!$B$26:$J$26,1),TRUE))))</f>
        <v/>
      </c>
      <c r="V285" s="170" t="str">
        <f>IF(OR(AND(OR($J285="Retired",$J285="Permanent Low-Use"),$K285&lt;=2027),(AND($J285="New",$K285&gt;2027))),"N/A",IF($N285=0,0,IF(ISERROR(VLOOKUP($E285,'Source Data'!$B$29:$J$60, MATCH($L285, 'Source Data'!$B$26:$J$26,1),TRUE))=TRUE,"",VLOOKUP($E285,'Source Data'!$B$29:$J$60,MATCH($L285, 'Source Data'!$B$26:$J$26,1),TRUE))))</f>
        <v/>
      </c>
      <c r="W285" s="170" t="str">
        <f>IF(OR(AND(OR($J285="Retired",$J285="Permanent Low-Use"),$K285&lt;=2028),(AND($J285="New",$K285&gt;2028))),"N/A",IF($N285=0,0,IF(ISERROR(VLOOKUP($E285,'Source Data'!$B$29:$J$60, MATCH($L285, 'Source Data'!$B$26:$J$26,1),TRUE))=TRUE,"",VLOOKUP($E285,'Source Data'!$B$29:$J$60,MATCH($L285, 'Source Data'!$B$26:$J$26,1),TRUE))))</f>
        <v/>
      </c>
      <c r="X285" s="170" t="str">
        <f>IF(OR(AND(OR($J285="Retired",$J285="Permanent Low-Use"),$K285&lt;=2029),(AND($J285="New",$K285&gt;2029))),"N/A",IF($N285=0,0,IF(ISERROR(VLOOKUP($E285,'Source Data'!$B$29:$J$60, MATCH($L285, 'Source Data'!$B$26:$J$26,1),TRUE))=TRUE,"",VLOOKUP($E285,'Source Data'!$B$29:$J$60,MATCH($L285, 'Source Data'!$B$26:$J$26,1),TRUE))))</f>
        <v/>
      </c>
      <c r="Y285" s="170" t="str">
        <f>IF(OR(AND(OR($J285="Retired",$J285="Permanent Low-Use"),$K285&lt;=2030),(AND($J285="New",$K285&gt;2030))),"N/A",IF($N285=0,0,IF(ISERROR(VLOOKUP($E285,'Source Data'!$B$29:$J$60, MATCH($L285, 'Source Data'!$B$26:$J$26,1),TRUE))=TRUE,"",VLOOKUP($E285,'Source Data'!$B$29:$J$60,MATCH($L285, 'Source Data'!$B$26:$J$26,1),TRUE))))</f>
        <v/>
      </c>
      <c r="Z285" s="171" t="str">
        <f>IF(ISNUMBER($L285),IF(OR(AND(OR($J285="Retired",$J285="Permanent Low-Use"),$K285&lt;=2020),(AND($J285="New",$K285&gt;2020))),"N/A",VLOOKUP($F285,'Source Data'!$B$15:$I$22,5)),"")</f>
        <v/>
      </c>
      <c r="AA285" s="171" t="str">
        <f>IF(ISNUMBER($F285), IF(OR(AND(OR($J285="Retired", $J285="Permanent Low-Use"), $K285&lt;=2021), (AND($J285= "New", $K285&gt;2021))), "N/A", VLOOKUP($F285, 'Source Data'!$B$15:$I$22,6)), "")</f>
        <v/>
      </c>
      <c r="AB285" s="171" t="str">
        <f>IF(ISNUMBER($F285), IF(OR(AND(OR($J285="Retired", $J285="Permanent Low-Use"), $K285&lt;=2022), (AND($J285= "New", $K285&gt;2022))), "N/A", VLOOKUP($F285, 'Source Data'!$B$15:$I$22,7)), "")</f>
        <v/>
      </c>
      <c r="AC285" s="171" t="str">
        <f>IF(ISNUMBER($F285), IF(OR(AND(OR($J285="Retired", $J285="Permanent Low-Use"), $K285&lt;=2023), (AND($J285= "New", $K285&gt;2023))), "N/A", VLOOKUP($F285, 'Source Data'!$B$15:$I$22,8)), "")</f>
        <v/>
      </c>
      <c r="AD285" s="171" t="str">
        <f>IF(ISNUMBER($F285), IF(OR(AND(OR($J285="Retired", $J285="Permanent Low-Use"), $K285&lt;=2024), (AND($J285= "New", $K285&gt;2024))), "N/A", VLOOKUP($F285, 'Source Data'!$B$15:$I$22,8)), "")</f>
        <v/>
      </c>
      <c r="AE285" s="171" t="str">
        <f>IF(ISNUMBER($F285), IF(OR(AND(OR($J285="Retired", $J285="Permanent Low-Use"), $K285&lt;=2025), (AND($J285= "New", $K285&gt;2025))), "N/A", VLOOKUP($F285, 'Source Data'!$B$15:$I$22,8)), "")</f>
        <v/>
      </c>
      <c r="AF285" s="171" t="str">
        <f>IF(ISNUMBER($F285), IF(OR(AND(OR($J285="Retired", $J285="Permanent Low-Use"), $K285&lt;=2026), (AND($J285= "New", $K285&gt;2026))), "N/A", VLOOKUP($F285, 'Source Data'!$B$15:$I$22,8)), "")</f>
        <v/>
      </c>
      <c r="AG285" s="171" t="str">
        <f>IF(ISNUMBER($F285), IF(OR(AND(OR($J285="Retired", $J285="Permanent Low-Use"), $K285&lt;=2027), (AND($J285= "New", $K285&gt;2027))), "N/A", VLOOKUP($F285, 'Source Data'!$B$15:$I$22,8)), "")</f>
        <v/>
      </c>
      <c r="AH285" s="171" t="str">
        <f>IF(ISNUMBER($F285), IF(OR(AND(OR($J285="Retired", $J285="Permanent Low-Use"), $K285&lt;=2028), (AND($J285= "New", $K285&gt;2028))), "N/A", VLOOKUP($F285, 'Source Data'!$B$15:$I$22,8)), "")</f>
        <v/>
      </c>
      <c r="AI285" s="171" t="str">
        <f>IF(ISNUMBER($F285), IF(OR(AND(OR($J285="Retired", $J285="Permanent Low-Use"), $K285&lt;=2029), (AND($J285= "New", $K285&gt;2029))), "N/A", VLOOKUP($F285, 'Source Data'!$B$15:$I$22,8)), "")</f>
        <v/>
      </c>
      <c r="AJ285" s="171" t="str">
        <f>IF(ISNUMBER($F285), IF(OR(AND(OR($J285="Retired", $J285="Permanent Low-Use"), $K285&lt;=2030), (AND($J285= "New", $K285&gt;2030))), "N/A", VLOOKUP($F285, 'Source Data'!$B$15:$I$22,8)), "")</f>
        <v/>
      </c>
      <c r="AK285" s="171" t="str">
        <f>IF($N285= 0, "N/A", IF(ISERROR(VLOOKUP($F285, 'Source Data'!$B$4:$C$11,2)), "", VLOOKUP($F285, 'Source Data'!$B$4:$C$11,2)))</f>
        <v/>
      </c>
    </row>
    <row r="286" spans="1:37" x14ac:dyDescent="0.35">
      <c r="A286" s="99"/>
      <c r="B286" s="89"/>
      <c r="C286" s="90"/>
      <c r="D286" s="90"/>
      <c r="E286" s="91"/>
      <c r="F286" s="91"/>
      <c r="G286" s="86"/>
      <c r="H286" s="87"/>
      <c r="I286" s="86"/>
      <c r="J286" s="88"/>
      <c r="K286" s="92"/>
      <c r="L286" s="168" t="str">
        <f t="shared" si="13"/>
        <v/>
      </c>
      <c r="M286" s="170" t="str">
        <f>IF(ISERROR(VLOOKUP(E286,'Source Data'!$B$67:$J$97, MATCH(F286, 'Source Data'!$B$64:$J$64,1),TRUE))=TRUE,"",VLOOKUP(E286,'Source Data'!$B$67:$J$97,MATCH(F286, 'Source Data'!$B$64:$J$64,1),TRUE))</f>
        <v/>
      </c>
      <c r="N286" s="169" t="str">
        <f t="shared" si="14"/>
        <v/>
      </c>
      <c r="O286" s="170" t="str">
        <f>IF(OR(AND(OR($J286="Retired",$J286="Permanent Low-Use"),$K286&lt;=2020),(AND($J286="New",$K286&gt;2020))),"N/A",IF($N286=0,0,IF(ISERROR(VLOOKUP($E286,'Source Data'!$B$29:$J$60, MATCH($L286, 'Source Data'!$B$26:$J$26,1),TRUE))=TRUE,"",VLOOKUP($E286,'Source Data'!$B$29:$J$60,MATCH($L286, 'Source Data'!$B$26:$J$26,1),TRUE))))</f>
        <v/>
      </c>
      <c r="P286" s="170" t="str">
        <f>IF(OR(AND(OR($J286="Retired",$J286="Permanent Low-Use"),$K286&lt;=2021),(AND($J286="New",$K286&gt;2021))),"N/A",IF($N286=0,0,IF(ISERROR(VLOOKUP($E286,'Source Data'!$B$29:$J$60, MATCH($L286, 'Source Data'!$B$26:$J$26,1),TRUE))=TRUE,"",VLOOKUP($E286,'Source Data'!$B$29:$J$60,MATCH($L286, 'Source Data'!$B$26:$J$26,1),TRUE))))</f>
        <v/>
      </c>
      <c r="Q286" s="170" t="str">
        <f>IF(OR(AND(OR($J286="Retired",$J286="Permanent Low-Use"),$K286&lt;=2022),(AND($J286="New",$K286&gt;2022))),"N/A",IF($N286=0,0,IF(ISERROR(VLOOKUP($E286,'Source Data'!$B$29:$J$60, MATCH($L286, 'Source Data'!$B$26:$J$26,1),TRUE))=TRUE,"",VLOOKUP($E286,'Source Data'!$B$29:$J$60,MATCH($L286, 'Source Data'!$B$26:$J$26,1),TRUE))))</f>
        <v/>
      </c>
      <c r="R286" s="170" t="str">
        <f>IF(OR(AND(OR($J286="Retired",$J286="Permanent Low-Use"),$K286&lt;=2023),(AND($J286="New",$K286&gt;2023))),"N/A",IF($N286=0,0,IF(ISERROR(VLOOKUP($E286,'Source Data'!$B$29:$J$60, MATCH($L286, 'Source Data'!$B$26:$J$26,1),TRUE))=TRUE,"",VLOOKUP($E286,'Source Data'!$B$29:$J$60,MATCH($L286, 'Source Data'!$B$26:$J$26,1),TRUE))))</f>
        <v/>
      </c>
      <c r="S286" s="170" t="str">
        <f>IF(OR(AND(OR($J286="Retired",$J286="Permanent Low-Use"),$K286&lt;=2024),(AND($J286="New",$K286&gt;2024))),"N/A",IF($N286=0,0,IF(ISERROR(VLOOKUP($E286,'Source Data'!$B$29:$J$60, MATCH($L286, 'Source Data'!$B$26:$J$26,1),TRUE))=TRUE,"",VLOOKUP($E286,'Source Data'!$B$29:$J$60,MATCH($L286, 'Source Data'!$B$26:$J$26,1),TRUE))))</f>
        <v/>
      </c>
      <c r="T286" s="170" t="str">
        <f>IF(OR(AND(OR($J286="Retired",$J286="Permanent Low-Use"),$K286&lt;=2025),(AND($J286="New",$K286&gt;2025))),"N/A",IF($N286=0,0,IF(ISERROR(VLOOKUP($E286,'Source Data'!$B$29:$J$60, MATCH($L286, 'Source Data'!$B$26:$J$26,1),TRUE))=TRUE,"",VLOOKUP($E286,'Source Data'!$B$29:$J$60,MATCH($L286, 'Source Data'!$B$26:$J$26,1),TRUE))))</f>
        <v/>
      </c>
      <c r="U286" s="170" t="str">
        <f>IF(OR(AND(OR($J286="Retired",$J286="Permanent Low-Use"),$K286&lt;=2026),(AND($J286="New",$K286&gt;2026))),"N/A",IF($N286=0,0,IF(ISERROR(VLOOKUP($E286,'Source Data'!$B$29:$J$60, MATCH($L286, 'Source Data'!$B$26:$J$26,1),TRUE))=TRUE,"",VLOOKUP($E286,'Source Data'!$B$29:$J$60,MATCH($L286, 'Source Data'!$B$26:$J$26,1),TRUE))))</f>
        <v/>
      </c>
      <c r="V286" s="170" t="str">
        <f>IF(OR(AND(OR($J286="Retired",$J286="Permanent Low-Use"),$K286&lt;=2027),(AND($J286="New",$K286&gt;2027))),"N/A",IF($N286=0,0,IF(ISERROR(VLOOKUP($E286,'Source Data'!$B$29:$J$60, MATCH($L286, 'Source Data'!$B$26:$J$26,1),TRUE))=TRUE,"",VLOOKUP($E286,'Source Data'!$B$29:$J$60,MATCH($L286, 'Source Data'!$B$26:$J$26,1),TRUE))))</f>
        <v/>
      </c>
      <c r="W286" s="170" t="str">
        <f>IF(OR(AND(OR($J286="Retired",$J286="Permanent Low-Use"),$K286&lt;=2028),(AND($J286="New",$K286&gt;2028))),"N/A",IF($N286=0,0,IF(ISERROR(VLOOKUP($E286,'Source Data'!$B$29:$J$60, MATCH($L286, 'Source Data'!$B$26:$J$26,1),TRUE))=TRUE,"",VLOOKUP($E286,'Source Data'!$B$29:$J$60,MATCH($L286, 'Source Data'!$B$26:$J$26,1),TRUE))))</f>
        <v/>
      </c>
      <c r="X286" s="170" t="str">
        <f>IF(OR(AND(OR($J286="Retired",$J286="Permanent Low-Use"),$K286&lt;=2029),(AND($J286="New",$K286&gt;2029))),"N/A",IF($N286=0,0,IF(ISERROR(VLOOKUP($E286,'Source Data'!$B$29:$J$60, MATCH($L286, 'Source Data'!$B$26:$J$26,1),TRUE))=TRUE,"",VLOOKUP($E286,'Source Data'!$B$29:$J$60,MATCH($L286, 'Source Data'!$B$26:$J$26,1),TRUE))))</f>
        <v/>
      </c>
      <c r="Y286" s="170" t="str">
        <f>IF(OR(AND(OR($J286="Retired",$J286="Permanent Low-Use"),$K286&lt;=2030),(AND($J286="New",$K286&gt;2030))),"N/A",IF($N286=0,0,IF(ISERROR(VLOOKUP($E286,'Source Data'!$B$29:$J$60, MATCH($L286, 'Source Data'!$B$26:$J$26,1),TRUE))=TRUE,"",VLOOKUP($E286,'Source Data'!$B$29:$J$60,MATCH($L286, 'Source Data'!$B$26:$J$26,1),TRUE))))</f>
        <v/>
      </c>
      <c r="Z286" s="171" t="str">
        <f>IF(ISNUMBER($L286),IF(OR(AND(OR($J286="Retired",$J286="Permanent Low-Use"),$K286&lt;=2020),(AND($J286="New",$K286&gt;2020))),"N/A",VLOOKUP($F286,'Source Data'!$B$15:$I$22,5)),"")</f>
        <v/>
      </c>
      <c r="AA286" s="171" t="str">
        <f>IF(ISNUMBER($F286), IF(OR(AND(OR($J286="Retired", $J286="Permanent Low-Use"), $K286&lt;=2021), (AND($J286= "New", $K286&gt;2021))), "N/A", VLOOKUP($F286, 'Source Data'!$B$15:$I$22,6)), "")</f>
        <v/>
      </c>
      <c r="AB286" s="171" t="str">
        <f>IF(ISNUMBER($F286), IF(OR(AND(OR($J286="Retired", $J286="Permanent Low-Use"), $K286&lt;=2022), (AND($J286= "New", $K286&gt;2022))), "N/A", VLOOKUP($F286, 'Source Data'!$B$15:$I$22,7)), "")</f>
        <v/>
      </c>
      <c r="AC286" s="171" t="str">
        <f>IF(ISNUMBER($F286), IF(OR(AND(OR($J286="Retired", $J286="Permanent Low-Use"), $K286&lt;=2023), (AND($J286= "New", $K286&gt;2023))), "N/A", VLOOKUP($F286, 'Source Data'!$B$15:$I$22,8)), "")</f>
        <v/>
      </c>
      <c r="AD286" s="171" t="str">
        <f>IF(ISNUMBER($F286), IF(OR(AND(OR($J286="Retired", $J286="Permanent Low-Use"), $K286&lt;=2024), (AND($J286= "New", $K286&gt;2024))), "N/A", VLOOKUP($F286, 'Source Data'!$B$15:$I$22,8)), "")</f>
        <v/>
      </c>
      <c r="AE286" s="171" t="str">
        <f>IF(ISNUMBER($F286), IF(OR(AND(OR($J286="Retired", $J286="Permanent Low-Use"), $K286&lt;=2025), (AND($J286= "New", $K286&gt;2025))), "N/A", VLOOKUP($F286, 'Source Data'!$B$15:$I$22,8)), "")</f>
        <v/>
      </c>
      <c r="AF286" s="171" t="str">
        <f>IF(ISNUMBER($F286), IF(OR(AND(OR($J286="Retired", $J286="Permanent Low-Use"), $K286&lt;=2026), (AND($J286= "New", $K286&gt;2026))), "N/A", VLOOKUP($F286, 'Source Data'!$B$15:$I$22,8)), "")</f>
        <v/>
      </c>
      <c r="AG286" s="171" t="str">
        <f>IF(ISNUMBER($F286), IF(OR(AND(OR($J286="Retired", $J286="Permanent Low-Use"), $K286&lt;=2027), (AND($J286= "New", $K286&gt;2027))), "N/A", VLOOKUP($F286, 'Source Data'!$B$15:$I$22,8)), "")</f>
        <v/>
      </c>
      <c r="AH286" s="171" t="str">
        <f>IF(ISNUMBER($F286), IF(OR(AND(OR($J286="Retired", $J286="Permanent Low-Use"), $K286&lt;=2028), (AND($J286= "New", $K286&gt;2028))), "N/A", VLOOKUP($F286, 'Source Data'!$B$15:$I$22,8)), "")</f>
        <v/>
      </c>
      <c r="AI286" s="171" t="str">
        <f>IF(ISNUMBER($F286), IF(OR(AND(OR($J286="Retired", $J286="Permanent Low-Use"), $K286&lt;=2029), (AND($J286= "New", $K286&gt;2029))), "N/A", VLOOKUP($F286, 'Source Data'!$B$15:$I$22,8)), "")</f>
        <v/>
      </c>
      <c r="AJ286" s="171" t="str">
        <f>IF(ISNUMBER($F286), IF(OR(AND(OR($J286="Retired", $J286="Permanent Low-Use"), $K286&lt;=2030), (AND($J286= "New", $K286&gt;2030))), "N/A", VLOOKUP($F286, 'Source Data'!$B$15:$I$22,8)), "")</f>
        <v/>
      </c>
      <c r="AK286" s="171" t="str">
        <f>IF($N286= 0, "N/A", IF(ISERROR(VLOOKUP($F286, 'Source Data'!$B$4:$C$11,2)), "", VLOOKUP($F286, 'Source Data'!$B$4:$C$11,2)))</f>
        <v/>
      </c>
    </row>
    <row r="287" spans="1:37" x14ac:dyDescent="0.35">
      <c r="A287" s="99"/>
      <c r="B287" s="89"/>
      <c r="C287" s="90"/>
      <c r="D287" s="90"/>
      <c r="E287" s="91"/>
      <c r="F287" s="91"/>
      <c r="G287" s="86"/>
      <c r="H287" s="87"/>
      <c r="I287" s="86"/>
      <c r="J287" s="88"/>
      <c r="K287" s="92"/>
      <c r="L287" s="168" t="str">
        <f t="shared" si="13"/>
        <v/>
      </c>
      <c r="M287" s="170" t="str">
        <f>IF(ISERROR(VLOOKUP(E287,'Source Data'!$B$67:$J$97, MATCH(F287, 'Source Data'!$B$64:$J$64,1),TRUE))=TRUE,"",VLOOKUP(E287,'Source Data'!$B$67:$J$97,MATCH(F287, 'Source Data'!$B$64:$J$64,1),TRUE))</f>
        <v/>
      </c>
      <c r="N287" s="169" t="str">
        <f t="shared" si="14"/>
        <v/>
      </c>
      <c r="O287" s="170" t="str">
        <f>IF(OR(AND(OR($J287="Retired",$J287="Permanent Low-Use"),$K287&lt;=2020),(AND($J287="New",$K287&gt;2020))),"N/A",IF($N287=0,0,IF(ISERROR(VLOOKUP($E287,'Source Data'!$B$29:$J$60, MATCH($L287, 'Source Data'!$B$26:$J$26,1),TRUE))=TRUE,"",VLOOKUP($E287,'Source Data'!$B$29:$J$60,MATCH($L287, 'Source Data'!$B$26:$J$26,1),TRUE))))</f>
        <v/>
      </c>
      <c r="P287" s="170" t="str">
        <f>IF(OR(AND(OR($J287="Retired",$J287="Permanent Low-Use"),$K287&lt;=2021),(AND($J287="New",$K287&gt;2021))),"N/A",IF($N287=0,0,IF(ISERROR(VLOOKUP($E287,'Source Data'!$B$29:$J$60, MATCH($L287, 'Source Data'!$B$26:$J$26,1),TRUE))=TRUE,"",VLOOKUP($E287,'Source Data'!$B$29:$J$60,MATCH($L287, 'Source Data'!$B$26:$J$26,1),TRUE))))</f>
        <v/>
      </c>
      <c r="Q287" s="170" t="str">
        <f>IF(OR(AND(OR($J287="Retired",$J287="Permanent Low-Use"),$K287&lt;=2022),(AND($J287="New",$K287&gt;2022))),"N/A",IF($N287=0,0,IF(ISERROR(VLOOKUP($E287,'Source Data'!$B$29:$J$60, MATCH($L287, 'Source Data'!$B$26:$J$26,1),TRUE))=TRUE,"",VLOOKUP($E287,'Source Data'!$B$29:$J$60,MATCH($L287, 'Source Data'!$B$26:$J$26,1),TRUE))))</f>
        <v/>
      </c>
      <c r="R287" s="170" t="str">
        <f>IF(OR(AND(OR($J287="Retired",$J287="Permanent Low-Use"),$K287&lt;=2023),(AND($J287="New",$K287&gt;2023))),"N/A",IF($N287=0,0,IF(ISERROR(VLOOKUP($E287,'Source Data'!$B$29:$J$60, MATCH($L287, 'Source Data'!$B$26:$J$26,1),TRUE))=TRUE,"",VLOOKUP($E287,'Source Data'!$B$29:$J$60,MATCH($L287, 'Source Data'!$B$26:$J$26,1),TRUE))))</f>
        <v/>
      </c>
      <c r="S287" s="170" t="str">
        <f>IF(OR(AND(OR($J287="Retired",$J287="Permanent Low-Use"),$K287&lt;=2024),(AND($J287="New",$K287&gt;2024))),"N/A",IF($N287=0,0,IF(ISERROR(VLOOKUP($E287,'Source Data'!$B$29:$J$60, MATCH($L287, 'Source Data'!$B$26:$J$26,1),TRUE))=TRUE,"",VLOOKUP($E287,'Source Data'!$B$29:$J$60,MATCH($L287, 'Source Data'!$B$26:$J$26,1),TRUE))))</f>
        <v/>
      </c>
      <c r="T287" s="170" t="str">
        <f>IF(OR(AND(OR($J287="Retired",$J287="Permanent Low-Use"),$K287&lt;=2025),(AND($J287="New",$K287&gt;2025))),"N/A",IF($N287=0,0,IF(ISERROR(VLOOKUP($E287,'Source Data'!$B$29:$J$60, MATCH($L287, 'Source Data'!$B$26:$J$26,1),TRUE))=TRUE,"",VLOOKUP($E287,'Source Data'!$B$29:$J$60,MATCH($L287, 'Source Data'!$B$26:$J$26,1),TRUE))))</f>
        <v/>
      </c>
      <c r="U287" s="170" t="str">
        <f>IF(OR(AND(OR($J287="Retired",$J287="Permanent Low-Use"),$K287&lt;=2026),(AND($J287="New",$K287&gt;2026))),"N/A",IF($N287=0,0,IF(ISERROR(VLOOKUP($E287,'Source Data'!$B$29:$J$60, MATCH($L287, 'Source Data'!$B$26:$J$26,1),TRUE))=TRUE,"",VLOOKUP($E287,'Source Data'!$B$29:$J$60,MATCH($L287, 'Source Data'!$B$26:$J$26,1),TRUE))))</f>
        <v/>
      </c>
      <c r="V287" s="170" t="str">
        <f>IF(OR(AND(OR($J287="Retired",$J287="Permanent Low-Use"),$K287&lt;=2027),(AND($J287="New",$K287&gt;2027))),"N/A",IF($N287=0,0,IF(ISERROR(VLOOKUP($E287,'Source Data'!$B$29:$J$60, MATCH($L287, 'Source Data'!$B$26:$J$26,1),TRUE))=TRUE,"",VLOOKUP($E287,'Source Data'!$B$29:$J$60,MATCH($L287, 'Source Data'!$B$26:$J$26,1),TRUE))))</f>
        <v/>
      </c>
      <c r="W287" s="170" t="str">
        <f>IF(OR(AND(OR($J287="Retired",$J287="Permanent Low-Use"),$K287&lt;=2028),(AND($J287="New",$K287&gt;2028))),"N/A",IF($N287=0,0,IF(ISERROR(VLOOKUP($E287,'Source Data'!$B$29:$J$60, MATCH($L287, 'Source Data'!$B$26:$J$26,1),TRUE))=TRUE,"",VLOOKUP($E287,'Source Data'!$B$29:$J$60,MATCH($L287, 'Source Data'!$B$26:$J$26,1),TRUE))))</f>
        <v/>
      </c>
      <c r="X287" s="170" t="str">
        <f>IF(OR(AND(OR($J287="Retired",$J287="Permanent Low-Use"),$K287&lt;=2029),(AND($J287="New",$K287&gt;2029))),"N/A",IF($N287=0,0,IF(ISERROR(VLOOKUP($E287,'Source Data'!$B$29:$J$60, MATCH($L287, 'Source Data'!$B$26:$J$26,1),TRUE))=TRUE,"",VLOOKUP($E287,'Source Data'!$B$29:$J$60,MATCH($L287, 'Source Data'!$B$26:$J$26,1),TRUE))))</f>
        <v/>
      </c>
      <c r="Y287" s="170" t="str">
        <f>IF(OR(AND(OR($J287="Retired",$J287="Permanent Low-Use"),$K287&lt;=2030),(AND($J287="New",$K287&gt;2030))),"N/A",IF($N287=0,0,IF(ISERROR(VLOOKUP($E287,'Source Data'!$B$29:$J$60, MATCH($L287, 'Source Data'!$B$26:$J$26,1),TRUE))=TRUE,"",VLOOKUP($E287,'Source Data'!$B$29:$J$60,MATCH($L287, 'Source Data'!$B$26:$J$26,1),TRUE))))</f>
        <v/>
      </c>
      <c r="Z287" s="171" t="str">
        <f>IF(ISNUMBER($L287),IF(OR(AND(OR($J287="Retired",$J287="Permanent Low-Use"),$K287&lt;=2020),(AND($J287="New",$K287&gt;2020))),"N/A",VLOOKUP($F287,'Source Data'!$B$15:$I$22,5)),"")</f>
        <v/>
      </c>
      <c r="AA287" s="171" t="str">
        <f>IF(ISNUMBER($F287), IF(OR(AND(OR($J287="Retired", $J287="Permanent Low-Use"), $K287&lt;=2021), (AND($J287= "New", $K287&gt;2021))), "N/A", VLOOKUP($F287, 'Source Data'!$B$15:$I$22,6)), "")</f>
        <v/>
      </c>
      <c r="AB287" s="171" t="str">
        <f>IF(ISNUMBER($F287), IF(OR(AND(OR($J287="Retired", $J287="Permanent Low-Use"), $K287&lt;=2022), (AND($J287= "New", $K287&gt;2022))), "N/A", VLOOKUP($F287, 'Source Data'!$B$15:$I$22,7)), "")</f>
        <v/>
      </c>
      <c r="AC287" s="171" t="str">
        <f>IF(ISNUMBER($F287), IF(OR(AND(OR($J287="Retired", $J287="Permanent Low-Use"), $K287&lt;=2023), (AND($J287= "New", $K287&gt;2023))), "N/A", VLOOKUP($F287, 'Source Data'!$B$15:$I$22,8)), "")</f>
        <v/>
      </c>
      <c r="AD287" s="171" t="str">
        <f>IF(ISNUMBER($F287), IF(OR(AND(OR($J287="Retired", $J287="Permanent Low-Use"), $K287&lt;=2024), (AND($J287= "New", $K287&gt;2024))), "N/A", VLOOKUP($F287, 'Source Data'!$B$15:$I$22,8)), "")</f>
        <v/>
      </c>
      <c r="AE287" s="171" t="str">
        <f>IF(ISNUMBER($F287), IF(OR(AND(OR($J287="Retired", $J287="Permanent Low-Use"), $K287&lt;=2025), (AND($J287= "New", $K287&gt;2025))), "N/A", VLOOKUP($F287, 'Source Data'!$B$15:$I$22,8)), "")</f>
        <v/>
      </c>
      <c r="AF287" s="171" t="str">
        <f>IF(ISNUMBER($F287), IF(OR(AND(OR($J287="Retired", $J287="Permanent Low-Use"), $K287&lt;=2026), (AND($J287= "New", $K287&gt;2026))), "N/A", VLOOKUP($F287, 'Source Data'!$B$15:$I$22,8)), "")</f>
        <v/>
      </c>
      <c r="AG287" s="171" t="str">
        <f>IF(ISNUMBER($F287), IF(OR(AND(OR($J287="Retired", $J287="Permanent Low-Use"), $K287&lt;=2027), (AND($J287= "New", $K287&gt;2027))), "N/A", VLOOKUP($F287, 'Source Data'!$B$15:$I$22,8)), "")</f>
        <v/>
      </c>
      <c r="AH287" s="171" t="str">
        <f>IF(ISNUMBER($F287), IF(OR(AND(OR($J287="Retired", $J287="Permanent Low-Use"), $K287&lt;=2028), (AND($J287= "New", $K287&gt;2028))), "N/A", VLOOKUP($F287, 'Source Data'!$B$15:$I$22,8)), "")</f>
        <v/>
      </c>
      <c r="AI287" s="171" t="str">
        <f>IF(ISNUMBER($F287), IF(OR(AND(OR($J287="Retired", $J287="Permanent Low-Use"), $K287&lt;=2029), (AND($J287= "New", $K287&gt;2029))), "N/A", VLOOKUP($F287, 'Source Data'!$B$15:$I$22,8)), "")</f>
        <v/>
      </c>
      <c r="AJ287" s="171" t="str">
        <f>IF(ISNUMBER($F287), IF(OR(AND(OR($J287="Retired", $J287="Permanent Low-Use"), $K287&lt;=2030), (AND($J287= "New", $K287&gt;2030))), "N/A", VLOOKUP($F287, 'Source Data'!$B$15:$I$22,8)), "")</f>
        <v/>
      </c>
      <c r="AK287" s="171" t="str">
        <f>IF($N287= 0, "N/A", IF(ISERROR(VLOOKUP($F287, 'Source Data'!$B$4:$C$11,2)), "", VLOOKUP($F287, 'Source Data'!$B$4:$C$11,2)))</f>
        <v/>
      </c>
    </row>
    <row r="288" spans="1:37" x14ac:dyDescent="0.35">
      <c r="A288" s="99"/>
      <c r="B288" s="89"/>
      <c r="C288" s="90"/>
      <c r="D288" s="90"/>
      <c r="E288" s="91"/>
      <c r="F288" s="91"/>
      <c r="G288" s="86"/>
      <c r="H288" s="87"/>
      <c r="I288" s="86"/>
      <c r="J288" s="88"/>
      <c r="K288" s="92"/>
      <c r="L288" s="168" t="str">
        <f t="shared" si="13"/>
        <v/>
      </c>
      <c r="M288" s="170" t="str">
        <f>IF(ISERROR(VLOOKUP(E288,'Source Data'!$B$67:$J$97, MATCH(F288, 'Source Data'!$B$64:$J$64,1),TRUE))=TRUE,"",VLOOKUP(E288,'Source Data'!$B$67:$J$97,MATCH(F288, 'Source Data'!$B$64:$J$64,1),TRUE))</f>
        <v/>
      </c>
      <c r="N288" s="169" t="str">
        <f t="shared" si="14"/>
        <v/>
      </c>
      <c r="O288" s="170" t="str">
        <f>IF(OR(AND(OR($J288="Retired",$J288="Permanent Low-Use"),$K288&lt;=2020),(AND($J288="New",$K288&gt;2020))),"N/A",IF($N288=0,0,IF(ISERROR(VLOOKUP($E288,'Source Data'!$B$29:$J$60, MATCH($L288, 'Source Data'!$B$26:$J$26,1),TRUE))=TRUE,"",VLOOKUP($E288,'Source Data'!$B$29:$J$60,MATCH($L288, 'Source Data'!$B$26:$J$26,1),TRUE))))</f>
        <v/>
      </c>
      <c r="P288" s="170" t="str">
        <f>IF(OR(AND(OR($J288="Retired",$J288="Permanent Low-Use"),$K288&lt;=2021),(AND($J288="New",$K288&gt;2021))),"N/A",IF($N288=0,0,IF(ISERROR(VLOOKUP($E288,'Source Data'!$B$29:$J$60, MATCH($L288, 'Source Data'!$B$26:$J$26,1),TRUE))=TRUE,"",VLOOKUP($E288,'Source Data'!$B$29:$J$60,MATCH($L288, 'Source Data'!$B$26:$J$26,1),TRUE))))</f>
        <v/>
      </c>
      <c r="Q288" s="170" t="str">
        <f>IF(OR(AND(OR($J288="Retired",$J288="Permanent Low-Use"),$K288&lt;=2022),(AND($J288="New",$K288&gt;2022))),"N/A",IF($N288=0,0,IF(ISERROR(VLOOKUP($E288,'Source Data'!$B$29:$J$60, MATCH($L288, 'Source Data'!$B$26:$J$26,1),TRUE))=TRUE,"",VLOOKUP($E288,'Source Data'!$B$29:$J$60,MATCH($L288, 'Source Data'!$B$26:$J$26,1),TRUE))))</f>
        <v/>
      </c>
      <c r="R288" s="170" t="str">
        <f>IF(OR(AND(OR($J288="Retired",$J288="Permanent Low-Use"),$K288&lt;=2023),(AND($J288="New",$K288&gt;2023))),"N/A",IF($N288=0,0,IF(ISERROR(VLOOKUP($E288,'Source Data'!$B$29:$J$60, MATCH($L288, 'Source Data'!$B$26:$J$26,1),TRUE))=TRUE,"",VLOOKUP($E288,'Source Data'!$B$29:$J$60,MATCH($L288, 'Source Data'!$B$26:$J$26,1),TRUE))))</f>
        <v/>
      </c>
      <c r="S288" s="170" t="str">
        <f>IF(OR(AND(OR($J288="Retired",$J288="Permanent Low-Use"),$K288&lt;=2024),(AND($J288="New",$K288&gt;2024))),"N/A",IF($N288=0,0,IF(ISERROR(VLOOKUP($E288,'Source Data'!$B$29:$J$60, MATCH($L288, 'Source Data'!$B$26:$J$26,1),TRUE))=TRUE,"",VLOOKUP($E288,'Source Data'!$B$29:$J$60,MATCH($L288, 'Source Data'!$B$26:$J$26,1),TRUE))))</f>
        <v/>
      </c>
      <c r="T288" s="170" t="str">
        <f>IF(OR(AND(OR($J288="Retired",$J288="Permanent Low-Use"),$K288&lt;=2025),(AND($J288="New",$K288&gt;2025))),"N/A",IF($N288=0,0,IF(ISERROR(VLOOKUP($E288,'Source Data'!$B$29:$J$60, MATCH($L288, 'Source Data'!$B$26:$J$26,1),TRUE))=TRUE,"",VLOOKUP($E288,'Source Data'!$B$29:$J$60,MATCH($L288, 'Source Data'!$B$26:$J$26,1),TRUE))))</f>
        <v/>
      </c>
      <c r="U288" s="170" t="str">
        <f>IF(OR(AND(OR($J288="Retired",$J288="Permanent Low-Use"),$K288&lt;=2026),(AND($J288="New",$K288&gt;2026))),"N/A",IF($N288=0,0,IF(ISERROR(VLOOKUP($E288,'Source Data'!$B$29:$J$60, MATCH($L288, 'Source Data'!$B$26:$J$26,1),TRUE))=TRUE,"",VLOOKUP($E288,'Source Data'!$B$29:$J$60,MATCH($L288, 'Source Data'!$B$26:$J$26,1),TRUE))))</f>
        <v/>
      </c>
      <c r="V288" s="170" t="str">
        <f>IF(OR(AND(OR($J288="Retired",$J288="Permanent Low-Use"),$K288&lt;=2027),(AND($J288="New",$K288&gt;2027))),"N/A",IF($N288=0,0,IF(ISERROR(VLOOKUP($E288,'Source Data'!$B$29:$J$60, MATCH($L288, 'Source Data'!$B$26:$J$26,1),TRUE))=TRUE,"",VLOOKUP($E288,'Source Data'!$B$29:$J$60,MATCH($L288, 'Source Data'!$B$26:$J$26,1),TRUE))))</f>
        <v/>
      </c>
      <c r="W288" s="170" t="str">
        <f>IF(OR(AND(OR($J288="Retired",$J288="Permanent Low-Use"),$K288&lt;=2028),(AND($J288="New",$K288&gt;2028))),"N/A",IF($N288=0,0,IF(ISERROR(VLOOKUP($E288,'Source Data'!$B$29:$J$60, MATCH($L288, 'Source Data'!$B$26:$J$26,1),TRUE))=TRUE,"",VLOOKUP($E288,'Source Data'!$B$29:$J$60,MATCH($L288, 'Source Data'!$B$26:$J$26,1),TRUE))))</f>
        <v/>
      </c>
      <c r="X288" s="170" t="str">
        <f>IF(OR(AND(OR($J288="Retired",$J288="Permanent Low-Use"),$K288&lt;=2029),(AND($J288="New",$K288&gt;2029))),"N/A",IF($N288=0,0,IF(ISERROR(VLOOKUP($E288,'Source Data'!$B$29:$J$60, MATCH($L288, 'Source Data'!$B$26:$J$26,1),TRUE))=TRUE,"",VLOOKUP($E288,'Source Data'!$B$29:$J$60,MATCH($L288, 'Source Data'!$B$26:$J$26,1),TRUE))))</f>
        <v/>
      </c>
      <c r="Y288" s="170" t="str">
        <f>IF(OR(AND(OR($J288="Retired",$J288="Permanent Low-Use"),$K288&lt;=2030),(AND($J288="New",$K288&gt;2030))),"N/A",IF($N288=0,0,IF(ISERROR(VLOOKUP($E288,'Source Data'!$B$29:$J$60, MATCH($L288, 'Source Data'!$B$26:$J$26,1),TRUE))=TRUE,"",VLOOKUP($E288,'Source Data'!$B$29:$J$60,MATCH($L288, 'Source Data'!$B$26:$J$26,1),TRUE))))</f>
        <v/>
      </c>
      <c r="Z288" s="171" t="str">
        <f>IF(ISNUMBER($L288),IF(OR(AND(OR($J288="Retired",$J288="Permanent Low-Use"),$K288&lt;=2020),(AND($J288="New",$K288&gt;2020))),"N/A",VLOOKUP($F288,'Source Data'!$B$15:$I$22,5)),"")</f>
        <v/>
      </c>
      <c r="AA288" s="171" t="str">
        <f>IF(ISNUMBER($F288), IF(OR(AND(OR($J288="Retired", $J288="Permanent Low-Use"), $K288&lt;=2021), (AND($J288= "New", $K288&gt;2021))), "N/A", VLOOKUP($F288, 'Source Data'!$B$15:$I$22,6)), "")</f>
        <v/>
      </c>
      <c r="AB288" s="171" t="str">
        <f>IF(ISNUMBER($F288), IF(OR(AND(OR($J288="Retired", $J288="Permanent Low-Use"), $K288&lt;=2022), (AND($J288= "New", $K288&gt;2022))), "N/A", VLOOKUP($F288, 'Source Data'!$B$15:$I$22,7)), "")</f>
        <v/>
      </c>
      <c r="AC288" s="171" t="str">
        <f>IF(ISNUMBER($F288), IF(OR(AND(OR($J288="Retired", $J288="Permanent Low-Use"), $K288&lt;=2023), (AND($J288= "New", $K288&gt;2023))), "N/A", VLOOKUP($F288, 'Source Data'!$B$15:$I$22,8)), "")</f>
        <v/>
      </c>
      <c r="AD288" s="171" t="str">
        <f>IF(ISNUMBER($F288), IF(OR(AND(OR($J288="Retired", $J288="Permanent Low-Use"), $K288&lt;=2024), (AND($J288= "New", $K288&gt;2024))), "N/A", VLOOKUP($F288, 'Source Data'!$B$15:$I$22,8)), "")</f>
        <v/>
      </c>
      <c r="AE288" s="171" t="str">
        <f>IF(ISNUMBER($F288), IF(OR(AND(OR($J288="Retired", $J288="Permanent Low-Use"), $K288&lt;=2025), (AND($J288= "New", $K288&gt;2025))), "N/A", VLOOKUP($F288, 'Source Data'!$B$15:$I$22,8)), "")</f>
        <v/>
      </c>
      <c r="AF288" s="171" t="str">
        <f>IF(ISNUMBER($F288), IF(OR(AND(OR($J288="Retired", $J288="Permanent Low-Use"), $K288&lt;=2026), (AND($J288= "New", $K288&gt;2026))), "N/A", VLOOKUP($F288, 'Source Data'!$B$15:$I$22,8)), "")</f>
        <v/>
      </c>
      <c r="AG288" s="171" t="str">
        <f>IF(ISNUMBER($F288), IF(OR(AND(OR($J288="Retired", $J288="Permanent Low-Use"), $K288&lt;=2027), (AND($J288= "New", $K288&gt;2027))), "N/A", VLOOKUP($F288, 'Source Data'!$B$15:$I$22,8)), "")</f>
        <v/>
      </c>
      <c r="AH288" s="171" t="str">
        <f>IF(ISNUMBER($F288), IF(OR(AND(OR($J288="Retired", $J288="Permanent Low-Use"), $K288&lt;=2028), (AND($J288= "New", $K288&gt;2028))), "N/A", VLOOKUP($F288, 'Source Data'!$B$15:$I$22,8)), "")</f>
        <v/>
      </c>
      <c r="AI288" s="171" t="str">
        <f>IF(ISNUMBER($F288), IF(OR(AND(OR($J288="Retired", $J288="Permanent Low-Use"), $K288&lt;=2029), (AND($J288= "New", $K288&gt;2029))), "N/A", VLOOKUP($F288, 'Source Data'!$B$15:$I$22,8)), "")</f>
        <v/>
      </c>
      <c r="AJ288" s="171" t="str">
        <f>IF(ISNUMBER($F288), IF(OR(AND(OR($J288="Retired", $J288="Permanent Low-Use"), $K288&lt;=2030), (AND($J288= "New", $K288&gt;2030))), "N/A", VLOOKUP($F288, 'Source Data'!$B$15:$I$22,8)), "")</f>
        <v/>
      </c>
      <c r="AK288" s="171" t="str">
        <f>IF($N288= 0, "N/A", IF(ISERROR(VLOOKUP($F288, 'Source Data'!$B$4:$C$11,2)), "", VLOOKUP($F288, 'Source Data'!$B$4:$C$11,2)))</f>
        <v/>
      </c>
    </row>
    <row r="289" spans="1:37" x14ac:dyDescent="0.35">
      <c r="A289" s="99"/>
      <c r="B289" s="89"/>
      <c r="C289" s="90"/>
      <c r="D289" s="90"/>
      <c r="E289" s="91"/>
      <c r="F289" s="91"/>
      <c r="G289" s="86"/>
      <c r="H289" s="87"/>
      <c r="I289" s="86"/>
      <c r="J289" s="88"/>
      <c r="K289" s="92"/>
      <c r="L289" s="168" t="str">
        <f t="shared" si="13"/>
        <v/>
      </c>
      <c r="M289" s="170" t="str">
        <f>IF(ISERROR(VLOOKUP(E289,'Source Data'!$B$67:$J$97, MATCH(F289, 'Source Data'!$B$64:$J$64,1),TRUE))=TRUE,"",VLOOKUP(E289,'Source Data'!$B$67:$J$97,MATCH(F289, 'Source Data'!$B$64:$J$64,1),TRUE))</f>
        <v/>
      </c>
      <c r="N289" s="169" t="str">
        <f t="shared" si="14"/>
        <v/>
      </c>
      <c r="O289" s="170" t="str">
        <f>IF(OR(AND(OR($J289="Retired",$J289="Permanent Low-Use"),$K289&lt;=2020),(AND($J289="New",$K289&gt;2020))),"N/A",IF($N289=0,0,IF(ISERROR(VLOOKUP($E289,'Source Data'!$B$29:$J$60, MATCH($L289, 'Source Data'!$B$26:$J$26,1),TRUE))=TRUE,"",VLOOKUP($E289,'Source Data'!$B$29:$J$60,MATCH($L289, 'Source Data'!$B$26:$J$26,1),TRUE))))</f>
        <v/>
      </c>
      <c r="P289" s="170" t="str">
        <f>IF(OR(AND(OR($J289="Retired",$J289="Permanent Low-Use"),$K289&lt;=2021),(AND($J289="New",$K289&gt;2021))),"N/A",IF($N289=0,0,IF(ISERROR(VLOOKUP($E289,'Source Data'!$B$29:$J$60, MATCH($L289, 'Source Data'!$B$26:$J$26,1),TRUE))=TRUE,"",VLOOKUP($E289,'Source Data'!$B$29:$J$60,MATCH($L289, 'Source Data'!$B$26:$J$26,1),TRUE))))</f>
        <v/>
      </c>
      <c r="Q289" s="170" t="str">
        <f>IF(OR(AND(OR($J289="Retired",$J289="Permanent Low-Use"),$K289&lt;=2022),(AND($J289="New",$K289&gt;2022))),"N/A",IF($N289=0,0,IF(ISERROR(VLOOKUP($E289,'Source Data'!$B$29:$J$60, MATCH($L289, 'Source Data'!$B$26:$J$26,1),TRUE))=TRUE,"",VLOOKUP($E289,'Source Data'!$B$29:$J$60,MATCH($L289, 'Source Data'!$B$26:$J$26,1),TRUE))))</f>
        <v/>
      </c>
      <c r="R289" s="170" t="str">
        <f>IF(OR(AND(OR($J289="Retired",$J289="Permanent Low-Use"),$K289&lt;=2023),(AND($J289="New",$K289&gt;2023))),"N/A",IF($N289=0,0,IF(ISERROR(VLOOKUP($E289,'Source Data'!$B$29:$J$60, MATCH($L289, 'Source Data'!$B$26:$J$26,1),TRUE))=TRUE,"",VLOOKUP($E289,'Source Data'!$B$29:$J$60,MATCH($L289, 'Source Data'!$B$26:$J$26,1),TRUE))))</f>
        <v/>
      </c>
      <c r="S289" s="170" t="str">
        <f>IF(OR(AND(OR($J289="Retired",$J289="Permanent Low-Use"),$K289&lt;=2024),(AND($J289="New",$K289&gt;2024))),"N/A",IF($N289=0,0,IF(ISERROR(VLOOKUP($E289,'Source Data'!$B$29:$J$60, MATCH($L289, 'Source Data'!$B$26:$J$26,1),TRUE))=TRUE,"",VLOOKUP($E289,'Source Data'!$B$29:$J$60,MATCH($L289, 'Source Data'!$B$26:$J$26,1),TRUE))))</f>
        <v/>
      </c>
      <c r="T289" s="170" t="str">
        <f>IF(OR(AND(OR($J289="Retired",$J289="Permanent Low-Use"),$K289&lt;=2025),(AND($J289="New",$K289&gt;2025))),"N/A",IF($N289=0,0,IF(ISERROR(VLOOKUP($E289,'Source Data'!$B$29:$J$60, MATCH($L289, 'Source Data'!$B$26:$J$26,1),TRUE))=TRUE,"",VLOOKUP($E289,'Source Data'!$B$29:$J$60,MATCH($L289, 'Source Data'!$B$26:$J$26,1),TRUE))))</f>
        <v/>
      </c>
      <c r="U289" s="170" t="str">
        <f>IF(OR(AND(OR($J289="Retired",$J289="Permanent Low-Use"),$K289&lt;=2026),(AND($J289="New",$K289&gt;2026))),"N/A",IF($N289=0,0,IF(ISERROR(VLOOKUP($E289,'Source Data'!$B$29:$J$60, MATCH($L289, 'Source Data'!$B$26:$J$26,1),TRUE))=TRUE,"",VLOOKUP($E289,'Source Data'!$B$29:$J$60,MATCH($L289, 'Source Data'!$B$26:$J$26,1),TRUE))))</f>
        <v/>
      </c>
      <c r="V289" s="170" t="str">
        <f>IF(OR(AND(OR($J289="Retired",$J289="Permanent Low-Use"),$K289&lt;=2027),(AND($J289="New",$K289&gt;2027))),"N/A",IF($N289=0,0,IF(ISERROR(VLOOKUP($E289,'Source Data'!$B$29:$J$60, MATCH($L289, 'Source Data'!$B$26:$J$26,1),TRUE))=TRUE,"",VLOOKUP($E289,'Source Data'!$B$29:$J$60,MATCH($L289, 'Source Data'!$B$26:$J$26,1),TRUE))))</f>
        <v/>
      </c>
      <c r="W289" s="170" t="str">
        <f>IF(OR(AND(OR($J289="Retired",$J289="Permanent Low-Use"),$K289&lt;=2028),(AND($J289="New",$K289&gt;2028))),"N/A",IF($N289=0,0,IF(ISERROR(VLOOKUP($E289,'Source Data'!$B$29:$J$60, MATCH($L289, 'Source Data'!$B$26:$J$26,1),TRUE))=TRUE,"",VLOOKUP($E289,'Source Data'!$B$29:$J$60,MATCH($L289, 'Source Data'!$B$26:$J$26,1),TRUE))))</f>
        <v/>
      </c>
      <c r="X289" s="170" t="str">
        <f>IF(OR(AND(OR($J289="Retired",$J289="Permanent Low-Use"),$K289&lt;=2029),(AND($J289="New",$K289&gt;2029))),"N/A",IF($N289=0,0,IF(ISERROR(VLOOKUP($E289,'Source Data'!$B$29:$J$60, MATCH($L289, 'Source Data'!$B$26:$J$26,1),TRUE))=TRUE,"",VLOOKUP($E289,'Source Data'!$B$29:$J$60,MATCH($L289, 'Source Data'!$B$26:$J$26,1),TRUE))))</f>
        <v/>
      </c>
      <c r="Y289" s="170" t="str">
        <f>IF(OR(AND(OR($J289="Retired",$J289="Permanent Low-Use"),$K289&lt;=2030),(AND($J289="New",$K289&gt;2030))),"N/A",IF($N289=0,0,IF(ISERROR(VLOOKUP($E289,'Source Data'!$B$29:$J$60, MATCH($L289, 'Source Data'!$B$26:$J$26,1),TRUE))=TRUE,"",VLOOKUP($E289,'Source Data'!$B$29:$J$60,MATCH($L289, 'Source Data'!$B$26:$J$26,1),TRUE))))</f>
        <v/>
      </c>
      <c r="Z289" s="171" t="str">
        <f>IF(ISNUMBER($L289),IF(OR(AND(OR($J289="Retired",$J289="Permanent Low-Use"),$K289&lt;=2020),(AND($J289="New",$K289&gt;2020))),"N/A",VLOOKUP($F289,'Source Data'!$B$15:$I$22,5)),"")</f>
        <v/>
      </c>
      <c r="AA289" s="171" t="str">
        <f>IF(ISNUMBER($F289), IF(OR(AND(OR($J289="Retired", $J289="Permanent Low-Use"), $K289&lt;=2021), (AND($J289= "New", $K289&gt;2021))), "N/A", VLOOKUP($F289, 'Source Data'!$B$15:$I$22,6)), "")</f>
        <v/>
      </c>
      <c r="AB289" s="171" t="str">
        <f>IF(ISNUMBER($F289), IF(OR(AND(OR($J289="Retired", $J289="Permanent Low-Use"), $K289&lt;=2022), (AND($J289= "New", $K289&gt;2022))), "N/A", VLOOKUP($F289, 'Source Data'!$B$15:$I$22,7)), "")</f>
        <v/>
      </c>
      <c r="AC289" s="171" t="str">
        <f>IF(ISNUMBER($F289), IF(OR(AND(OR($J289="Retired", $J289="Permanent Low-Use"), $K289&lt;=2023), (AND($J289= "New", $K289&gt;2023))), "N/A", VLOOKUP($F289, 'Source Data'!$B$15:$I$22,8)), "")</f>
        <v/>
      </c>
      <c r="AD289" s="171" t="str">
        <f>IF(ISNUMBER($F289), IF(OR(AND(OR($J289="Retired", $J289="Permanent Low-Use"), $K289&lt;=2024), (AND($J289= "New", $K289&gt;2024))), "N/A", VLOOKUP($F289, 'Source Data'!$B$15:$I$22,8)), "")</f>
        <v/>
      </c>
      <c r="AE289" s="171" t="str">
        <f>IF(ISNUMBER($F289), IF(OR(AND(OR($J289="Retired", $J289="Permanent Low-Use"), $K289&lt;=2025), (AND($J289= "New", $K289&gt;2025))), "N/A", VLOOKUP($F289, 'Source Data'!$B$15:$I$22,8)), "")</f>
        <v/>
      </c>
      <c r="AF289" s="171" t="str">
        <f>IF(ISNUMBER($F289), IF(OR(AND(OR($J289="Retired", $J289="Permanent Low-Use"), $K289&lt;=2026), (AND($J289= "New", $K289&gt;2026))), "N/A", VLOOKUP($F289, 'Source Data'!$B$15:$I$22,8)), "")</f>
        <v/>
      </c>
      <c r="AG289" s="171" t="str">
        <f>IF(ISNUMBER($F289), IF(OR(AND(OR($J289="Retired", $J289="Permanent Low-Use"), $K289&lt;=2027), (AND($J289= "New", $K289&gt;2027))), "N/A", VLOOKUP($F289, 'Source Data'!$B$15:$I$22,8)), "")</f>
        <v/>
      </c>
      <c r="AH289" s="171" t="str">
        <f>IF(ISNUMBER($F289), IF(OR(AND(OR($J289="Retired", $J289="Permanent Low-Use"), $K289&lt;=2028), (AND($J289= "New", $K289&gt;2028))), "N/A", VLOOKUP($F289, 'Source Data'!$B$15:$I$22,8)), "")</f>
        <v/>
      </c>
      <c r="AI289" s="171" t="str">
        <f>IF(ISNUMBER($F289), IF(OR(AND(OR($J289="Retired", $J289="Permanent Low-Use"), $K289&lt;=2029), (AND($J289= "New", $K289&gt;2029))), "N/A", VLOOKUP($F289, 'Source Data'!$B$15:$I$22,8)), "")</f>
        <v/>
      </c>
      <c r="AJ289" s="171" t="str">
        <f>IF(ISNUMBER($F289), IF(OR(AND(OR($J289="Retired", $J289="Permanent Low-Use"), $K289&lt;=2030), (AND($J289= "New", $K289&gt;2030))), "N/A", VLOOKUP($F289, 'Source Data'!$B$15:$I$22,8)), "")</f>
        <v/>
      </c>
      <c r="AK289" s="171" t="str">
        <f>IF($N289= 0, "N/A", IF(ISERROR(VLOOKUP($F289, 'Source Data'!$B$4:$C$11,2)), "", VLOOKUP($F289, 'Source Data'!$B$4:$C$11,2)))</f>
        <v/>
      </c>
    </row>
    <row r="290" spans="1:37" x14ac:dyDescent="0.35">
      <c r="A290" s="99"/>
      <c r="B290" s="89"/>
      <c r="C290" s="90"/>
      <c r="D290" s="90"/>
      <c r="E290" s="91"/>
      <c r="F290" s="91"/>
      <c r="G290" s="86"/>
      <c r="H290" s="87"/>
      <c r="I290" s="86"/>
      <c r="J290" s="88"/>
      <c r="K290" s="92"/>
      <c r="L290" s="168" t="str">
        <f t="shared" si="13"/>
        <v/>
      </c>
      <c r="M290" s="170" t="str">
        <f>IF(ISERROR(VLOOKUP(E290,'Source Data'!$B$67:$J$97, MATCH(F290, 'Source Data'!$B$64:$J$64,1),TRUE))=TRUE,"",VLOOKUP(E290,'Source Data'!$B$67:$J$97,MATCH(F290, 'Source Data'!$B$64:$J$64,1),TRUE))</f>
        <v/>
      </c>
      <c r="N290" s="169" t="str">
        <f t="shared" si="14"/>
        <v/>
      </c>
      <c r="O290" s="170" t="str">
        <f>IF(OR(AND(OR($J290="Retired",$J290="Permanent Low-Use"),$K290&lt;=2020),(AND($J290="New",$K290&gt;2020))),"N/A",IF($N290=0,0,IF(ISERROR(VLOOKUP($E290,'Source Data'!$B$29:$J$60, MATCH($L290, 'Source Data'!$B$26:$J$26,1),TRUE))=TRUE,"",VLOOKUP($E290,'Source Data'!$B$29:$J$60,MATCH($L290, 'Source Data'!$B$26:$J$26,1),TRUE))))</f>
        <v/>
      </c>
      <c r="P290" s="170" t="str">
        <f>IF(OR(AND(OR($J290="Retired",$J290="Permanent Low-Use"),$K290&lt;=2021),(AND($J290="New",$K290&gt;2021))),"N/A",IF($N290=0,0,IF(ISERROR(VLOOKUP($E290,'Source Data'!$B$29:$J$60, MATCH($L290, 'Source Data'!$B$26:$J$26,1),TRUE))=TRUE,"",VLOOKUP($E290,'Source Data'!$B$29:$J$60,MATCH($L290, 'Source Data'!$B$26:$J$26,1),TRUE))))</f>
        <v/>
      </c>
      <c r="Q290" s="170" t="str">
        <f>IF(OR(AND(OR($J290="Retired",$J290="Permanent Low-Use"),$K290&lt;=2022),(AND($J290="New",$K290&gt;2022))),"N/A",IF($N290=0,0,IF(ISERROR(VLOOKUP($E290,'Source Data'!$B$29:$J$60, MATCH($L290, 'Source Data'!$B$26:$J$26,1),TRUE))=TRUE,"",VLOOKUP($E290,'Source Data'!$B$29:$J$60,MATCH($L290, 'Source Data'!$B$26:$J$26,1),TRUE))))</f>
        <v/>
      </c>
      <c r="R290" s="170" t="str">
        <f>IF(OR(AND(OR($J290="Retired",$J290="Permanent Low-Use"),$K290&lt;=2023),(AND($J290="New",$K290&gt;2023))),"N/A",IF($N290=0,0,IF(ISERROR(VLOOKUP($E290,'Source Data'!$B$29:$J$60, MATCH($L290, 'Source Data'!$B$26:$J$26,1),TRUE))=TRUE,"",VLOOKUP($E290,'Source Data'!$B$29:$J$60,MATCH($L290, 'Source Data'!$B$26:$J$26,1),TRUE))))</f>
        <v/>
      </c>
      <c r="S290" s="170" t="str">
        <f>IF(OR(AND(OR($J290="Retired",$J290="Permanent Low-Use"),$K290&lt;=2024),(AND($J290="New",$K290&gt;2024))),"N/A",IF($N290=0,0,IF(ISERROR(VLOOKUP($E290,'Source Data'!$B$29:$J$60, MATCH($L290, 'Source Data'!$B$26:$J$26,1),TRUE))=TRUE,"",VLOOKUP($E290,'Source Data'!$B$29:$J$60,MATCH($L290, 'Source Data'!$B$26:$J$26,1),TRUE))))</f>
        <v/>
      </c>
      <c r="T290" s="170" t="str">
        <f>IF(OR(AND(OR($J290="Retired",$J290="Permanent Low-Use"),$K290&lt;=2025),(AND($J290="New",$K290&gt;2025))),"N/A",IF($N290=0,0,IF(ISERROR(VLOOKUP($E290,'Source Data'!$B$29:$J$60, MATCH($L290, 'Source Data'!$B$26:$J$26,1),TRUE))=TRUE,"",VLOOKUP($E290,'Source Data'!$B$29:$J$60,MATCH($L290, 'Source Data'!$B$26:$J$26,1),TRUE))))</f>
        <v/>
      </c>
      <c r="U290" s="170" t="str">
        <f>IF(OR(AND(OR($J290="Retired",$J290="Permanent Low-Use"),$K290&lt;=2026),(AND($J290="New",$K290&gt;2026))),"N/A",IF($N290=0,0,IF(ISERROR(VLOOKUP($E290,'Source Data'!$B$29:$J$60, MATCH($L290, 'Source Data'!$B$26:$J$26,1),TRUE))=TRUE,"",VLOOKUP($E290,'Source Data'!$B$29:$J$60,MATCH($L290, 'Source Data'!$B$26:$J$26,1),TRUE))))</f>
        <v/>
      </c>
      <c r="V290" s="170" t="str">
        <f>IF(OR(AND(OR($J290="Retired",$J290="Permanent Low-Use"),$K290&lt;=2027),(AND($J290="New",$K290&gt;2027))),"N/A",IF($N290=0,0,IF(ISERROR(VLOOKUP($E290,'Source Data'!$B$29:$J$60, MATCH($L290, 'Source Data'!$B$26:$J$26,1),TRUE))=TRUE,"",VLOOKUP($E290,'Source Data'!$B$29:$J$60,MATCH($L290, 'Source Data'!$B$26:$J$26,1),TRUE))))</f>
        <v/>
      </c>
      <c r="W290" s="170" t="str">
        <f>IF(OR(AND(OR($J290="Retired",$J290="Permanent Low-Use"),$K290&lt;=2028),(AND($J290="New",$K290&gt;2028))),"N/A",IF($N290=0,0,IF(ISERROR(VLOOKUP($E290,'Source Data'!$B$29:$J$60, MATCH($L290, 'Source Data'!$B$26:$J$26,1),TRUE))=TRUE,"",VLOOKUP($E290,'Source Data'!$B$29:$J$60,MATCH($L290, 'Source Data'!$B$26:$J$26,1),TRUE))))</f>
        <v/>
      </c>
      <c r="X290" s="170" t="str">
        <f>IF(OR(AND(OR($J290="Retired",$J290="Permanent Low-Use"),$K290&lt;=2029),(AND($J290="New",$K290&gt;2029))),"N/A",IF($N290=0,0,IF(ISERROR(VLOOKUP($E290,'Source Data'!$B$29:$J$60, MATCH($L290, 'Source Data'!$B$26:$J$26,1),TRUE))=TRUE,"",VLOOKUP($E290,'Source Data'!$B$29:$J$60,MATCH($L290, 'Source Data'!$B$26:$J$26,1),TRUE))))</f>
        <v/>
      </c>
      <c r="Y290" s="170" t="str">
        <f>IF(OR(AND(OR($J290="Retired",$J290="Permanent Low-Use"),$K290&lt;=2030),(AND($J290="New",$K290&gt;2030))),"N/A",IF($N290=0,0,IF(ISERROR(VLOOKUP($E290,'Source Data'!$B$29:$J$60, MATCH($L290, 'Source Data'!$B$26:$J$26,1),TRUE))=TRUE,"",VLOOKUP($E290,'Source Data'!$B$29:$J$60,MATCH($L290, 'Source Data'!$B$26:$J$26,1),TRUE))))</f>
        <v/>
      </c>
      <c r="Z290" s="171" t="str">
        <f>IF(ISNUMBER($L290),IF(OR(AND(OR($J290="Retired",$J290="Permanent Low-Use"),$K290&lt;=2020),(AND($J290="New",$K290&gt;2020))),"N/A",VLOOKUP($F290,'Source Data'!$B$15:$I$22,5)),"")</f>
        <v/>
      </c>
      <c r="AA290" s="171" t="str">
        <f>IF(ISNUMBER($F290), IF(OR(AND(OR($J290="Retired", $J290="Permanent Low-Use"), $K290&lt;=2021), (AND($J290= "New", $K290&gt;2021))), "N/A", VLOOKUP($F290, 'Source Data'!$B$15:$I$22,6)), "")</f>
        <v/>
      </c>
      <c r="AB290" s="171" t="str">
        <f>IF(ISNUMBER($F290), IF(OR(AND(OR($J290="Retired", $J290="Permanent Low-Use"), $K290&lt;=2022), (AND($J290= "New", $K290&gt;2022))), "N/A", VLOOKUP($F290, 'Source Data'!$B$15:$I$22,7)), "")</f>
        <v/>
      </c>
      <c r="AC290" s="171" t="str">
        <f>IF(ISNUMBER($F290), IF(OR(AND(OR($J290="Retired", $J290="Permanent Low-Use"), $K290&lt;=2023), (AND($J290= "New", $K290&gt;2023))), "N/A", VLOOKUP($F290, 'Source Data'!$B$15:$I$22,8)), "")</f>
        <v/>
      </c>
      <c r="AD290" s="171" t="str">
        <f>IF(ISNUMBER($F290), IF(OR(AND(OR($J290="Retired", $J290="Permanent Low-Use"), $K290&lt;=2024), (AND($J290= "New", $K290&gt;2024))), "N/A", VLOOKUP($F290, 'Source Data'!$B$15:$I$22,8)), "")</f>
        <v/>
      </c>
      <c r="AE290" s="171" t="str">
        <f>IF(ISNUMBER($F290), IF(OR(AND(OR($J290="Retired", $J290="Permanent Low-Use"), $K290&lt;=2025), (AND($J290= "New", $K290&gt;2025))), "N/A", VLOOKUP($F290, 'Source Data'!$B$15:$I$22,8)), "")</f>
        <v/>
      </c>
      <c r="AF290" s="171" t="str">
        <f>IF(ISNUMBER($F290), IF(OR(AND(OR($J290="Retired", $J290="Permanent Low-Use"), $K290&lt;=2026), (AND($J290= "New", $K290&gt;2026))), "N/A", VLOOKUP($F290, 'Source Data'!$B$15:$I$22,8)), "")</f>
        <v/>
      </c>
      <c r="AG290" s="171" t="str">
        <f>IF(ISNUMBER($F290), IF(OR(AND(OR($J290="Retired", $J290="Permanent Low-Use"), $K290&lt;=2027), (AND($J290= "New", $K290&gt;2027))), "N/A", VLOOKUP($F290, 'Source Data'!$B$15:$I$22,8)), "")</f>
        <v/>
      </c>
      <c r="AH290" s="171" t="str">
        <f>IF(ISNUMBER($F290), IF(OR(AND(OR($J290="Retired", $J290="Permanent Low-Use"), $K290&lt;=2028), (AND($J290= "New", $K290&gt;2028))), "N/A", VLOOKUP($F290, 'Source Data'!$B$15:$I$22,8)), "")</f>
        <v/>
      </c>
      <c r="AI290" s="171" t="str">
        <f>IF(ISNUMBER($F290), IF(OR(AND(OR($J290="Retired", $J290="Permanent Low-Use"), $K290&lt;=2029), (AND($J290= "New", $K290&gt;2029))), "N/A", VLOOKUP($F290, 'Source Data'!$B$15:$I$22,8)), "")</f>
        <v/>
      </c>
      <c r="AJ290" s="171" t="str">
        <f>IF(ISNUMBER($F290), IF(OR(AND(OR($J290="Retired", $J290="Permanent Low-Use"), $K290&lt;=2030), (AND($J290= "New", $K290&gt;2030))), "N/A", VLOOKUP($F290, 'Source Data'!$B$15:$I$22,8)), "")</f>
        <v/>
      </c>
      <c r="AK290" s="171" t="str">
        <f>IF($N290= 0, "N/A", IF(ISERROR(VLOOKUP($F290, 'Source Data'!$B$4:$C$11,2)), "", VLOOKUP($F290, 'Source Data'!$B$4:$C$11,2)))</f>
        <v/>
      </c>
    </row>
    <row r="291" spans="1:37" x14ac:dyDescent="0.35">
      <c r="A291" s="99"/>
      <c r="B291" s="89"/>
      <c r="C291" s="90"/>
      <c r="D291" s="90"/>
      <c r="E291" s="91"/>
      <c r="F291" s="91"/>
      <c r="G291" s="86"/>
      <c r="H291" s="87"/>
      <c r="I291" s="86"/>
      <c r="J291" s="88"/>
      <c r="K291" s="92"/>
      <c r="L291" s="168" t="str">
        <f t="shared" si="13"/>
        <v/>
      </c>
      <c r="M291" s="170" t="str">
        <f>IF(ISERROR(VLOOKUP(E291,'Source Data'!$B$67:$J$97, MATCH(F291, 'Source Data'!$B$64:$J$64,1),TRUE))=TRUE,"",VLOOKUP(E291,'Source Data'!$B$67:$J$97,MATCH(F291, 'Source Data'!$B$64:$J$64,1),TRUE))</f>
        <v/>
      </c>
      <c r="N291" s="169" t="str">
        <f t="shared" si="14"/>
        <v/>
      </c>
      <c r="O291" s="170" t="str">
        <f>IF(OR(AND(OR($J291="Retired",$J291="Permanent Low-Use"),$K291&lt;=2020),(AND($J291="New",$K291&gt;2020))),"N/A",IF($N291=0,0,IF(ISERROR(VLOOKUP($E291,'Source Data'!$B$29:$J$60, MATCH($L291, 'Source Data'!$B$26:$J$26,1),TRUE))=TRUE,"",VLOOKUP($E291,'Source Data'!$B$29:$J$60,MATCH($L291, 'Source Data'!$B$26:$J$26,1),TRUE))))</f>
        <v/>
      </c>
      <c r="P291" s="170" t="str">
        <f>IF(OR(AND(OR($J291="Retired",$J291="Permanent Low-Use"),$K291&lt;=2021),(AND($J291="New",$K291&gt;2021))),"N/A",IF($N291=0,0,IF(ISERROR(VLOOKUP($E291,'Source Data'!$B$29:$J$60, MATCH($L291, 'Source Data'!$B$26:$J$26,1),TRUE))=TRUE,"",VLOOKUP($E291,'Source Data'!$B$29:$J$60,MATCH($L291, 'Source Data'!$B$26:$J$26,1),TRUE))))</f>
        <v/>
      </c>
      <c r="Q291" s="170" t="str">
        <f>IF(OR(AND(OR($J291="Retired",$J291="Permanent Low-Use"),$K291&lt;=2022),(AND($J291="New",$K291&gt;2022))),"N/A",IF($N291=0,0,IF(ISERROR(VLOOKUP($E291,'Source Data'!$B$29:$J$60, MATCH($L291, 'Source Data'!$B$26:$J$26,1),TRUE))=TRUE,"",VLOOKUP($E291,'Source Data'!$B$29:$J$60,MATCH($L291, 'Source Data'!$B$26:$J$26,1),TRUE))))</f>
        <v/>
      </c>
      <c r="R291" s="170" t="str">
        <f>IF(OR(AND(OR($J291="Retired",$J291="Permanent Low-Use"),$K291&lt;=2023),(AND($J291="New",$K291&gt;2023))),"N/A",IF($N291=0,0,IF(ISERROR(VLOOKUP($E291,'Source Data'!$B$29:$J$60, MATCH($L291, 'Source Data'!$B$26:$J$26,1),TRUE))=TRUE,"",VLOOKUP($E291,'Source Data'!$B$29:$J$60,MATCH($L291, 'Source Data'!$B$26:$J$26,1),TRUE))))</f>
        <v/>
      </c>
      <c r="S291" s="170" t="str">
        <f>IF(OR(AND(OR($J291="Retired",$J291="Permanent Low-Use"),$K291&lt;=2024),(AND($J291="New",$K291&gt;2024))),"N/A",IF($N291=0,0,IF(ISERROR(VLOOKUP($E291,'Source Data'!$B$29:$J$60, MATCH($L291, 'Source Data'!$B$26:$J$26,1),TRUE))=TRUE,"",VLOOKUP($E291,'Source Data'!$B$29:$J$60,MATCH($L291, 'Source Data'!$B$26:$J$26,1),TRUE))))</f>
        <v/>
      </c>
      <c r="T291" s="170" t="str">
        <f>IF(OR(AND(OR($J291="Retired",$J291="Permanent Low-Use"),$K291&lt;=2025),(AND($J291="New",$K291&gt;2025))),"N/A",IF($N291=0,0,IF(ISERROR(VLOOKUP($E291,'Source Data'!$B$29:$J$60, MATCH($L291, 'Source Data'!$B$26:$J$26,1),TRUE))=TRUE,"",VLOOKUP($E291,'Source Data'!$B$29:$J$60,MATCH($L291, 'Source Data'!$B$26:$J$26,1),TRUE))))</f>
        <v/>
      </c>
      <c r="U291" s="170" t="str">
        <f>IF(OR(AND(OR($J291="Retired",$J291="Permanent Low-Use"),$K291&lt;=2026),(AND($J291="New",$K291&gt;2026))),"N/A",IF($N291=0,0,IF(ISERROR(VLOOKUP($E291,'Source Data'!$B$29:$J$60, MATCH($L291, 'Source Data'!$B$26:$J$26,1),TRUE))=TRUE,"",VLOOKUP($E291,'Source Data'!$B$29:$J$60,MATCH($L291, 'Source Data'!$B$26:$J$26,1),TRUE))))</f>
        <v/>
      </c>
      <c r="V291" s="170" t="str">
        <f>IF(OR(AND(OR($J291="Retired",$J291="Permanent Low-Use"),$K291&lt;=2027),(AND($J291="New",$K291&gt;2027))),"N/A",IF($N291=0,0,IF(ISERROR(VLOOKUP($E291,'Source Data'!$B$29:$J$60, MATCH($L291, 'Source Data'!$B$26:$J$26,1),TRUE))=TRUE,"",VLOOKUP($E291,'Source Data'!$B$29:$J$60,MATCH($L291, 'Source Data'!$B$26:$J$26,1),TRUE))))</f>
        <v/>
      </c>
      <c r="W291" s="170" t="str">
        <f>IF(OR(AND(OR($J291="Retired",$J291="Permanent Low-Use"),$K291&lt;=2028),(AND($J291="New",$K291&gt;2028))),"N/A",IF($N291=0,0,IF(ISERROR(VLOOKUP($E291,'Source Data'!$B$29:$J$60, MATCH($L291, 'Source Data'!$B$26:$J$26,1),TRUE))=TRUE,"",VLOOKUP($E291,'Source Data'!$B$29:$J$60,MATCH($L291, 'Source Data'!$B$26:$J$26,1),TRUE))))</f>
        <v/>
      </c>
      <c r="X291" s="170" t="str">
        <f>IF(OR(AND(OR($J291="Retired",$J291="Permanent Low-Use"),$K291&lt;=2029),(AND($J291="New",$K291&gt;2029))),"N/A",IF($N291=0,0,IF(ISERROR(VLOOKUP($E291,'Source Data'!$B$29:$J$60, MATCH($L291, 'Source Data'!$B$26:$J$26,1),TRUE))=TRUE,"",VLOOKUP($E291,'Source Data'!$B$29:$J$60,MATCH($L291, 'Source Data'!$B$26:$J$26,1),TRUE))))</f>
        <v/>
      </c>
      <c r="Y291" s="170" t="str">
        <f>IF(OR(AND(OR($J291="Retired",$J291="Permanent Low-Use"),$K291&lt;=2030),(AND($J291="New",$K291&gt;2030))),"N/A",IF($N291=0,0,IF(ISERROR(VLOOKUP($E291,'Source Data'!$B$29:$J$60, MATCH($L291, 'Source Data'!$B$26:$J$26,1),TRUE))=TRUE,"",VLOOKUP($E291,'Source Data'!$B$29:$J$60,MATCH($L291, 'Source Data'!$B$26:$J$26,1),TRUE))))</f>
        <v/>
      </c>
      <c r="Z291" s="171" t="str">
        <f>IF(ISNUMBER($L291),IF(OR(AND(OR($J291="Retired",$J291="Permanent Low-Use"),$K291&lt;=2020),(AND($J291="New",$K291&gt;2020))),"N/A",VLOOKUP($F291,'Source Data'!$B$15:$I$22,5)),"")</f>
        <v/>
      </c>
      <c r="AA291" s="171" t="str">
        <f>IF(ISNUMBER($F291), IF(OR(AND(OR($J291="Retired", $J291="Permanent Low-Use"), $K291&lt;=2021), (AND($J291= "New", $K291&gt;2021))), "N/A", VLOOKUP($F291, 'Source Data'!$B$15:$I$22,6)), "")</f>
        <v/>
      </c>
      <c r="AB291" s="171" t="str">
        <f>IF(ISNUMBER($F291), IF(OR(AND(OR($J291="Retired", $J291="Permanent Low-Use"), $K291&lt;=2022), (AND($J291= "New", $K291&gt;2022))), "N/A", VLOOKUP($F291, 'Source Data'!$B$15:$I$22,7)), "")</f>
        <v/>
      </c>
      <c r="AC291" s="171" t="str">
        <f>IF(ISNUMBER($F291), IF(OR(AND(OR($J291="Retired", $J291="Permanent Low-Use"), $K291&lt;=2023), (AND($J291= "New", $K291&gt;2023))), "N/A", VLOOKUP($F291, 'Source Data'!$B$15:$I$22,8)), "")</f>
        <v/>
      </c>
      <c r="AD291" s="171" t="str">
        <f>IF(ISNUMBER($F291), IF(OR(AND(OR($J291="Retired", $J291="Permanent Low-Use"), $K291&lt;=2024), (AND($J291= "New", $K291&gt;2024))), "N/A", VLOOKUP($F291, 'Source Data'!$B$15:$I$22,8)), "")</f>
        <v/>
      </c>
      <c r="AE291" s="171" t="str">
        <f>IF(ISNUMBER($F291), IF(OR(AND(OR($J291="Retired", $J291="Permanent Low-Use"), $K291&lt;=2025), (AND($J291= "New", $K291&gt;2025))), "N/A", VLOOKUP($F291, 'Source Data'!$B$15:$I$22,8)), "")</f>
        <v/>
      </c>
      <c r="AF291" s="171" t="str">
        <f>IF(ISNUMBER($F291), IF(OR(AND(OR($J291="Retired", $J291="Permanent Low-Use"), $K291&lt;=2026), (AND($J291= "New", $K291&gt;2026))), "N/A", VLOOKUP($F291, 'Source Data'!$B$15:$I$22,8)), "")</f>
        <v/>
      </c>
      <c r="AG291" s="171" t="str">
        <f>IF(ISNUMBER($F291), IF(OR(AND(OR($J291="Retired", $J291="Permanent Low-Use"), $K291&lt;=2027), (AND($J291= "New", $K291&gt;2027))), "N/A", VLOOKUP($F291, 'Source Data'!$B$15:$I$22,8)), "")</f>
        <v/>
      </c>
      <c r="AH291" s="171" t="str">
        <f>IF(ISNUMBER($F291), IF(OR(AND(OR($J291="Retired", $J291="Permanent Low-Use"), $K291&lt;=2028), (AND($J291= "New", $K291&gt;2028))), "N/A", VLOOKUP($F291, 'Source Data'!$B$15:$I$22,8)), "")</f>
        <v/>
      </c>
      <c r="AI291" s="171" t="str">
        <f>IF(ISNUMBER($F291), IF(OR(AND(OR($J291="Retired", $J291="Permanent Low-Use"), $K291&lt;=2029), (AND($J291= "New", $K291&gt;2029))), "N/A", VLOOKUP($F291, 'Source Data'!$B$15:$I$22,8)), "")</f>
        <v/>
      </c>
      <c r="AJ291" s="171" t="str">
        <f>IF(ISNUMBER($F291), IF(OR(AND(OR($J291="Retired", $J291="Permanent Low-Use"), $K291&lt;=2030), (AND($J291= "New", $K291&gt;2030))), "N/A", VLOOKUP($F291, 'Source Data'!$B$15:$I$22,8)), "")</f>
        <v/>
      </c>
      <c r="AK291" s="171" t="str">
        <f>IF($N291= 0, "N/A", IF(ISERROR(VLOOKUP($F291, 'Source Data'!$B$4:$C$11,2)), "", VLOOKUP($F291, 'Source Data'!$B$4:$C$11,2)))</f>
        <v/>
      </c>
    </row>
    <row r="292" spans="1:37" x14ac:dyDescent="0.35">
      <c r="A292" s="99"/>
      <c r="B292" s="89"/>
      <c r="C292" s="90"/>
      <c r="D292" s="90"/>
      <c r="E292" s="91"/>
      <c r="F292" s="91"/>
      <c r="G292" s="86"/>
      <c r="H292" s="87"/>
      <c r="I292" s="86"/>
      <c r="J292" s="88"/>
      <c r="K292" s="92"/>
      <c r="L292" s="168" t="str">
        <f t="shared" si="13"/>
        <v/>
      </c>
      <c r="M292" s="170" t="str">
        <f>IF(ISERROR(VLOOKUP(E292,'Source Data'!$B$67:$J$97, MATCH(F292, 'Source Data'!$B$64:$J$64,1),TRUE))=TRUE,"",VLOOKUP(E292,'Source Data'!$B$67:$J$97,MATCH(F292, 'Source Data'!$B$64:$J$64,1),TRUE))</f>
        <v/>
      </c>
      <c r="N292" s="169" t="str">
        <f t="shared" si="14"/>
        <v/>
      </c>
      <c r="O292" s="170" t="str">
        <f>IF(OR(AND(OR($J292="Retired",$J292="Permanent Low-Use"),$K292&lt;=2020),(AND($J292="New",$K292&gt;2020))),"N/A",IF($N292=0,0,IF(ISERROR(VLOOKUP($E292,'Source Data'!$B$29:$J$60, MATCH($L292, 'Source Data'!$B$26:$J$26,1),TRUE))=TRUE,"",VLOOKUP($E292,'Source Data'!$B$29:$J$60,MATCH($L292, 'Source Data'!$B$26:$J$26,1),TRUE))))</f>
        <v/>
      </c>
      <c r="P292" s="170" t="str">
        <f>IF(OR(AND(OR($J292="Retired",$J292="Permanent Low-Use"),$K292&lt;=2021),(AND($J292="New",$K292&gt;2021))),"N/A",IF($N292=0,0,IF(ISERROR(VLOOKUP($E292,'Source Data'!$B$29:$J$60, MATCH($L292, 'Source Data'!$B$26:$J$26,1),TRUE))=TRUE,"",VLOOKUP($E292,'Source Data'!$B$29:$J$60,MATCH($L292, 'Source Data'!$B$26:$J$26,1),TRUE))))</f>
        <v/>
      </c>
      <c r="Q292" s="170" t="str">
        <f>IF(OR(AND(OR($J292="Retired",$J292="Permanent Low-Use"),$K292&lt;=2022),(AND($J292="New",$K292&gt;2022))),"N/A",IF($N292=0,0,IF(ISERROR(VLOOKUP($E292,'Source Data'!$B$29:$J$60, MATCH($L292, 'Source Data'!$B$26:$J$26,1),TRUE))=TRUE,"",VLOOKUP($E292,'Source Data'!$B$29:$J$60,MATCH($L292, 'Source Data'!$B$26:$J$26,1),TRUE))))</f>
        <v/>
      </c>
      <c r="R292" s="170" t="str">
        <f>IF(OR(AND(OR($J292="Retired",$J292="Permanent Low-Use"),$K292&lt;=2023),(AND($J292="New",$K292&gt;2023))),"N/A",IF($N292=0,0,IF(ISERROR(VLOOKUP($E292,'Source Data'!$B$29:$J$60, MATCH($L292, 'Source Data'!$B$26:$J$26,1),TRUE))=TRUE,"",VLOOKUP($E292,'Source Data'!$B$29:$J$60,MATCH($L292, 'Source Data'!$B$26:$J$26,1),TRUE))))</f>
        <v/>
      </c>
      <c r="S292" s="170" t="str">
        <f>IF(OR(AND(OR($J292="Retired",$J292="Permanent Low-Use"),$K292&lt;=2024),(AND($J292="New",$K292&gt;2024))),"N/A",IF($N292=0,0,IF(ISERROR(VLOOKUP($E292,'Source Data'!$B$29:$J$60, MATCH($L292, 'Source Data'!$B$26:$J$26,1),TRUE))=TRUE,"",VLOOKUP($E292,'Source Data'!$B$29:$J$60,MATCH($L292, 'Source Data'!$B$26:$J$26,1),TRUE))))</f>
        <v/>
      </c>
      <c r="T292" s="170" t="str">
        <f>IF(OR(AND(OR($J292="Retired",$J292="Permanent Low-Use"),$K292&lt;=2025),(AND($J292="New",$K292&gt;2025))),"N/A",IF($N292=0,0,IF(ISERROR(VLOOKUP($E292,'Source Data'!$B$29:$J$60, MATCH($L292, 'Source Data'!$B$26:$J$26,1),TRUE))=TRUE,"",VLOOKUP($E292,'Source Data'!$B$29:$J$60,MATCH($L292, 'Source Data'!$B$26:$J$26,1),TRUE))))</f>
        <v/>
      </c>
      <c r="U292" s="170" t="str">
        <f>IF(OR(AND(OR($J292="Retired",$J292="Permanent Low-Use"),$K292&lt;=2026),(AND($J292="New",$K292&gt;2026))),"N/A",IF($N292=0,0,IF(ISERROR(VLOOKUP($E292,'Source Data'!$B$29:$J$60, MATCH($L292, 'Source Data'!$B$26:$J$26,1),TRUE))=TRUE,"",VLOOKUP($E292,'Source Data'!$B$29:$J$60,MATCH($L292, 'Source Data'!$B$26:$J$26,1),TRUE))))</f>
        <v/>
      </c>
      <c r="V292" s="170" t="str">
        <f>IF(OR(AND(OR($J292="Retired",$J292="Permanent Low-Use"),$K292&lt;=2027),(AND($J292="New",$K292&gt;2027))),"N/A",IF($N292=0,0,IF(ISERROR(VLOOKUP($E292,'Source Data'!$B$29:$J$60, MATCH($L292, 'Source Data'!$B$26:$J$26,1),TRUE))=TRUE,"",VLOOKUP($E292,'Source Data'!$B$29:$J$60,MATCH($L292, 'Source Data'!$B$26:$J$26,1),TRUE))))</f>
        <v/>
      </c>
      <c r="W292" s="170" t="str">
        <f>IF(OR(AND(OR($J292="Retired",$J292="Permanent Low-Use"),$K292&lt;=2028),(AND($J292="New",$K292&gt;2028))),"N/A",IF($N292=0,0,IF(ISERROR(VLOOKUP($E292,'Source Data'!$B$29:$J$60, MATCH($L292, 'Source Data'!$B$26:$J$26,1),TRUE))=TRUE,"",VLOOKUP($E292,'Source Data'!$B$29:$J$60,MATCH($L292, 'Source Data'!$B$26:$J$26,1),TRUE))))</f>
        <v/>
      </c>
      <c r="X292" s="170" t="str">
        <f>IF(OR(AND(OR($J292="Retired",$J292="Permanent Low-Use"),$K292&lt;=2029),(AND($J292="New",$K292&gt;2029))),"N/A",IF($N292=0,0,IF(ISERROR(VLOOKUP($E292,'Source Data'!$B$29:$J$60, MATCH($L292, 'Source Data'!$B$26:$J$26,1),TRUE))=TRUE,"",VLOOKUP($E292,'Source Data'!$B$29:$J$60,MATCH($L292, 'Source Data'!$B$26:$J$26,1),TRUE))))</f>
        <v/>
      </c>
      <c r="Y292" s="170" t="str">
        <f>IF(OR(AND(OR($J292="Retired",$J292="Permanent Low-Use"),$K292&lt;=2030),(AND($J292="New",$K292&gt;2030))),"N/A",IF($N292=0,0,IF(ISERROR(VLOOKUP($E292,'Source Data'!$B$29:$J$60, MATCH($L292, 'Source Data'!$B$26:$J$26,1),TRUE))=TRUE,"",VLOOKUP($E292,'Source Data'!$B$29:$J$60,MATCH($L292, 'Source Data'!$B$26:$J$26,1),TRUE))))</f>
        <v/>
      </c>
      <c r="Z292" s="171" t="str">
        <f>IF(ISNUMBER($L292),IF(OR(AND(OR($J292="Retired",$J292="Permanent Low-Use"),$K292&lt;=2020),(AND($J292="New",$K292&gt;2020))),"N/A",VLOOKUP($F292,'Source Data'!$B$15:$I$22,5)),"")</f>
        <v/>
      </c>
      <c r="AA292" s="171" t="str">
        <f>IF(ISNUMBER($F292), IF(OR(AND(OR($J292="Retired", $J292="Permanent Low-Use"), $K292&lt;=2021), (AND($J292= "New", $K292&gt;2021))), "N/A", VLOOKUP($F292, 'Source Data'!$B$15:$I$22,6)), "")</f>
        <v/>
      </c>
      <c r="AB292" s="171" t="str">
        <f>IF(ISNUMBER($F292), IF(OR(AND(OR($J292="Retired", $J292="Permanent Low-Use"), $K292&lt;=2022), (AND($J292= "New", $K292&gt;2022))), "N/A", VLOOKUP($F292, 'Source Data'!$B$15:$I$22,7)), "")</f>
        <v/>
      </c>
      <c r="AC292" s="171" t="str">
        <f>IF(ISNUMBER($F292), IF(OR(AND(OR($J292="Retired", $J292="Permanent Low-Use"), $K292&lt;=2023), (AND($J292= "New", $K292&gt;2023))), "N/A", VLOOKUP($F292, 'Source Data'!$B$15:$I$22,8)), "")</f>
        <v/>
      </c>
      <c r="AD292" s="171" t="str">
        <f>IF(ISNUMBER($F292), IF(OR(AND(OR($J292="Retired", $J292="Permanent Low-Use"), $K292&lt;=2024), (AND($J292= "New", $K292&gt;2024))), "N/A", VLOOKUP($F292, 'Source Data'!$B$15:$I$22,8)), "")</f>
        <v/>
      </c>
      <c r="AE292" s="171" t="str">
        <f>IF(ISNUMBER($F292), IF(OR(AND(OR($J292="Retired", $J292="Permanent Low-Use"), $K292&lt;=2025), (AND($J292= "New", $K292&gt;2025))), "N/A", VLOOKUP($F292, 'Source Data'!$B$15:$I$22,8)), "")</f>
        <v/>
      </c>
      <c r="AF292" s="171" t="str">
        <f>IF(ISNUMBER($F292), IF(OR(AND(OR($J292="Retired", $J292="Permanent Low-Use"), $K292&lt;=2026), (AND($J292= "New", $K292&gt;2026))), "N/A", VLOOKUP($F292, 'Source Data'!$B$15:$I$22,8)), "")</f>
        <v/>
      </c>
      <c r="AG292" s="171" t="str">
        <f>IF(ISNUMBER($F292), IF(OR(AND(OR($J292="Retired", $J292="Permanent Low-Use"), $K292&lt;=2027), (AND($J292= "New", $K292&gt;2027))), "N/A", VLOOKUP($F292, 'Source Data'!$B$15:$I$22,8)), "")</f>
        <v/>
      </c>
      <c r="AH292" s="171" t="str">
        <f>IF(ISNUMBER($F292), IF(OR(AND(OR($J292="Retired", $J292="Permanent Low-Use"), $K292&lt;=2028), (AND($J292= "New", $K292&gt;2028))), "N/A", VLOOKUP($F292, 'Source Data'!$B$15:$I$22,8)), "")</f>
        <v/>
      </c>
      <c r="AI292" s="171" t="str">
        <f>IF(ISNUMBER($F292), IF(OR(AND(OR($J292="Retired", $J292="Permanent Low-Use"), $K292&lt;=2029), (AND($J292= "New", $K292&gt;2029))), "N/A", VLOOKUP($F292, 'Source Data'!$B$15:$I$22,8)), "")</f>
        <v/>
      </c>
      <c r="AJ292" s="171" t="str">
        <f>IF(ISNUMBER($F292), IF(OR(AND(OR($J292="Retired", $J292="Permanent Low-Use"), $K292&lt;=2030), (AND($J292= "New", $K292&gt;2030))), "N/A", VLOOKUP($F292, 'Source Data'!$B$15:$I$22,8)), "")</f>
        <v/>
      </c>
      <c r="AK292" s="171" t="str">
        <f>IF($N292= 0, "N/A", IF(ISERROR(VLOOKUP($F292, 'Source Data'!$B$4:$C$11,2)), "", VLOOKUP($F292, 'Source Data'!$B$4:$C$11,2)))</f>
        <v/>
      </c>
    </row>
    <row r="293" spans="1:37" x14ac:dyDescent="0.35">
      <c r="A293" s="99"/>
      <c r="B293" s="89"/>
      <c r="C293" s="90"/>
      <c r="D293" s="90"/>
      <c r="E293" s="91"/>
      <c r="F293" s="91"/>
      <c r="G293" s="86"/>
      <c r="H293" s="87"/>
      <c r="I293" s="86"/>
      <c r="J293" s="88"/>
      <c r="K293" s="92"/>
      <c r="L293" s="168" t="str">
        <f t="shared" si="13"/>
        <v/>
      </c>
      <c r="M293" s="170" t="str">
        <f>IF(ISERROR(VLOOKUP(E293,'Source Data'!$B$67:$J$97, MATCH(F293, 'Source Data'!$B$64:$J$64,1),TRUE))=TRUE,"",VLOOKUP(E293,'Source Data'!$B$67:$J$97,MATCH(F293, 'Source Data'!$B$64:$J$64,1),TRUE))</f>
        <v/>
      </c>
      <c r="N293" s="169" t="str">
        <f t="shared" si="14"/>
        <v/>
      </c>
      <c r="O293" s="170" t="str">
        <f>IF(OR(AND(OR($J293="Retired",$J293="Permanent Low-Use"),$K293&lt;=2020),(AND($J293="New",$K293&gt;2020))),"N/A",IF($N293=0,0,IF(ISERROR(VLOOKUP($E293,'Source Data'!$B$29:$J$60, MATCH($L293, 'Source Data'!$B$26:$J$26,1),TRUE))=TRUE,"",VLOOKUP($E293,'Source Data'!$B$29:$J$60,MATCH($L293, 'Source Data'!$B$26:$J$26,1),TRUE))))</f>
        <v/>
      </c>
      <c r="P293" s="170" t="str">
        <f>IF(OR(AND(OR($J293="Retired",$J293="Permanent Low-Use"),$K293&lt;=2021),(AND($J293="New",$K293&gt;2021))),"N/A",IF($N293=0,0,IF(ISERROR(VLOOKUP($E293,'Source Data'!$B$29:$J$60, MATCH($L293, 'Source Data'!$B$26:$J$26,1),TRUE))=TRUE,"",VLOOKUP($E293,'Source Data'!$B$29:$J$60,MATCH($L293, 'Source Data'!$B$26:$J$26,1),TRUE))))</f>
        <v/>
      </c>
      <c r="Q293" s="170" t="str">
        <f>IF(OR(AND(OR($J293="Retired",$J293="Permanent Low-Use"),$K293&lt;=2022),(AND($J293="New",$K293&gt;2022))),"N/A",IF($N293=0,0,IF(ISERROR(VLOOKUP($E293,'Source Data'!$B$29:$J$60, MATCH($L293, 'Source Data'!$B$26:$J$26,1),TRUE))=TRUE,"",VLOOKUP($E293,'Source Data'!$B$29:$J$60,MATCH($L293, 'Source Data'!$B$26:$J$26,1),TRUE))))</f>
        <v/>
      </c>
      <c r="R293" s="170" t="str">
        <f>IF(OR(AND(OR($J293="Retired",$J293="Permanent Low-Use"),$K293&lt;=2023),(AND($J293="New",$K293&gt;2023))),"N/A",IF($N293=0,0,IF(ISERROR(VLOOKUP($E293,'Source Data'!$B$29:$J$60, MATCH($L293, 'Source Data'!$B$26:$J$26,1),TRUE))=TRUE,"",VLOOKUP($E293,'Source Data'!$B$29:$J$60,MATCH($L293, 'Source Data'!$B$26:$J$26,1),TRUE))))</f>
        <v/>
      </c>
      <c r="S293" s="170" t="str">
        <f>IF(OR(AND(OR($J293="Retired",$J293="Permanent Low-Use"),$K293&lt;=2024),(AND($J293="New",$K293&gt;2024))),"N/A",IF($N293=0,0,IF(ISERROR(VLOOKUP($E293,'Source Data'!$B$29:$J$60, MATCH($L293, 'Source Data'!$B$26:$J$26,1),TRUE))=TRUE,"",VLOOKUP($E293,'Source Data'!$B$29:$J$60,MATCH($L293, 'Source Data'!$B$26:$J$26,1),TRUE))))</f>
        <v/>
      </c>
      <c r="T293" s="170" t="str">
        <f>IF(OR(AND(OR($J293="Retired",$J293="Permanent Low-Use"),$K293&lt;=2025),(AND($J293="New",$K293&gt;2025))),"N/A",IF($N293=0,0,IF(ISERROR(VLOOKUP($E293,'Source Data'!$B$29:$J$60, MATCH($L293, 'Source Data'!$B$26:$J$26,1),TRUE))=TRUE,"",VLOOKUP($E293,'Source Data'!$B$29:$J$60,MATCH($L293, 'Source Data'!$B$26:$J$26,1),TRUE))))</f>
        <v/>
      </c>
      <c r="U293" s="170" t="str">
        <f>IF(OR(AND(OR($J293="Retired",$J293="Permanent Low-Use"),$K293&lt;=2026),(AND($J293="New",$K293&gt;2026))),"N/A",IF($N293=0,0,IF(ISERROR(VLOOKUP($E293,'Source Data'!$B$29:$J$60, MATCH($L293, 'Source Data'!$B$26:$J$26,1),TRUE))=TRUE,"",VLOOKUP($E293,'Source Data'!$B$29:$J$60,MATCH($L293, 'Source Data'!$B$26:$J$26,1),TRUE))))</f>
        <v/>
      </c>
      <c r="V293" s="170" t="str">
        <f>IF(OR(AND(OR($J293="Retired",$J293="Permanent Low-Use"),$K293&lt;=2027),(AND($J293="New",$K293&gt;2027))),"N/A",IF($N293=0,0,IF(ISERROR(VLOOKUP($E293,'Source Data'!$B$29:$J$60, MATCH($L293, 'Source Data'!$B$26:$J$26,1),TRUE))=TRUE,"",VLOOKUP($E293,'Source Data'!$B$29:$J$60,MATCH($L293, 'Source Data'!$B$26:$J$26,1),TRUE))))</f>
        <v/>
      </c>
      <c r="W293" s="170" t="str">
        <f>IF(OR(AND(OR($J293="Retired",$J293="Permanent Low-Use"),$K293&lt;=2028),(AND($J293="New",$K293&gt;2028))),"N/A",IF($N293=0,0,IF(ISERROR(VLOOKUP($E293,'Source Data'!$B$29:$J$60, MATCH($L293, 'Source Data'!$B$26:$J$26,1),TRUE))=TRUE,"",VLOOKUP($E293,'Source Data'!$B$29:$J$60,MATCH($L293, 'Source Data'!$B$26:$J$26,1),TRUE))))</f>
        <v/>
      </c>
      <c r="X293" s="170" t="str">
        <f>IF(OR(AND(OR($J293="Retired",$J293="Permanent Low-Use"),$K293&lt;=2029),(AND($J293="New",$K293&gt;2029))),"N/A",IF($N293=0,0,IF(ISERROR(VLOOKUP($E293,'Source Data'!$B$29:$J$60, MATCH($L293, 'Source Data'!$B$26:$J$26,1),TRUE))=TRUE,"",VLOOKUP($E293,'Source Data'!$B$29:$J$60,MATCH($L293, 'Source Data'!$B$26:$J$26,1),TRUE))))</f>
        <v/>
      </c>
      <c r="Y293" s="170" t="str">
        <f>IF(OR(AND(OR($J293="Retired",$J293="Permanent Low-Use"),$K293&lt;=2030),(AND($J293="New",$K293&gt;2030))),"N/A",IF($N293=0,0,IF(ISERROR(VLOOKUP($E293,'Source Data'!$B$29:$J$60, MATCH($L293, 'Source Data'!$B$26:$J$26,1),TRUE))=TRUE,"",VLOOKUP($E293,'Source Data'!$B$29:$J$60,MATCH($L293, 'Source Data'!$B$26:$J$26,1),TRUE))))</f>
        <v/>
      </c>
      <c r="Z293" s="171" t="str">
        <f>IF(ISNUMBER($L293),IF(OR(AND(OR($J293="Retired",$J293="Permanent Low-Use"),$K293&lt;=2020),(AND($J293="New",$K293&gt;2020))),"N/A",VLOOKUP($F293,'Source Data'!$B$15:$I$22,5)),"")</f>
        <v/>
      </c>
      <c r="AA293" s="171" t="str">
        <f>IF(ISNUMBER($F293), IF(OR(AND(OR($J293="Retired", $J293="Permanent Low-Use"), $K293&lt;=2021), (AND($J293= "New", $K293&gt;2021))), "N/A", VLOOKUP($F293, 'Source Data'!$B$15:$I$22,6)), "")</f>
        <v/>
      </c>
      <c r="AB293" s="171" t="str">
        <f>IF(ISNUMBER($F293), IF(OR(AND(OR($J293="Retired", $J293="Permanent Low-Use"), $K293&lt;=2022), (AND($J293= "New", $K293&gt;2022))), "N/A", VLOOKUP($F293, 'Source Data'!$B$15:$I$22,7)), "")</f>
        <v/>
      </c>
      <c r="AC293" s="171" t="str">
        <f>IF(ISNUMBER($F293), IF(OR(AND(OR($J293="Retired", $J293="Permanent Low-Use"), $K293&lt;=2023), (AND($J293= "New", $K293&gt;2023))), "N/A", VLOOKUP($F293, 'Source Data'!$B$15:$I$22,8)), "")</f>
        <v/>
      </c>
      <c r="AD293" s="171" t="str">
        <f>IF(ISNUMBER($F293), IF(OR(AND(OR($J293="Retired", $J293="Permanent Low-Use"), $K293&lt;=2024), (AND($J293= "New", $K293&gt;2024))), "N/A", VLOOKUP($F293, 'Source Data'!$B$15:$I$22,8)), "")</f>
        <v/>
      </c>
      <c r="AE293" s="171" t="str">
        <f>IF(ISNUMBER($F293), IF(OR(AND(OR($J293="Retired", $J293="Permanent Low-Use"), $K293&lt;=2025), (AND($J293= "New", $K293&gt;2025))), "N/A", VLOOKUP($F293, 'Source Data'!$B$15:$I$22,8)), "")</f>
        <v/>
      </c>
      <c r="AF293" s="171" t="str">
        <f>IF(ISNUMBER($F293), IF(OR(AND(OR($J293="Retired", $J293="Permanent Low-Use"), $K293&lt;=2026), (AND($J293= "New", $K293&gt;2026))), "N/A", VLOOKUP($F293, 'Source Data'!$B$15:$I$22,8)), "")</f>
        <v/>
      </c>
      <c r="AG293" s="171" t="str">
        <f>IF(ISNUMBER($F293), IF(OR(AND(OR($J293="Retired", $J293="Permanent Low-Use"), $K293&lt;=2027), (AND($J293= "New", $K293&gt;2027))), "N/A", VLOOKUP($F293, 'Source Data'!$B$15:$I$22,8)), "")</f>
        <v/>
      </c>
      <c r="AH293" s="171" t="str">
        <f>IF(ISNUMBER($F293), IF(OR(AND(OR($J293="Retired", $J293="Permanent Low-Use"), $K293&lt;=2028), (AND($J293= "New", $K293&gt;2028))), "N/A", VLOOKUP($F293, 'Source Data'!$B$15:$I$22,8)), "")</f>
        <v/>
      </c>
      <c r="AI293" s="171" t="str">
        <f>IF(ISNUMBER($F293), IF(OR(AND(OR($J293="Retired", $J293="Permanent Low-Use"), $K293&lt;=2029), (AND($J293= "New", $K293&gt;2029))), "N/A", VLOOKUP($F293, 'Source Data'!$B$15:$I$22,8)), "")</f>
        <v/>
      </c>
      <c r="AJ293" s="171" t="str">
        <f>IF(ISNUMBER($F293), IF(OR(AND(OR($J293="Retired", $J293="Permanent Low-Use"), $K293&lt;=2030), (AND($J293= "New", $K293&gt;2030))), "N/A", VLOOKUP($F293, 'Source Data'!$B$15:$I$22,8)), "")</f>
        <v/>
      </c>
      <c r="AK293" s="171" t="str">
        <f>IF($N293= 0, "N/A", IF(ISERROR(VLOOKUP($F293, 'Source Data'!$B$4:$C$11,2)), "", VLOOKUP($F293, 'Source Data'!$B$4:$C$11,2)))</f>
        <v/>
      </c>
    </row>
    <row r="294" spans="1:37" x14ac:dyDescent="0.35">
      <c r="A294" s="99"/>
      <c r="B294" s="89"/>
      <c r="C294" s="90"/>
      <c r="D294" s="90"/>
      <c r="E294" s="91"/>
      <c r="F294" s="91"/>
      <c r="G294" s="86"/>
      <c r="H294" s="87"/>
      <c r="I294" s="86"/>
      <c r="J294" s="88"/>
      <c r="K294" s="92"/>
      <c r="L294" s="168" t="str">
        <f t="shared" si="13"/>
        <v/>
      </c>
      <c r="M294" s="170" t="str">
        <f>IF(ISERROR(VLOOKUP(E294,'Source Data'!$B$67:$J$97, MATCH(F294, 'Source Data'!$B$64:$J$64,1),TRUE))=TRUE,"",VLOOKUP(E294,'Source Data'!$B$67:$J$97,MATCH(F294, 'Source Data'!$B$64:$J$64,1),TRUE))</f>
        <v/>
      </c>
      <c r="N294" s="169" t="str">
        <f t="shared" si="14"/>
        <v/>
      </c>
      <c r="O294" s="170" t="str">
        <f>IF(OR(AND(OR($J294="Retired",$J294="Permanent Low-Use"),$K294&lt;=2020),(AND($J294="New",$K294&gt;2020))),"N/A",IF($N294=0,0,IF(ISERROR(VLOOKUP($E294,'Source Data'!$B$29:$J$60, MATCH($L294, 'Source Data'!$B$26:$J$26,1),TRUE))=TRUE,"",VLOOKUP($E294,'Source Data'!$B$29:$J$60,MATCH($L294, 'Source Data'!$B$26:$J$26,1),TRUE))))</f>
        <v/>
      </c>
      <c r="P294" s="170" t="str">
        <f>IF(OR(AND(OR($J294="Retired",$J294="Permanent Low-Use"),$K294&lt;=2021),(AND($J294="New",$K294&gt;2021))),"N/A",IF($N294=0,0,IF(ISERROR(VLOOKUP($E294,'Source Data'!$B$29:$J$60, MATCH($L294, 'Source Data'!$B$26:$J$26,1),TRUE))=TRUE,"",VLOOKUP($E294,'Source Data'!$B$29:$J$60,MATCH($L294, 'Source Data'!$B$26:$J$26,1),TRUE))))</f>
        <v/>
      </c>
      <c r="Q294" s="170" t="str">
        <f>IF(OR(AND(OR($J294="Retired",$J294="Permanent Low-Use"),$K294&lt;=2022),(AND($J294="New",$K294&gt;2022))),"N/A",IF($N294=0,0,IF(ISERROR(VLOOKUP($E294,'Source Data'!$B$29:$J$60, MATCH($L294, 'Source Data'!$B$26:$J$26,1),TRUE))=TRUE,"",VLOOKUP($E294,'Source Data'!$B$29:$J$60,MATCH($L294, 'Source Data'!$B$26:$J$26,1),TRUE))))</f>
        <v/>
      </c>
      <c r="R294" s="170" t="str">
        <f>IF(OR(AND(OR($J294="Retired",$J294="Permanent Low-Use"),$K294&lt;=2023),(AND($J294="New",$K294&gt;2023))),"N/A",IF($N294=0,0,IF(ISERROR(VLOOKUP($E294,'Source Data'!$B$29:$J$60, MATCH($L294, 'Source Data'!$B$26:$J$26,1),TRUE))=TRUE,"",VLOOKUP($E294,'Source Data'!$B$29:$J$60,MATCH($L294, 'Source Data'!$B$26:$J$26,1),TRUE))))</f>
        <v/>
      </c>
      <c r="S294" s="170" t="str">
        <f>IF(OR(AND(OR($J294="Retired",$J294="Permanent Low-Use"),$K294&lt;=2024),(AND($J294="New",$K294&gt;2024))),"N/A",IF($N294=0,0,IF(ISERROR(VLOOKUP($E294,'Source Data'!$B$29:$J$60, MATCH($L294, 'Source Data'!$B$26:$J$26,1),TRUE))=TRUE,"",VLOOKUP($E294,'Source Data'!$B$29:$J$60,MATCH($L294, 'Source Data'!$B$26:$J$26,1),TRUE))))</f>
        <v/>
      </c>
      <c r="T294" s="170" t="str">
        <f>IF(OR(AND(OR($J294="Retired",$J294="Permanent Low-Use"),$K294&lt;=2025),(AND($J294="New",$K294&gt;2025))),"N/A",IF($N294=0,0,IF(ISERROR(VLOOKUP($E294,'Source Data'!$B$29:$J$60, MATCH($L294, 'Source Data'!$B$26:$J$26,1),TRUE))=TRUE,"",VLOOKUP($E294,'Source Data'!$B$29:$J$60,MATCH($L294, 'Source Data'!$B$26:$J$26,1),TRUE))))</f>
        <v/>
      </c>
      <c r="U294" s="170" t="str">
        <f>IF(OR(AND(OR($J294="Retired",$J294="Permanent Low-Use"),$K294&lt;=2026),(AND($J294="New",$K294&gt;2026))),"N/A",IF($N294=0,0,IF(ISERROR(VLOOKUP($E294,'Source Data'!$B$29:$J$60, MATCH($L294, 'Source Data'!$B$26:$J$26,1),TRUE))=TRUE,"",VLOOKUP($E294,'Source Data'!$B$29:$J$60,MATCH($L294, 'Source Data'!$B$26:$J$26,1),TRUE))))</f>
        <v/>
      </c>
      <c r="V294" s="170" t="str">
        <f>IF(OR(AND(OR($J294="Retired",$J294="Permanent Low-Use"),$K294&lt;=2027),(AND($J294="New",$K294&gt;2027))),"N/A",IF($N294=0,0,IF(ISERROR(VLOOKUP($E294,'Source Data'!$B$29:$J$60, MATCH($L294, 'Source Data'!$B$26:$J$26,1),TRUE))=TRUE,"",VLOOKUP($E294,'Source Data'!$B$29:$J$60,MATCH($L294, 'Source Data'!$B$26:$J$26,1),TRUE))))</f>
        <v/>
      </c>
      <c r="W294" s="170" t="str">
        <f>IF(OR(AND(OR($J294="Retired",$J294="Permanent Low-Use"),$K294&lt;=2028),(AND($J294="New",$K294&gt;2028))),"N/A",IF($N294=0,0,IF(ISERROR(VLOOKUP($E294,'Source Data'!$B$29:$J$60, MATCH($L294, 'Source Data'!$B$26:$J$26,1),TRUE))=TRUE,"",VLOOKUP($E294,'Source Data'!$B$29:$J$60,MATCH($L294, 'Source Data'!$B$26:$J$26,1),TRUE))))</f>
        <v/>
      </c>
      <c r="X294" s="170" t="str">
        <f>IF(OR(AND(OR($J294="Retired",$J294="Permanent Low-Use"),$K294&lt;=2029),(AND($J294="New",$K294&gt;2029))),"N/A",IF($N294=0,0,IF(ISERROR(VLOOKUP($E294,'Source Data'!$B$29:$J$60, MATCH($L294, 'Source Data'!$B$26:$J$26,1),TRUE))=TRUE,"",VLOOKUP($E294,'Source Data'!$B$29:$J$60,MATCH($L294, 'Source Data'!$B$26:$J$26,1),TRUE))))</f>
        <v/>
      </c>
      <c r="Y294" s="170" t="str">
        <f>IF(OR(AND(OR($J294="Retired",$J294="Permanent Low-Use"),$K294&lt;=2030),(AND($J294="New",$K294&gt;2030))),"N/A",IF($N294=0,0,IF(ISERROR(VLOOKUP($E294,'Source Data'!$B$29:$J$60, MATCH($L294, 'Source Data'!$B$26:$J$26,1),TRUE))=TRUE,"",VLOOKUP($E294,'Source Data'!$B$29:$J$60,MATCH($L294, 'Source Data'!$B$26:$J$26,1),TRUE))))</f>
        <v/>
      </c>
      <c r="Z294" s="171" t="str">
        <f>IF(ISNUMBER($L294),IF(OR(AND(OR($J294="Retired",$J294="Permanent Low-Use"),$K294&lt;=2020),(AND($J294="New",$K294&gt;2020))),"N/A",VLOOKUP($F294,'Source Data'!$B$15:$I$22,5)),"")</f>
        <v/>
      </c>
      <c r="AA294" s="171" t="str">
        <f>IF(ISNUMBER($F294), IF(OR(AND(OR($J294="Retired", $J294="Permanent Low-Use"), $K294&lt;=2021), (AND($J294= "New", $K294&gt;2021))), "N/A", VLOOKUP($F294, 'Source Data'!$B$15:$I$22,6)), "")</f>
        <v/>
      </c>
      <c r="AB294" s="171" t="str">
        <f>IF(ISNUMBER($F294), IF(OR(AND(OR($J294="Retired", $J294="Permanent Low-Use"), $K294&lt;=2022), (AND($J294= "New", $K294&gt;2022))), "N/A", VLOOKUP($F294, 'Source Data'!$B$15:$I$22,7)), "")</f>
        <v/>
      </c>
      <c r="AC294" s="171" t="str">
        <f>IF(ISNUMBER($F294), IF(OR(AND(OR($J294="Retired", $J294="Permanent Low-Use"), $K294&lt;=2023), (AND($J294= "New", $K294&gt;2023))), "N/A", VLOOKUP($F294, 'Source Data'!$B$15:$I$22,8)), "")</f>
        <v/>
      </c>
      <c r="AD294" s="171" t="str">
        <f>IF(ISNUMBER($F294), IF(OR(AND(OR($J294="Retired", $J294="Permanent Low-Use"), $K294&lt;=2024), (AND($J294= "New", $K294&gt;2024))), "N/A", VLOOKUP($F294, 'Source Data'!$B$15:$I$22,8)), "")</f>
        <v/>
      </c>
      <c r="AE294" s="171" t="str">
        <f>IF(ISNUMBER($F294), IF(OR(AND(OR($J294="Retired", $J294="Permanent Low-Use"), $K294&lt;=2025), (AND($J294= "New", $K294&gt;2025))), "N/A", VLOOKUP($F294, 'Source Data'!$B$15:$I$22,8)), "")</f>
        <v/>
      </c>
      <c r="AF294" s="171" t="str">
        <f>IF(ISNUMBER($F294), IF(OR(AND(OR($J294="Retired", $J294="Permanent Low-Use"), $K294&lt;=2026), (AND($J294= "New", $K294&gt;2026))), "N/A", VLOOKUP($F294, 'Source Data'!$B$15:$I$22,8)), "")</f>
        <v/>
      </c>
      <c r="AG294" s="171" t="str">
        <f>IF(ISNUMBER($F294), IF(OR(AND(OR($J294="Retired", $J294="Permanent Low-Use"), $K294&lt;=2027), (AND($J294= "New", $K294&gt;2027))), "N/A", VLOOKUP($F294, 'Source Data'!$B$15:$I$22,8)), "")</f>
        <v/>
      </c>
      <c r="AH294" s="171" t="str">
        <f>IF(ISNUMBER($F294), IF(OR(AND(OR($J294="Retired", $J294="Permanent Low-Use"), $K294&lt;=2028), (AND($J294= "New", $K294&gt;2028))), "N/A", VLOOKUP($F294, 'Source Data'!$B$15:$I$22,8)), "")</f>
        <v/>
      </c>
      <c r="AI294" s="171" t="str">
        <f>IF(ISNUMBER($F294), IF(OR(AND(OR($J294="Retired", $J294="Permanent Low-Use"), $K294&lt;=2029), (AND($J294= "New", $K294&gt;2029))), "N/A", VLOOKUP($F294, 'Source Data'!$B$15:$I$22,8)), "")</f>
        <v/>
      </c>
      <c r="AJ294" s="171" t="str">
        <f>IF(ISNUMBER($F294), IF(OR(AND(OR($J294="Retired", $J294="Permanent Low-Use"), $K294&lt;=2030), (AND($J294= "New", $K294&gt;2030))), "N/A", VLOOKUP($F294, 'Source Data'!$B$15:$I$22,8)), "")</f>
        <v/>
      </c>
      <c r="AK294" s="171" t="str">
        <f>IF($N294= 0, "N/A", IF(ISERROR(VLOOKUP($F294, 'Source Data'!$B$4:$C$11,2)), "", VLOOKUP($F294, 'Source Data'!$B$4:$C$11,2)))</f>
        <v/>
      </c>
    </row>
    <row r="295" spans="1:37" x14ac:dyDescent="0.35">
      <c r="A295" s="99"/>
      <c r="B295" s="89"/>
      <c r="C295" s="90"/>
      <c r="D295" s="90"/>
      <c r="E295" s="91"/>
      <c r="F295" s="91"/>
      <c r="G295" s="86"/>
      <c r="H295" s="87"/>
      <c r="I295" s="86"/>
      <c r="J295" s="88"/>
      <c r="K295" s="92"/>
      <c r="L295" s="168" t="str">
        <f t="shared" si="13"/>
        <v/>
      </c>
      <c r="M295" s="170" t="str">
        <f>IF(ISERROR(VLOOKUP(E295,'Source Data'!$B$67:$J$97, MATCH(F295, 'Source Data'!$B$64:$J$64,1),TRUE))=TRUE,"",VLOOKUP(E295,'Source Data'!$B$67:$J$97,MATCH(F295, 'Source Data'!$B$64:$J$64,1),TRUE))</f>
        <v/>
      </c>
      <c r="N295" s="169" t="str">
        <f t="shared" si="14"/>
        <v/>
      </c>
      <c r="O295" s="170" t="str">
        <f>IF(OR(AND(OR($J295="Retired",$J295="Permanent Low-Use"),$K295&lt;=2020),(AND($J295="New",$K295&gt;2020))),"N/A",IF($N295=0,0,IF(ISERROR(VLOOKUP($E295,'Source Data'!$B$29:$J$60, MATCH($L295, 'Source Data'!$B$26:$J$26,1),TRUE))=TRUE,"",VLOOKUP($E295,'Source Data'!$B$29:$J$60,MATCH($L295, 'Source Data'!$B$26:$J$26,1),TRUE))))</f>
        <v/>
      </c>
      <c r="P295" s="170" t="str">
        <f>IF(OR(AND(OR($J295="Retired",$J295="Permanent Low-Use"),$K295&lt;=2021),(AND($J295="New",$K295&gt;2021))),"N/A",IF($N295=0,0,IF(ISERROR(VLOOKUP($E295,'Source Data'!$B$29:$J$60, MATCH($L295, 'Source Data'!$B$26:$J$26,1),TRUE))=TRUE,"",VLOOKUP($E295,'Source Data'!$B$29:$J$60,MATCH($L295, 'Source Data'!$B$26:$J$26,1),TRUE))))</f>
        <v/>
      </c>
      <c r="Q295" s="170" t="str">
        <f>IF(OR(AND(OR($J295="Retired",$J295="Permanent Low-Use"),$K295&lt;=2022),(AND($J295="New",$K295&gt;2022))),"N/A",IF($N295=0,0,IF(ISERROR(VLOOKUP($E295,'Source Data'!$B$29:$J$60, MATCH($L295, 'Source Data'!$B$26:$J$26,1),TRUE))=TRUE,"",VLOOKUP($E295,'Source Data'!$B$29:$J$60,MATCH($L295, 'Source Data'!$B$26:$J$26,1),TRUE))))</f>
        <v/>
      </c>
      <c r="R295" s="170" t="str">
        <f>IF(OR(AND(OR($J295="Retired",$J295="Permanent Low-Use"),$K295&lt;=2023),(AND($J295="New",$K295&gt;2023))),"N/A",IF($N295=0,0,IF(ISERROR(VLOOKUP($E295,'Source Data'!$B$29:$J$60, MATCH($L295, 'Source Data'!$B$26:$J$26,1),TRUE))=TRUE,"",VLOOKUP($E295,'Source Data'!$B$29:$J$60,MATCH($L295, 'Source Data'!$B$26:$J$26,1),TRUE))))</f>
        <v/>
      </c>
      <c r="S295" s="170" t="str">
        <f>IF(OR(AND(OR($J295="Retired",$J295="Permanent Low-Use"),$K295&lt;=2024),(AND($J295="New",$K295&gt;2024))),"N/A",IF($N295=0,0,IF(ISERROR(VLOOKUP($E295,'Source Data'!$B$29:$J$60, MATCH($L295, 'Source Data'!$B$26:$J$26,1),TRUE))=TRUE,"",VLOOKUP($E295,'Source Data'!$B$29:$J$60,MATCH($L295, 'Source Data'!$B$26:$J$26,1),TRUE))))</f>
        <v/>
      </c>
      <c r="T295" s="170" t="str">
        <f>IF(OR(AND(OR($J295="Retired",$J295="Permanent Low-Use"),$K295&lt;=2025),(AND($J295="New",$K295&gt;2025))),"N/A",IF($N295=0,0,IF(ISERROR(VLOOKUP($E295,'Source Data'!$B$29:$J$60, MATCH($L295, 'Source Data'!$B$26:$J$26,1),TRUE))=TRUE,"",VLOOKUP($E295,'Source Data'!$B$29:$J$60,MATCH($L295, 'Source Data'!$B$26:$J$26,1),TRUE))))</f>
        <v/>
      </c>
      <c r="U295" s="170" t="str">
        <f>IF(OR(AND(OR($J295="Retired",$J295="Permanent Low-Use"),$K295&lt;=2026),(AND($J295="New",$K295&gt;2026))),"N/A",IF($N295=0,0,IF(ISERROR(VLOOKUP($E295,'Source Data'!$B$29:$J$60, MATCH($L295, 'Source Data'!$B$26:$J$26,1),TRUE))=TRUE,"",VLOOKUP($E295,'Source Data'!$B$29:$J$60,MATCH($L295, 'Source Data'!$B$26:$J$26,1),TRUE))))</f>
        <v/>
      </c>
      <c r="V295" s="170" t="str">
        <f>IF(OR(AND(OR($J295="Retired",$J295="Permanent Low-Use"),$K295&lt;=2027),(AND($J295="New",$K295&gt;2027))),"N/A",IF($N295=0,0,IF(ISERROR(VLOOKUP($E295,'Source Data'!$B$29:$J$60, MATCH($L295, 'Source Data'!$B$26:$J$26,1),TRUE))=TRUE,"",VLOOKUP($E295,'Source Data'!$B$29:$J$60,MATCH($L295, 'Source Data'!$B$26:$J$26,1),TRUE))))</f>
        <v/>
      </c>
      <c r="W295" s="170" t="str">
        <f>IF(OR(AND(OR($J295="Retired",$J295="Permanent Low-Use"),$K295&lt;=2028),(AND($J295="New",$K295&gt;2028))),"N/A",IF($N295=0,0,IF(ISERROR(VLOOKUP($E295,'Source Data'!$B$29:$J$60, MATCH($L295, 'Source Data'!$B$26:$J$26,1),TRUE))=TRUE,"",VLOOKUP($E295,'Source Data'!$B$29:$J$60,MATCH($L295, 'Source Data'!$B$26:$J$26,1),TRUE))))</f>
        <v/>
      </c>
      <c r="X295" s="170" t="str">
        <f>IF(OR(AND(OR($J295="Retired",$J295="Permanent Low-Use"),$K295&lt;=2029),(AND($J295="New",$K295&gt;2029))),"N/A",IF($N295=0,0,IF(ISERROR(VLOOKUP($E295,'Source Data'!$B$29:$J$60, MATCH($L295, 'Source Data'!$B$26:$J$26,1),TRUE))=TRUE,"",VLOOKUP($E295,'Source Data'!$B$29:$J$60,MATCH($L295, 'Source Data'!$B$26:$J$26,1),TRUE))))</f>
        <v/>
      </c>
      <c r="Y295" s="170" t="str">
        <f>IF(OR(AND(OR($J295="Retired",$J295="Permanent Low-Use"),$K295&lt;=2030),(AND($J295="New",$K295&gt;2030))),"N/A",IF($N295=0,0,IF(ISERROR(VLOOKUP($E295,'Source Data'!$B$29:$J$60, MATCH($L295, 'Source Data'!$B$26:$J$26,1),TRUE))=TRUE,"",VLOOKUP($E295,'Source Data'!$B$29:$J$60,MATCH($L295, 'Source Data'!$B$26:$J$26,1),TRUE))))</f>
        <v/>
      </c>
      <c r="Z295" s="171" t="str">
        <f>IF(ISNUMBER($L295),IF(OR(AND(OR($J295="Retired",$J295="Permanent Low-Use"),$K295&lt;=2020),(AND($J295="New",$K295&gt;2020))),"N/A",VLOOKUP($F295,'Source Data'!$B$15:$I$22,5)),"")</f>
        <v/>
      </c>
      <c r="AA295" s="171" t="str">
        <f>IF(ISNUMBER($F295), IF(OR(AND(OR($J295="Retired", $J295="Permanent Low-Use"), $K295&lt;=2021), (AND($J295= "New", $K295&gt;2021))), "N/A", VLOOKUP($F295, 'Source Data'!$B$15:$I$22,6)), "")</f>
        <v/>
      </c>
      <c r="AB295" s="171" t="str">
        <f>IF(ISNUMBER($F295), IF(OR(AND(OR($J295="Retired", $J295="Permanent Low-Use"), $K295&lt;=2022), (AND($J295= "New", $K295&gt;2022))), "N/A", VLOOKUP($F295, 'Source Data'!$B$15:$I$22,7)), "")</f>
        <v/>
      </c>
      <c r="AC295" s="171" t="str">
        <f>IF(ISNUMBER($F295), IF(OR(AND(OR($J295="Retired", $J295="Permanent Low-Use"), $K295&lt;=2023), (AND($J295= "New", $K295&gt;2023))), "N/A", VLOOKUP($F295, 'Source Data'!$B$15:$I$22,8)), "")</f>
        <v/>
      </c>
      <c r="AD295" s="171" t="str">
        <f>IF(ISNUMBER($F295), IF(OR(AND(OR($J295="Retired", $J295="Permanent Low-Use"), $K295&lt;=2024), (AND($J295= "New", $K295&gt;2024))), "N/A", VLOOKUP($F295, 'Source Data'!$B$15:$I$22,8)), "")</f>
        <v/>
      </c>
      <c r="AE295" s="171" t="str">
        <f>IF(ISNUMBER($F295), IF(OR(AND(OR($J295="Retired", $J295="Permanent Low-Use"), $K295&lt;=2025), (AND($J295= "New", $K295&gt;2025))), "N/A", VLOOKUP($F295, 'Source Data'!$B$15:$I$22,8)), "")</f>
        <v/>
      </c>
      <c r="AF295" s="171" t="str">
        <f>IF(ISNUMBER($F295), IF(OR(AND(OR($J295="Retired", $J295="Permanent Low-Use"), $K295&lt;=2026), (AND($J295= "New", $K295&gt;2026))), "N/A", VLOOKUP($F295, 'Source Data'!$B$15:$I$22,8)), "")</f>
        <v/>
      </c>
      <c r="AG295" s="171" t="str">
        <f>IF(ISNUMBER($F295), IF(OR(AND(OR($J295="Retired", $J295="Permanent Low-Use"), $K295&lt;=2027), (AND($J295= "New", $K295&gt;2027))), "N/A", VLOOKUP($F295, 'Source Data'!$B$15:$I$22,8)), "")</f>
        <v/>
      </c>
      <c r="AH295" s="171" t="str">
        <f>IF(ISNUMBER($F295), IF(OR(AND(OR($J295="Retired", $J295="Permanent Low-Use"), $K295&lt;=2028), (AND($J295= "New", $K295&gt;2028))), "N/A", VLOOKUP($F295, 'Source Data'!$B$15:$I$22,8)), "")</f>
        <v/>
      </c>
      <c r="AI295" s="171" t="str">
        <f>IF(ISNUMBER($F295), IF(OR(AND(OR($J295="Retired", $J295="Permanent Low-Use"), $K295&lt;=2029), (AND($J295= "New", $K295&gt;2029))), "N/A", VLOOKUP($F295, 'Source Data'!$B$15:$I$22,8)), "")</f>
        <v/>
      </c>
      <c r="AJ295" s="171" t="str">
        <f>IF(ISNUMBER($F295), IF(OR(AND(OR($J295="Retired", $J295="Permanent Low-Use"), $K295&lt;=2030), (AND($J295= "New", $K295&gt;2030))), "N/A", VLOOKUP($F295, 'Source Data'!$B$15:$I$22,8)), "")</f>
        <v/>
      </c>
      <c r="AK295" s="171" t="str">
        <f>IF($N295= 0, "N/A", IF(ISERROR(VLOOKUP($F295, 'Source Data'!$B$4:$C$11,2)), "", VLOOKUP($F295, 'Source Data'!$B$4:$C$11,2)))</f>
        <v/>
      </c>
    </row>
    <row r="296" spans="1:37" x14ac:dyDescent="0.35">
      <c r="A296" s="99"/>
      <c r="B296" s="89"/>
      <c r="C296" s="90"/>
      <c r="D296" s="90"/>
      <c r="E296" s="91"/>
      <c r="F296" s="91"/>
      <c r="G296" s="86"/>
      <c r="H296" s="87"/>
      <c r="I296" s="86"/>
      <c r="J296" s="88"/>
      <c r="K296" s="92"/>
      <c r="L296" s="168" t="str">
        <f t="shared" si="13"/>
        <v/>
      </c>
      <c r="M296" s="170" t="str">
        <f>IF(ISERROR(VLOOKUP(E296,'Source Data'!$B$67:$J$97, MATCH(F296, 'Source Data'!$B$64:$J$64,1),TRUE))=TRUE,"",VLOOKUP(E296,'Source Data'!$B$67:$J$97,MATCH(F296, 'Source Data'!$B$64:$J$64,1),TRUE))</f>
        <v/>
      </c>
      <c r="N296" s="169" t="str">
        <f t="shared" si="14"/>
        <v/>
      </c>
      <c r="O296" s="170" t="str">
        <f>IF(OR(AND(OR($J296="Retired",$J296="Permanent Low-Use"),$K296&lt;=2020),(AND($J296="New",$K296&gt;2020))),"N/A",IF($N296=0,0,IF(ISERROR(VLOOKUP($E296,'Source Data'!$B$29:$J$60, MATCH($L296, 'Source Data'!$B$26:$J$26,1),TRUE))=TRUE,"",VLOOKUP($E296,'Source Data'!$B$29:$J$60,MATCH($L296, 'Source Data'!$B$26:$J$26,1),TRUE))))</f>
        <v/>
      </c>
      <c r="P296" s="170" t="str">
        <f>IF(OR(AND(OR($J296="Retired",$J296="Permanent Low-Use"),$K296&lt;=2021),(AND($J296="New",$K296&gt;2021))),"N/A",IF($N296=0,0,IF(ISERROR(VLOOKUP($E296,'Source Data'!$B$29:$J$60, MATCH($L296, 'Source Data'!$B$26:$J$26,1),TRUE))=TRUE,"",VLOOKUP($E296,'Source Data'!$B$29:$J$60,MATCH($L296, 'Source Data'!$B$26:$J$26,1),TRUE))))</f>
        <v/>
      </c>
      <c r="Q296" s="170" t="str">
        <f>IF(OR(AND(OR($J296="Retired",$J296="Permanent Low-Use"),$K296&lt;=2022),(AND($J296="New",$K296&gt;2022))),"N/A",IF($N296=0,0,IF(ISERROR(VLOOKUP($E296,'Source Data'!$B$29:$J$60, MATCH($L296, 'Source Data'!$B$26:$J$26,1),TRUE))=TRUE,"",VLOOKUP($E296,'Source Data'!$B$29:$J$60,MATCH($L296, 'Source Data'!$B$26:$J$26,1),TRUE))))</f>
        <v/>
      </c>
      <c r="R296" s="170" t="str">
        <f>IF(OR(AND(OR($J296="Retired",$J296="Permanent Low-Use"),$K296&lt;=2023),(AND($J296="New",$K296&gt;2023))),"N/A",IF($N296=0,0,IF(ISERROR(VLOOKUP($E296,'Source Data'!$B$29:$J$60, MATCH($L296, 'Source Data'!$B$26:$J$26,1),TRUE))=TRUE,"",VLOOKUP($E296,'Source Data'!$B$29:$J$60,MATCH($L296, 'Source Data'!$B$26:$J$26,1),TRUE))))</f>
        <v/>
      </c>
      <c r="S296" s="170" t="str">
        <f>IF(OR(AND(OR($J296="Retired",$J296="Permanent Low-Use"),$K296&lt;=2024),(AND($J296="New",$K296&gt;2024))),"N/A",IF($N296=0,0,IF(ISERROR(VLOOKUP($E296,'Source Data'!$B$29:$J$60, MATCH($L296, 'Source Data'!$B$26:$J$26,1),TRUE))=TRUE,"",VLOOKUP($E296,'Source Data'!$B$29:$J$60,MATCH($L296, 'Source Data'!$B$26:$J$26,1),TRUE))))</f>
        <v/>
      </c>
      <c r="T296" s="170" t="str">
        <f>IF(OR(AND(OR($J296="Retired",$J296="Permanent Low-Use"),$K296&lt;=2025),(AND($J296="New",$K296&gt;2025))),"N/A",IF($N296=0,0,IF(ISERROR(VLOOKUP($E296,'Source Data'!$B$29:$J$60, MATCH($L296, 'Source Data'!$B$26:$J$26,1),TRUE))=TRUE,"",VLOOKUP($E296,'Source Data'!$B$29:$J$60,MATCH($L296, 'Source Data'!$B$26:$J$26,1),TRUE))))</f>
        <v/>
      </c>
      <c r="U296" s="170" t="str">
        <f>IF(OR(AND(OR($J296="Retired",$J296="Permanent Low-Use"),$K296&lt;=2026),(AND($J296="New",$K296&gt;2026))),"N/A",IF($N296=0,0,IF(ISERROR(VLOOKUP($E296,'Source Data'!$B$29:$J$60, MATCH($L296, 'Source Data'!$B$26:$J$26,1),TRUE))=TRUE,"",VLOOKUP($E296,'Source Data'!$B$29:$J$60,MATCH($L296, 'Source Data'!$B$26:$J$26,1),TRUE))))</f>
        <v/>
      </c>
      <c r="V296" s="170" t="str">
        <f>IF(OR(AND(OR($J296="Retired",$J296="Permanent Low-Use"),$K296&lt;=2027),(AND($J296="New",$K296&gt;2027))),"N/A",IF($N296=0,0,IF(ISERROR(VLOOKUP($E296,'Source Data'!$B$29:$J$60, MATCH($L296, 'Source Data'!$B$26:$J$26,1),TRUE))=TRUE,"",VLOOKUP($E296,'Source Data'!$B$29:$J$60,MATCH($L296, 'Source Data'!$B$26:$J$26,1),TRUE))))</f>
        <v/>
      </c>
      <c r="W296" s="170" t="str">
        <f>IF(OR(AND(OR($J296="Retired",$J296="Permanent Low-Use"),$K296&lt;=2028),(AND($J296="New",$K296&gt;2028))),"N/A",IF($N296=0,0,IF(ISERROR(VLOOKUP($E296,'Source Data'!$B$29:$J$60, MATCH($L296, 'Source Data'!$B$26:$J$26,1),TRUE))=TRUE,"",VLOOKUP($E296,'Source Data'!$B$29:$J$60,MATCH($L296, 'Source Data'!$B$26:$J$26,1),TRUE))))</f>
        <v/>
      </c>
      <c r="X296" s="170" t="str">
        <f>IF(OR(AND(OR($J296="Retired",$J296="Permanent Low-Use"),$K296&lt;=2029),(AND($J296="New",$K296&gt;2029))),"N/A",IF($N296=0,0,IF(ISERROR(VLOOKUP($E296,'Source Data'!$B$29:$J$60, MATCH($L296, 'Source Data'!$B$26:$J$26,1),TRUE))=TRUE,"",VLOOKUP($E296,'Source Data'!$B$29:$J$60,MATCH($L296, 'Source Data'!$B$26:$J$26,1),TRUE))))</f>
        <v/>
      </c>
      <c r="Y296" s="170" t="str">
        <f>IF(OR(AND(OR($J296="Retired",$J296="Permanent Low-Use"),$K296&lt;=2030),(AND($J296="New",$K296&gt;2030))),"N/A",IF($N296=0,0,IF(ISERROR(VLOOKUP($E296,'Source Data'!$B$29:$J$60, MATCH($L296, 'Source Data'!$B$26:$J$26,1),TRUE))=TRUE,"",VLOOKUP($E296,'Source Data'!$B$29:$J$60,MATCH($L296, 'Source Data'!$B$26:$J$26,1),TRUE))))</f>
        <v/>
      </c>
      <c r="Z296" s="171" t="str">
        <f>IF(ISNUMBER($L296),IF(OR(AND(OR($J296="Retired",$J296="Permanent Low-Use"),$K296&lt;=2020),(AND($J296="New",$K296&gt;2020))),"N/A",VLOOKUP($F296,'Source Data'!$B$15:$I$22,5)),"")</f>
        <v/>
      </c>
      <c r="AA296" s="171" t="str">
        <f>IF(ISNUMBER($F296), IF(OR(AND(OR($J296="Retired", $J296="Permanent Low-Use"), $K296&lt;=2021), (AND($J296= "New", $K296&gt;2021))), "N/A", VLOOKUP($F296, 'Source Data'!$B$15:$I$22,6)), "")</f>
        <v/>
      </c>
      <c r="AB296" s="171" t="str">
        <f>IF(ISNUMBER($F296), IF(OR(AND(OR($J296="Retired", $J296="Permanent Low-Use"), $K296&lt;=2022), (AND($J296= "New", $K296&gt;2022))), "N/A", VLOOKUP($F296, 'Source Data'!$B$15:$I$22,7)), "")</f>
        <v/>
      </c>
      <c r="AC296" s="171" t="str">
        <f>IF(ISNUMBER($F296), IF(OR(AND(OR($J296="Retired", $J296="Permanent Low-Use"), $K296&lt;=2023), (AND($J296= "New", $K296&gt;2023))), "N/A", VLOOKUP($F296, 'Source Data'!$B$15:$I$22,8)), "")</f>
        <v/>
      </c>
      <c r="AD296" s="171" t="str">
        <f>IF(ISNUMBER($F296), IF(OR(AND(OR($J296="Retired", $J296="Permanent Low-Use"), $K296&lt;=2024), (AND($J296= "New", $K296&gt;2024))), "N/A", VLOOKUP($F296, 'Source Data'!$B$15:$I$22,8)), "")</f>
        <v/>
      </c>
      <c r="AE296" s="171" t="str">
        <f>IF(ISNUMBER($F296), IF(OR(AND(OR($J296="Retired", $J296="Permanent Low-Use"), $K296&lt;=2025), (AND($J296= "New", $K296&gt;2025))), "N/A", VLOOKUP($F296, 'Source Data'!$B$15:$I$22,8)), "")</f>
        <v/>
      </c>
      <c r="AF296" s="171" t="str">
        <f>IF(ISNUMBER($F296), IF(OR(AND(OR($J296="Retired", $J296="Permanent Low-Use"), $K296&lt;=2026), (AND($J296= "New", $K296&gt;2026))), "N/A", VLOOKUP($F296, 'Source Data'!$B$15:$I$22,8)), "")</f>
        <v/>
      </c>
      <c r="AG296" s="171" t="str">
        <f>IF(ISNUMBER($F296), IF(OR(AND(OR($J296="Retired", $J296="Permanent Low-Use"), $K296&lt;=2027), (AND($J296= "New", $K296&gt;2027))), "N/A", VLOOKUP($F296, 'Source Data'!$B$15:$I$22,8)), "")</f>
        <v/>
      </c>
      <c r="AH296" s="171" t="str">
        <f>IF(ISNUMBER($F296), IF(OR(AND(OR($J296="Retired", $J296="Permanent Low-Use"), $K296&lt;=2028), (AND($J296= "New", $K296&gt;2028))), "N/A", VLOOKUP($F296, 'Source Data'!$B$15:$I$22,8)), "")</f>
        <v/>
      </c>
      <c r="AI296" s="171" t="str">
        <f>IF(ISNUMBER($F296), IF(OR(AND(OR($J296="Retired", $J296="Permanent Low-Use"), $K296&lt;=2029), (AND($J296= "New", $K296&gt;2029))), "N/A", VLOOKUP($F296, 'Source Data'!$B$15:$I$22,8)), "")</f>
        <v/>
      </c>
      <c r="AJ296" s="171" t="str">
        <f>IF(ISNUMBER($F296), IF(OR(AND(OR($J296="Retired", $J296="Permanent Low-Use"), $K296&lt;=2030), (AND($J296= "New", $K296&gt;2030))), "N/A", VLOOKUP($F296, 'Source Data'!$B$15:$I$22,8)), "")</f>
        <v/>
      </c>
      <c r="AK296" s="171" t="str">
        <f>IF($N296= 0, "N/A", IF(ISERROR(VLOOKUP($F296, 'Source Data'!$B$4:$C$11,2)), "", VLOOKUP($F296, 'Source Data'!$B$4:$C$11,2)))</f>
        <v/>
      </c>
    </row>
    <row r="297" spans="1:37" x14ac:dyDescent="0.35">
      <c r="A297" s="99"/>
      <c r="B297" s="89"/>
      <c r="C297" s="90"/>
      <c r="D297" s="90"/>
      <c r="E297" s="91"/>
      <c r="F297" s="91"/>
      <c r="G297" s="86"/>
      <c r="H297" s="87"/>
      <c r="I297" s="86"/>
      <c r="J297" s="88"/>
      <c r="K297" s="92"/>
      <c r="L297" s="168" t="str">
        <f t="shared" si="13"/>
        <v/>
      </c>
      <c r="M297" s="170" t="str">
        <f>IF(ISERROR(VLOOKUP(E297,'Source Data'!$B$67:$J$97, MATCH(F297, 'Source Data'!$B$64:$J$64,1),TRUE))=TRUE,"",VLOOKUP(E297,'Source Data'!$B$67:$J$97,MATCH(F297, 'Source Data'!$B$64:$J$64,1),TRUE))</f>
        <v/>
      </c>
      <c r="N297" s="169" t="str">
        <f t="shared" si="14"/>
        <v/>
      </c>
      <c r="O297" s="170" t="str">
        <f>IF(OR(AND(OR($J297="Retired",$J297="Permanent Low-Use"),$K297&lt;=2020),(AND($J297="New",$K297&gt;2020))),"N/A",IF($N297=0,0,IF(ISERROR(VLOOKUP($E297,'Source Data'!$B$29:$J$60, MATCH($L297, 'Source Data'!$B$26:$J$26,1),TRUE))=TRUE,"",VLOOKUP($E297,'Source Data'!$B$29:$J$60,MATCH($L297, 'Source Data'!$B$26:$J$26,1),TRUE))))</f>
        <v/>
      </c>
      <c r="P297" s="170" t="str">
        <f>IF(OR(AND(OR($J297="Retired",$J297="Permanent Low-Use"),$K297&lt;=2021),(AND($J297="New",$K297&gt;2021))),"N/A",IF($N297=0,0,IF(ISERROR(VLOOKUP($E297,'Source Data'!$B$29:$J$60, MATCH($L297, 'Source Data'!$B$26:$J$26,1),TRUE))=TRUE,"",VLOOKUP($E297,'Source Data'!$B$29:$J$60,MATCH($L297, 'Source Data'!$B$26:$J$26,1),TRUE))))</f>
        <v/>
      </c>
      <c r="Q297" s="170" t="str">
        <f>IF(OR(AND(OR($J297="Retired",$J297="Permanent Low-Use"),$K297&lt;=2022),(AND($J297="New",$K297&gt;2022))),"N/A",IF($N297=0,0,IF(ISERROR(VLOOKUP($E297,'Source Data'!$B$29:$J$60, MATCH($L297, 'Source Data'!$B$26:$J$26,1),TRUE))=TRUE,"",VLOOKUP($E297,'Source Data'!$B$29:$J$60,MATCH($L297, 'Source Data'!$B$26:$J$26,1),TRUE))))</f>
        <v/>
      </c>
      <c r="R297" s="170" t="str">
        <f>IF(OR(AND(OR($J297="Retired",$J297="Permanent Low-Use"),$K297&lt;=2023),(AND($J297="New",$K297&gt;2023))),"N/A",IF($N297=0,0,IF(ISERROR(VLOOKUP($E297,'Source Data'!$B$29:$J$60, MATCH($L297, 'Source Data'!$B$26:$J$26,1),TRUE))=TRUE,"",VLOOKUP($E297,'Source Data'!$B$29:$J$60,MATCH($L297, 'Source Data'!$B$26:$J$26,1),TRUE))))</f>
        <v/>
      </c>
      <c r="S297" s="170" t="str">
        <f>IF(OR(AND(OR($J297="Retired",$J297="Permanent Low-Use"),$K297&lt;=2024),(AND($J297="New",$K297&gt;2024))),"N/A",IF($N297=0,0,IF(ISERROR(VLOOKUP($E297,'Source Data'!$B$29:$J$60, MATCH($L297, 'Source Data'!$B$26:$J$26,1),TRUE))=TRUE,"",VLOOKUP($E297,'Source Data'!$B$29:$J$60,MATCH($L297, 'Source Data'!$B$26:$J$26,1),TRUE))))</f>
        <v/>
      </c>
      <c r="T297" s="170" t="str">
        <f>IF(OR(AND(OR($J297="Retired",$J297="Permanent Low-Use"),$K297&lt;=2025),(AND($J297="New",$K297&gt;2025))),"N/A",IF($N297=0,0,IF(ISERROR(VLOOKUP($E297,'Source Data'!$B$29:$J$60, MATCH($L297, 'Source Data'!$B$26:$J$26,1),TRUE))=TRUE,"",VLOOKUP($E297,'Source Data'!$B$29:$J$60,MATCH($L297, 'Source Data'!$B$26:$J$26,1),TRUE))))</f>
        <v/>
      </c>
      <c r="U297" s="170" t="str">
        <f>IF(OR(AND(OR($J297="Retired",$J297="Permanent Low-Use"),$K297&lt;=2026),(AND($J297="New",$K297&gt;2026))),"N/A",IF($N297=0,0,IF(ISERROR(VLOOKUP($E297,'Source Data'!$B$29:$J$60, MATCH($L297, 'Source Data'!$B$26:$J$26,1),TRUE))=TRUE,"",VLOOKUP($E297,'Source Data'!$B$29:$J$60,MATCH($L297, 'Source Data'!$B$26:$J$26,1),TRUE))))</f>
        <v/>
      </c>
      <c r="V297" s="170" t="str">
        <f>IF(OR(AND(OR($J297="Retired",$J297="Permanent Low-Use"),$K297&lt;=2027),(AND($J297="New",$K297&gt;2027))),"N/A",IF($N297=0,0,IF(ISERROR(VLOOKUP($E297,'Source Data'!$B$29:$J$60, MATCH($L297, 'Source Data'!$B$26:$J$26,1),TRUE))=TRUE,"",VLOOKUP($E297,'Source Data'!$B$29:$J$60,MATCH($L297, 'Source Data'!$B$26:$J$26,1),TRUE))))</f>
        <v/>
      </c>
      <c r="W297" s="170" t="str">
        <f>IF(OR(AND(OR($J297="Retired",$J297="Permanent Low-Use"),$K297&lt;=2028),(AND($J297="New",$K297&gt;2028))),"N/A",IF($N297=0,0,IF(ISERROR(VLOOKUP($E297,'Source Data'!$B$29:$J$60, MATCH($L297, 'Source Data'!$B$26:$J$26,1),TRUE))=TRUE,"",VLOOKUP($E297,'Source Data'!$B$29:$J$60,MATCH($L297, 'Source Data'!$B$26:$J$26,1),TRUE))))</f>
        <v/>
      </c>
      <c r="X297" s="170" t="str">
        <f>IF(OR(AND(OR($J297="Retired",$J297="Permanent Low-Use"),$K297&lt;=2029),(AND($J297="New",$K297&gt;2029))),"N/A",IF($N297=0,0,IF(ISERROR(VLOOKUP($E297,'Source Data'!$B$29:$J$60, MATCH($L297, 'Source Data'!$B$26:$J$26,1),TRUE))=TRUE,"",VLOOKUP($E297,'Source Data'!$B$29:$J$60,MATCH($L297, 'Source Data'!$B$26:$J$26,1),TRUE))))</f>
        <v/>
      </c>
      <c r="Y297" s="170" t="str">
        <f>IF(OR(AND(OR($J297="Retired",$J297="Permanent Low-Use"),$K297&lt;=2030),(AND($J297="New",$K297&gt;2030))),"N/A",IF($N297=0,0,IF(ISERROR(VLOOKUP($E297,'Source Data'!$B$29:$J$60, MATCH($L297, 'Source Data'!$B$26:$J$26,1),TRUE))=TRUE,"",VLOOKUP($E297,'Source Data'!$B$29:$J$60,MATCH($L297, 'Source Data'!$B$26:$J$26,1),TRUE))))</f>
        <v/>
      </c>
      <c r="Z297" s="171" t="str">
        <f>IF(ISNUMBER($L297),IF(OR(AND(OR($J297="Retired",$J297="Permanent Low-Use"),$K297&lt;=2020),(AND($J297="New",$K297&gt;2020))),"N/A",VLOOKUP($F297,'Source Data'!$B$15:$I$22,5)),"")</f>
        <v/>
      </c>
      <c r="AA297" s="171" t="str">
        <f>IF(ISNUMBER($F297), IF(OR(AND(OR($J297="Retired", $J297="Permanent Low-Use"), $K297&lt;=2021), (AND($J297= "New", $K297&gt;2021))), "N/A", VLOOKUP($F297, 'Source Data'!$B$15:$I$22,6)), "")</f>
        <v/>
      </c>
      <c r="AB297" s="171" t="str">
        <f>IF(ISNUMBER($F297), IF(OR(AND(OR($J297="Retired", $J297="Permanent Low-Use"), $K297&lt;=2022), (AND($J297= "New", $K297&gt;2022))), "N/A", VLOOKUP($F297, 'Source Data'!$B$15:$I$22,7)), "")</f>
        <v/>
      </c>
      <c r="AC297" s="171" t="str">
        <f>IF(ISNUMBER($F297), IF(OR(AND(OR($J297="Retired", $J297="Permanent Low-Use"), $K297&lt;=2023), (AND($J297= "New", $K297&gt;2023))), "N/A", VLOOKUP($F297, 'Source Data'!$B$15:$I$22,8)), "")</f>
        <v/>
      </c>
      <c r="AD297" s="171" t="str">
        <f>IF(ISNUMBER($F297), IF(OR(AND(OR($J297="Retired", $J297="Permanent Low-Use"), $K297&lt;=2024), (AND($J297= "New", $K297&gt;2024))), "N/A", VLOOKUP($F297, 'Source Data'!$B$15:$I$22,8)), "")</f>
        <v/>
      </c>
      <c r="AE297" s="171" t="str">
        <f>IF(ISNUMBER($F297), IF(OR(AND(OR($J297="Retired", $J297="Permanent Low-Use"), $K297&lt;=2025), (AND($J297= "New", $K297&gt;2025))), "N/A", VLOOKUP($F297, 'Source Data'!$B$15:$I$22,8)), "")</f>
        <v/>
      </c>
      <c r="AF297" s="171" t="str">
        <f>IF(ISNUMBER($F297), IF(OR(AND(OR($J297="Retired", $J297="Permanent Low-Use"), $K297&lt;=2026), (AND($J297= "New", $K297&gt;2026))), "N/A", VLOOKUP($F297, 'Source Data'!$B$15:$I$22,8)), "")</f>
        <v/>
      </c>
      <c r="AG297" s="171" t="str">
        <f>IF(ISNUMBER($F297), IF(OR(AND(OR($J297="Retired", $J297="Permanent Low-Use"), $K297&lt;=2027), (AND($J297= "New", $K297&gt;2027))), "N/A", VLOOKUP($F297, 'Source Data'!$B$15:$I$22,8)), "")</f>
        <v/>
      </c>
      <c r="AH297" s="171" t="str">
        <f>IF(ISNUMBER($F297), IF(OR(AND(OR($J297="Retired", $J297="Permanent Low-Use"), $K297&lt;=2028), (AND($J297= "New", $K297&gt;2028))), "N/A", VLOOKUP($F297, 'Source Data'!$B$15:$I$22,8)), "")</f>
        <v/>
      </c>
      <c r="AI297" s="171" t="str">
        <f>IF(ISNUMBER($F297), IF(OR(AND(OR($J297="Retired", $J297="Permanent Low-Use"), $K297&lt;=2029), (AND($J297= "New", $K297&gt;2029))), "N/A", VLOOKUP($F297, 'Source Data'!$B$15:$I$22,8)), "")</f>
        <v/>
      </c>
      <c r="AJ297" s="171" t="str">
        <f>IF(ISNUMBER($F297), IF(OR(AND(OR($J297="Retired", $J297="Permanent Low-Use"), $K297&lt;=2030), (AND($J297= "New", $K297&gt;2030))), "N/A", VLOOKUP($F297, 'Source Data'!$B$15:$I$22,8)), "")</f>
        <v/>
      </c>
      <c r="AK297" s="171" t="str">
        <f>IF($N297= 0, "N/A", IF(ISERROR(VLOOKUP($F297, 'Source Data'!$B$4:$C$11,2)), "", VLOOKUP($F297, 'Source Data'!$B$4:$C$11,2)))</f>
        <v/>
      </c>
    </row>
    <row r="298" spans="1:37" x14ac:dyDescent="0.35">
      <c r="A298" s="99"/>
      <c r="B298" s="89"/>
      <c r="C298" s="90"/>
      <c r="D298" s="90"/>
      <c r="E298" s="91"/>
      <c r="F298" s="91"/>
      <c r="G298" s="86"/>
      <c r="H298" s="87"/>
      <c r="I298" s="86"/>
      <c r="J298" s="88"/>
      <c r="K298" s="92"/>
      <c r="L298" s="168" t="str">
        <f t="shared" si="13"/>
        <v/>
      </c>
      <c r="M298" s="170" t="str">
        <f>IF(ISERROR(VLOOKUP(E298,'Source Data'!$B$67:$J$97, MATCH(F298, 'Source Data'!$B$64:$J$64,1),TRUE))=TRUE,"",VLOOKUP(E298,'Source Data'!$B$67:$J$97,MATCH(F298, 'Source Data'!$B$64:$J$64,1),TRUE))</f>
        <v/>
      </c>
      <c r="N298" s="169" t="str">
        <f t="shared" si="14"/>
        <v/>
      </c>
      <c r="O298" s="170" t="str">
        <f>IF(OR(AND(OR($J298="Retired",$J298="Permanent Low-Use"),$K298&lt;=2020),(AND($J298="New",$K298&gt;2020))),"N/A",IF($N298=0,0,IF(ISERROR(VLOOKUP($E298,'Source Data'!$B$29:$J$60, MATCH($L298, 'Source Data'!$B$26:$J$26,1),TRUE))=TRUE,"",VLOOKUP($E298,'Source Data'!$B$29:$J$60,MATCH($L298, 'Source Data'!$B$26:$J$26,1),TRUE))))</f>
        <v/>
      </c>
      <c r="P298" s="170" t="str">
        <f>IF(OR(AND(OR($J298="Retired",$J298="Permanent Low-Use"),$K298&lt;=2021),(AND($J298="New",$K298&gt;2021))),"N/A",IF($N298=0,0,IF(ISERROR(VLOOKUP($E298,'Source Data'!$B$29:$J$60, MATCH($L298, 'Source Data'!$B$26:$J$26,1),TRUE))=TRUE,"",VLOOKUP($E298,'Source Data'!$B$29:$J$60,MATCH($L298, 'Source Data'!$B$26:$J$26,1),TRUE))))</f>
        <v/>
      </c>
      <c r="Q298" s="170" t="str">
        <f>IF(OR(AND(OR($J298="Retired",$J298="Permanent Low-Use"),$K298&lt;=2022),(AND($J298="New",$K298&gt;2022))),"N/A",IF($N298=0,0,IF(ISERROR(VLOOKUP($E298,'Source Data'!$B$29:$J$60, MATCH($L298, 'Source Data'!$B$26:$J$26,1),TRUE))=TRUE,"",VLOOKUP($E298,'Source Data'!$B$29:$J$60,MATCH($L298, 'Source Data'!$B$26:$J$26,1),TRUE))))</f>
        <v/>
      </c>
      <c r="R298" s="170" t="str">
        <f>IF(OR(AND(OR($J298="Retired",$J298="Permanent Low-Use"),$K298&lt;=2023),(AND($J298="New",$K298&gt;2023))),"N/A",IF($N298=0,0,IF(ISERROR(VLOOKUP($E298,'Source Data'!$B$29:$J$60, MATCH($L298, 'Source Data'!$B$26:$J$26,1),TRUE))=TRUE,"",VLOOKUP($E298,'Source Data'!$B$29:$J$60,MATCH($L298, 'Source Data'!$B$26:$J$26,1),TRUE))))</f>
        <v/>
      </c>
      <c r="S298" s="170" t="str">
        <f>IF(OR(AND(OR($J298="Retired",$J298="Permanent Low-Use"),$K298&lt;=2024),(AND($J298="New",$K298&gt;2024))),"N/A",IF($N298=0,0,IF(ISERROR(VLOOKUP($E298,'Source Data'!$B$29:$J$60, MATCH($L298, 'Source Data'!$B$26:$J$26,1),TRUE))=TRUE,"",VLOOKUP($E298,'Source Data'!$B$29:$J$60,MATCH($L298, 'Source Data'!$B$26:$J$26,1),TRUE))))</f>
        <v/>
      </c>
      <c r="T298" s="170" t="str">
        <f>IF(OR(AND(OR($J298="Retired",$J298="Permanent Low-Use"),$K298&lt;=2025),(AND($J298="New",$K298&gt;2025))),"N/A",IF($N298=0,0,IF(ISERROR(VLOOKUP($E298,'Source Data'!$B$29:$J$60, MATCH($L298, 'Source Data'!$B$26:$J$26,1),TRUE))=TRUE,"",VLOOKUP($E298,'Source Data'!$B$29:$J$60,MATCH($L298, 'Source Data'!$B$26:$J$26,1),TRUE))))</f>
        <v/>
      </c>
      <c r="U298" s="170" t="str">
        <f>IF(OR(AND(OR($J298="Retired",$J298="Permanent Low-Use"),$K298&lt;=2026),(AND($J298="New",$K298&gt;2026))),"N/A",IF($N298=0,0,IF(ISERROR(VLOOKUP($E298,'Source Data'!$B$29:$J$60, MATCH($L298, 'Source Data'!$B$26:$J$26,1),TRUE))=TRUE,"",VLOOKUP($E298,'Source Data'!$B$29:$J$60,MATCH($L298, 'Source Data'!$B$26:$J$26,1),TRUE))))</f>
        <v/>
      </c>
      <c r="V298" s="170" t="str">
        <f>IF(OR(AND(OR($J298="Retired",$J298="Permanent Low-Use"),$K298&lt;=2027),(AND($J298="New",$K298&gt;2027))),"N/A",IF($N298=0,0,IF(ISERROR(VLOOKUP($E298,'Source Data'!$B$29:$J$60, MATCH($L298, 'Source Data'!$B$26:$J$26,1),TRUE))=TRUE,"",VLOOKUP($E298,'Source Data'!$B$29:$J$60,MATCH($L298, 'Source Data'!$B$26:$J$26,1),TRUE))))</f>
        <v/>
      </c>
      <c r="W298" s="170" t="str">
        <f>IF(OR(AND(OR($J298="Retired",$J298="Permanent Low-Use"),$K298&lt;=2028),(AND($J298="New",$K298&gt;2028))),"N/A",IF($N298=0,0,IF(ISERROR(VLOOKUP($E298,'Source Data'!$B$29:$J$60, MATCH($L298, 'Source Data'!$B$26:$J$26,1),TRUE))=TRUE,"",VLOOKUP($E298,'Source Data'!$B$29:$J$60,MATCH($L298, 'Source Data'!$B$26:$J$26,1),TRUE))))</f>
        <v/>
      </c>
      <c r="X298" s="170" t="str">
        <f>IF(OR(AND(OR($J298="Retired",$J298="Permanent Low-Use"),$K298&lt;=2029),(AND($J298="New",$K298&gt;2029))),"N/A",IF($N298=0,0,IF(ISERROR(VLOOKUP($E298,'Source Data'!$B$29:$J$60, MATCH($L298, 'Source Data'!$B$26:$J$26,1),TRUE))=TRUE,"",VLOOKUP($E298,'Source Data'!$B$29:$J$60,MATCH($L298, 'Source Data'!$B$26:$J$26,1),TRUE))))</f>
        <v/>
      </c>
      <c r="Y298" s="170" t="str">
        <f>IF(OR(AND(OR($J298="Retired",$J298="Permanent Low-Use"),$K298&lt;=2030),(AND($J298="New",$K298&gt;2030))),"N/A",IF($N298=0,0,IF(ISERROR(VLOOKUP($E298,'Source Data'!$B$29:$J$60, MATCH($L298, 'Source Data'!$B$26:$J$26,1),TRUE))=TRUE,"",VLOOKUP($E298,'Source Data'!$B$29:$J$60,MATCH($L298, 'Source Data'!$B$26:$J$26,1),TRUE))))</f>
        <v/>
      </c>
      <c r="Z298" s="171" t="str">
        <f>IF(ISNUMBER($L298),IF(OR(AND(OR($J298="Retired",$J298="Permanent Low-Use"),$K298&lt;=2020),(AND($J298="New",$K298&gt;2020))),"N/A",VLOOKUP($F298,'Source Data'!$B$15:$I$22,5)),"")</f>
        <v/>
      </c>
      <c r="AA298" s="171" t="str">
        <f>IF(ISNUMBER($F298), IF(OR(AND(OR($J298="Retired", $J298="Permanent Low-Use"), $K298&lt;=2021), (AND($J298= "New", $K298&gt;2021))), "N/A", VLOOKUP($F298, 'Source Data'!$B$15:$I$22,6)), "")</f>
        <v/>
      </c>
      <c r="AB298" s="171" t="str">
        <f>IF(ISNUMBER($F298), IF(OR(AND(OR($J298="Retired", $J298="Permanent Low-Use"), $K298&lt;=2022), (AND($J298= "New", $K298&gt;2022))), "N/A", VLOOKUP($F298, 'Source Data'!$B$15:$I$22,7)), "")</f>
        <v/>
      </c>
      <c r="AC298" s="171" t="str">
        <f>IF(ISNUMBER($F298), IF(OR(AND(OR($J298="Retired", $J298="Permanent Low-Use"), $K298&lt;=2023), (AND($J298= "New", $K298&gt;2023))), "N/A", VLOOKUP($F298, 'Source Data'!$B$15:$I$22,8)), "")</f>
        <v/>
      </c>
      <c r="AD298" s="171" t="str">
        <f>IF(ISNUMBER($F298), IF(OR(AND(OR($J298="Retired", $J298="Permanent Low-Use"), $K298&lt;=2024), (AND($J298= "New", $K298&gt;2024))), "N/A", VLOOKUP($F298, 'Source Data'!$B$15:$I$22,8)), "")</f>
        <v/>
      </c>
      <c r="AE298" s="171" t="str">
        <f>IF(ISNUMBER($F298), IF(OR(AND(OR($J298="Retired", $J298="Permanent Low-Use"), $K298&lt;=2025), (AND($J298= "New", $K298&gt;2025))), "N/A", VLOOKUP($F298, 'Source Data'!$B$15:$I$22,8)), "")</f>
        <v/>
      </c>
      <c r="AF298" s="171" t="str">
        <f>IF(ISNUMBER($F298), IF(OR(AND(OR($J298="Retired", $J298="Permanent Low-Use"), $K298&lt;=2026), (AND($J298= "New", $K298&gt;2026))), "N/A", VLOOKUP($F298, 'Source Data'!$B$15:$I$22,8)), "")</f>
        <v/>
      </c>
      <c r="AG298" s="171" t="str">
        <f>IF(ISNUMBER($F298), IF(OR(AND(OR($J298="Retired", $J298="Permanent Low-Use"), $K298&lt;=2027), (AND($J298= "New", $K298&gt;2027))), "N/A", VLOOKUP($F298, 'Source Data'!$B$15:$I$22,8)), "")</f>
        <v/>
      </c>
      <c r="AH298" s="171" t="str">
        <f>IF(ISNUMBER($F298), IF(OR(AND(OR($J298="Retired", $J298="Permanent Low-Use"), $K298&lt;=2028), (AND($J298= "New", $K298&gt;2028))), "N/A", VLOOKUP($F298, 'Source Data'!$B$15:$I$22,8)), "")</f>
        <v/>
      </c>
      <c r="AI298" s="171" t="str">
        <f>IF(ISNUMBER($F298), IF(OR(AND(OR($J298="Retired", $J298="Permanent Low-Use"), $K298&lt;=2029), (AND($J298= "New", $K298&gt;2029))), "N/A", VLOOKUP($F298, 'Source Data'!$B$15:$I$22,8)), "")</f>
        <v/>
      </c>
      <c r="AJ298" s="171" t="str">
        <f>IF(ISNUMBER($F298), IF(OR(AND(OR($J298="Retired", $J298="Permanent Low-Use"), $K298&lt;=2030), (AND($J298= "New", $K298&gt;2030))), "N/A", VLOOKUP($F298, 'Source Data'!$B$15:$I$22,8)), "")</f>
        <v/>
      </c>
      <c r="AK298" s="171" t="str">
        <f>IF($N298= 0, "N/A", IF(ISERROR(VLOOKUP($F298, 'Source Data'!$B$4:$C$11,2)), "", VLOOKUP($F298, 'Source Data'!$B$4:$C$11,2)))</f>
        <v/>
      </c>
    </row>
    <row r="299" spans="1:37" x14ac:dyDescent="0.35">
      <c r="A299" s="99"/>
      <c r="B299" s="89"/>
      <c r="C299" s="90"/>
      <c r="D299" s="90"/>
      <c r="E299" s="91"/>
      <c r="F299" s="91"/>
      <c r="G299" s="86"/>
      <c r="H299" s="87"/>
      <c r="I299" s="86"/>
      <c r="J299" s="88"/>
      <c r="K299" s="92"/>
      <c r="L299" s="168" t="str">
        <f t="shared" si="13"/>
        <v/>
      </c>
      <c r="M299" s="170" t="str">
        <f>IF(ISERROR(VLOOKUP(E299,'Source Data'!$B$67:$J$97, MATCH(F299, 'Source Data'!$B$64:$J$64,1),TRUE))=TRUE,"",VLOOKUP(E299,'Source Data'!$B$67:$J$97,MATCH(F299, 'Source Data'!$B$64:$J$64,1),TRUE))</f>
        <v/>
      </c>
      <c r="N299" s="169" t="str">
        <f t="shared" si="14"/>
        <v/>
      </c>
      <c r="O299" s="170" t="str">
        <f>IF(OR(AND(OR($J299="Retired",$J299="Permanent Low-Use"),$K299&lt;=2020),(AND($J299="New",$K299&gt;2020))),"N/A",IF($N299=0,0,IF(ISERROR(VLOOKUP($E299,'Source Data'!$B$29:$J$60, MATCH($L299, 'Source Data'!$B$26:$J$26,1),TRUE))=TRUE,"",VLOOKUP($E299,'Source Data'!$B$29:$J$60,MATCH($L299, 'Source Data'!$B$26:$J$26,1),TRUE))))</f>
        <v/>
      </c>
      <c r="P299" s="170" t="str">
        <f>IF(OR(AND(OR($J299="Retired",$J299="Permanent Low-Use"),$K299&lt;=2021),(AND($J299="New",$K299&gt;2021))),"N/A",IF($N299=0,0,IF(ISERROR(VLOOKUP($E299,'Source Data'!$B$29:$J$60, MATCH($L299, 'Source Data'!$B$26:$J$26,1),TRUE))=TRUE,"",VLOOKUP($E299,'Source Data'!$B$29:$J$60,MATCH($L299, 'Source Data'!$B$26:$J$26,1),TRUE))))</f>
        <v/>
      </c>
      <c r="Q299" s="170" t="str">
        <f>IF(OR(AND(OR($J299="Retired",$J299="Permanent Low-Use"),$K299&lt;=2022),(AND($J299="New",$K299&gt;2022))),"N/A",IF($N299=0,0,IF(ISERROR(VLOOKUP($E299,'Source Data'!$B$29:$J$60, MATCH($L299, 'Source Data'!$B$26:$J$26,1),TRUE))=TRUE,"",VLOOKUP($E299,'Source Data'!$B$29:$J$60,MATCH($L299, 'Source Data'!$B$26:$J$26,1),TRUE))))</f>
        <v/>
      </c>
      <c r="R299" s="170" t="str">
        <f>IF(OR(AND(OR($J299="Retired",$J299="Permanent Low-Use"),$K299&lt;=2023),(AND($J299="New",$K299&gt;2023))),"N/A",IF($N299=0,0,IF(ISERROR(VLOOKUP($E299,'Source Data'!$B$29:$J$60, MATCH($L299, 'Source Data'!$B$26:$J$26,1),TRUE))=TRUE,"",VLOOKUP($E299,'Source Data'!$B$29:$J$60,MATCH($L299, 'Source Data'!$B$26:$J$26,1),TRUE))))</f>
        <v/>
      </c>
      <c r="S299" s="170" t="str">
        <f>IF(OR(AND(OR($J299="Retired",$J299="Permanent Low-Use"),$K299&lt;=2024),(AND($J299="New",$K299&gt;2024))),"N/A",IF($N299=0,0,IF(ISERROR(VLOOKUP($E299,'Source Data'!$B$29:$J$60, MATCH($L299, 'Source Data'!$B$26:$J$26,1),TRUE))=TRUE,"",VLOOKUP($E299,'Source Data'!$B$29:$J$60,MATCH($L299, 'Source Data'!$B$26:$J$26,1),TRUE))))</f>
        <v/>
      </c>
      <c r="T299" s="170" t="str">
        <f>IF(OR(AND(OR($J299="Retired",$J299="Permanent Low-Use"),$K299&lt;=2025),(AND($J299="New",$K299&gt;2025))),"N/A",IF($N299=0,0,IF(ISERROR(VLOOKUP($E299,'Source Data'!$B$29:$J$60, MATCH($L299, 'Source Data'!$B$26:$J$26,1),TRUE))=TRUE,"",VLOOKUP($E299,'Source Data'!$B$29:$J$60,MATCH($L299, 'Source Data'!$B$26:$J$26,1),TRUE))))</f>
        <v/>
      </c>
      <c r="U299" s="170" t="str">
        <f>IF(OR(AND(OR($J299="Retired",$J299="Permanent Low-Use"),$K299&lt;=2026),(AND($J299="New",$K299&gt;2026))),"N/A",IF($N299=0,0,IF(ISERROR(VLOOKUP($E299,'Source Data'!$B$29:$J$60, MATCH($L299, 'Source Data'!$B$26:$J$26,1),TRUE))=TRUE,"",VLOOKUP($E299,'Source Data'!$B$29:$J$60,MATCH($L299, 'Source Data'!$B$26:$J$26,1),TRUE))))</f>
        <v/>
      </c>
      <c r="V299" s="170" t="str">
        <f>IF(OR(AND(OR($J299="Retired",$J299="Permanent Low-Use"),$K299&lt;=2027),(AND($J299="New",$K299&gt;2027))),"N/A",IF($N299=0,0,IF(ISERROR(VLOOKUP($E299,'Source Data'!$B$29:$J$60, MATCH($L299, 'Source Data'!$B$26:$J$26,1),TRUE))=TRUE,"",VLOOKUP($E299,'Source Data'!$B$29:$J$60,MATCH($L299, 'Source Data'!$B$26:$J$26,1),TRUE))))</f>
        <v/>
      </c>
      <c r="W299" s="170" t="str">
        <f>IF(OR(AND(OR($J299="Retired",$J299="Permanent Low-Use"),$K299&lt;=2028),(AND($J299="New",$K299&gt;2028))),"N/A",IF($N299=0,0,IF(ISERROR(VLOOKUP($E299,'Source Data'!$B$29:$J$60, MATCH($L299, 'Source Data'!$B$26:$J$26,1),TRUE))=TRUE,"",VLOOKUP($E299,'Source Data'!$B$29:$J$60,MATCH($L299, 'Source Data'!$B$26:$J$26,1),TRUE))))</f>
        <v/>
      </c>
      <c r="X299" s="170" t="str">
        <f>IF(OR(AND(OR($J299="Retired",$J299="Permanent Low-Use"),$K299&lt;=2029),(AND($J299="New",$K299&gt;2029))),"N/A",IF($N299=0,0,IF(ISERROR(VLOOKUP($E299,'Source Data'!$B$29:$J$60, MATCH($L299, 'Source Data'!$B$26:$J$26,1),TRUE))=TRUE,"",VLOOKUP($E299,'Source Data'!$B$29:$J$60,MATCH($L299, 'Source Data'!$B$26:$J$26,1),TRUE))))</f>
        <v/>
      </c>
      <c r="Y299" s="170" t="str">
        <f>IF(OR(AND(OR($J299="Retired",$J299="Permanent Low-Use"),$K299&lt;=2030),(AND($J299="New",$K299&gt;2030))),"N/A",IF($N299=0,0,IF(ISERROR(VLOOKUP($E299,'Source Data'!$B$29:$J$60, MATCH($L299, 'Source Data'!$B$26:$J$26,1),TRUE))=TRUE,"",VLOOKUP($E299,'Source Data'!$B$29:$J$60,MATCH($L299, 'Source Data'!$B$26:$J$26,1),TRUE))))</f>
        <v/>
      </c>
      <c r="Z299" s="171" t="str">
        <f>IF(ISNUMBER($L299),IF(OR(AND(OR($J299="Retired",$J299="Permanent Low-Use"),$K299&lt;=2020),(AND($J299="New",$K299&gt;2020))),"N/A",VLOOKUP($F299,'Source Data'!$B$15:$I$22,5)),"")</f>
        <v/>
      </c>
      <c r="AA299" s="171" t="str">
        <f>IF(ISNUMBER($F299), IF(OR(AND(OR($J299="Retired", $J299="Permanent Low-Use"), $K299&lt;=2021), (AND($J299= "New", $K299&gt;2021))), "N/A", VLOOKUP($F299, 'Source Data'!$B$15:$I$22,6)), "")</f>
        <v/>
      </c>
      <c r="AB299" s="171" t="str">
        <f>IF(ISNUMBER($F299), IF(OR(AND(OR($J299="Retired", $J299="Permanent Low-Use"), $K299&lt;=2022), (AND($J299= "New", $K299&gt;2022))), "N/A", VLOOKUP($F299, 'Source Data'!$B$15:$I$22,7)), "")</f>
        <v/>
      </c>
      <c r="AC299" s="171" t="str">
        <f>IF(ISNUMBER($F299), IF(OR(AND(OR($J299="Retired", $J299="Permanent Low-Use"), $K299&lt;=2023), (AND($J299= "New", $K299&gt;2023))), "N/A", VLOOKUP($F299, 'Source Data'!$B$15:$I$22,8)), "")</f>
        <v/>
      </c>
      <c r="AD299" s="171" t="str">
        <f>IF(ISNUMBER($F299), IF(OR(AND(OR($J299="Retired", $J299="Permanent Low-Use"), $K299&lt;=2024), (AND($J299= "New", $K299&gt;2024))), "N/A", VLOOKUP($F299, 'Source Data'!$B$15:$I$22,8)), "")</f>
        <v/>
      </c>
      <c r="AE299" s="171" t="str">
        <f>IF(ISNUMBER($F299), IF(OR(AND(OR($J299="Retired", $J299="Permanent Low-Use"), $K299&lt;=2025), (AND($J299= "New", $K299&gt;2025))), "N/A", VLOOKUP($F299, 'Source Data'!$B$15:$I$22,8)), "")</f>
        <v/>
      </c>
      <c r="AF299" s="171" t="str">
        <f>IF(ISNUMBER($F299), IF(OR(AND(OR($J299="Retired", $J299="Permanent Low-Use"), $K299&lt;=2026), (AND($J299= "New", $K299&gt;2026))), "N/A", VLOOKUP($F299, 'Source Data'!$B$15:$I$22,8)), "")</f>
        <v/>
      </c>
      <c r="AG299" s="171" t="str">
        <f>IF(ISNUMBER($F299), IF(OR(AND(OR($J299="Retired", $J299="Permanent Low-Use"), $K299&lt;=2027), (AND($J299= "New", $K299&gt;2027))), "N/A", VLOOKUP($F299, 'Source Data'!$B$15:$I$22,8)), "")</f>
        <v/>
      </c>
      <c r="AH299" s="171" t="str">
        <f>IF(ISNUMBER($F299), IF(OR(AND(OR($J299="Retired", $J299="Permanent Low-Use"), $K299&lt;=2028), (AND($J299= "New", $K299&gt;2028))), "N/A", VLOOKUP($F299, 'Source Data'!$B$15:$I$22,8)), "")</f>
        <v/>
      </c>
      <c r="AI299" s="171" t="str">
        <f>IF(ISNUMBER($F299), IF(OR(AND(OR($J299="Retired", $J299="Permanent Low-Use"), $K299&lt;=2029), (AND($J299= "New", $K299&gt;2029))), "N/A", VLOOKUP($F299, 'Source Data'!$B$15:$I$22,8)), "")</f>
        <v/>
      </c>
      <c r="AJ299" s="171" t="str">
        <f>IF(ISNUMBER($F299), IF(OR(AND(OR($J299="Retired", $J299="Permanent Low-Use"), $K299&lt;=2030), (AND($J299= "New", $K299&gt;2030))), "N/A", VLOOKUP($F299, 'Source Data'!$B$15:$I$22,8)), "")</f>
        <v/>
      </c>
      <c r="AK299" s="171" t="str">
        <f>IF($N299= 0, "N/A", IF(ISERROR(VLOOKUP($F299, 'Source Data'!$B$4:$C$11,2)), "", VLOOKUP($F299, 'Source Data'!$B$4:$C$11,2)))</f>
        <v/>
      </c>
    </row>
    <row r="300" spans="1:37" x14ac:dyDescent="0.35">
      <c r="A300" s="99"/>
      <c r="B300" s="89"/>
      <c r="C300" s="90"/>
      <c r="D300" s="90"/>
      <c r="E300" s="91"/>
      <c r="F300" s="91"/>
      <c r="G300" s="86"/>
      <c r="H300" s="87"/>
      <c r="I300" s="86"/>
      <c r="J300" s="88"/>
      <c r="K300" s="92"/>
      <c r="L300" s="168" t="str">
        <f t="shared" si="13"/>
        <v/>
      </c>
      <c r="M300" s="170" t="str">
        <f>IF(ISERROR(VLOOKUP(E300,'Source Data'!$B$67:$J$97, MATCH(F300, 'Source Data'!$B$64:$J$64,1),TRUE))=TRUE,"",VLOOKUP(E300,'Source Data'!$B$67:$J$97,MATCH(F300, 'Source Data'!$B$64:$J$64,1),TRUE))</f>
        <v/>
      </c>
      <c r="N300" s="169" t="str">
        <f t="shared" si="14"/>
        <v/>
      </c>
      <c r="O300" s="170" t="str">
        <f>IF(OR(AND(OR($J300="Retired",$J300="Permanent Low-Use"),$K300&lt;=2020),(AND($J300="New",$K300&gt;2020))),"N/A",IF($N300=0,0,IF(ISERROR(VLOOKUP($E300,'Source Data'!$B$29:$J$60, MATCH($L300, 'Source Data'!$B$26:$J$26,1),TRUE))=TRUE,"",VLOOKUP($E300,'Source Data'!$B$29:$J$60,MATCH($L300, 'Source Data'!$B$26:$J$26,1),TRUE))))</f>
        <v/>
      </c>
      <c r="P300" s="170" t="str">
        <f>IF(OR(AND(OR($J300="Retired",$J300="Permanent Low-Use"),$K300&lt;=2021),(AND($J300="New",$K300&gt;2021))),"N/A",IF($N300=0,0,IF(ISERROR(VLOOKUP($E300,'Source Data'!$B$29:$J$60, MATCH($L300, 'Source Data'!$B$26:$J$26,1),TRUE))=TRUE,"",VLOOKUP($E300,'Source Data'!$B$29:$J$60,MATCH($L300, 'Source Data'!$B$26:$J$26,1),TRUE))))</f>
        <v/>
      </c>
      <c r="Q300" s="170" t="str">
        <f>IF(OR(AND(OR($J300="Retired",$J300="Permanent Low-Use"),$K300&lt;=2022),(AND($J300="New",$K300&gt;2022))),"N/A",IF($N300=0,0,IF(ISERROR(VLOOKUP($E300,'Source Data'!$B$29:$J$60, MATCH($L300, 'Source Data'!$B$26:$J$26,1),TRUE))=TRUE,"",VLOOKUP($E300,'Source Data'!$B$29:$J$60,MATCH($L300, 'Source Data'!$B$26:$J$26,1),TRUE))))</f>
        <v/>
      </c>
      <c r="R300" s="170" t="str">
        <f>IF(OR(AND(OR($J300="Retired",$J300="Permanent Low-Use"),$K300&lt;=2023),(AND($J300="New",$K300&gt;2023))),"N/A",IF($N300=0,0,IF(ISERROR(VLOOKUP($E300,'Source Data'!$B$29:$J$60, MATCH($L300, 'Source Data'!$B$26:$J$26,1),TRUE))=TRUE,"",VLOOKUP($E300,'Source Data'!$B$29:$J$60,MATCH($L300, 'Source Data'!$B$26:$J$26,1),TRUE))))</f>
        <v/>
      </c>
      <c r="S300" s="170" t="str">
        <f>IF(OR(AND(OR($J300="Retired",$J300="Permanent Low-Use"),$K300&lt;=2024),(AND($J300="New",$K300&gt;2024))),"N/A",IF($N300=0,0,IF(ISERROR(VLOOKUP($E300,'Source Data'!$B$29:$J$60, MATCH($L300, 'Source Data'!$B$26:$J$26,1),TRUE))=TRUE,"",VLOOKUP($E300,'Source Data'!$B$29:$J$60,MATCH($L300, 'Source Data'!$B$26:$J$26,1),TRUE))))</f>
        <v/>
      </c>
      <c r="T300" s="170" t="str">
        <f>IF(OR(AND(OR($J300="Retired",$J300="Permanent Low-Use"),$K300&lt;=2025),(AND($J300="New",$K300&gt;2025))),"N/A",IF($N300=0,0,IF(ISERROR(VLOOKUP($E300,'Source Data'!$B$29:$J$60, MATCH($L300, 'Source Data'!$B$26:$J$26,1),TRUE))=TRUE,"",VLOOKUP($E300,'Source Data'!$B$29:$J$60,MATCH($L300, 'Source Data'!$B$26:$J$26,1),TRUE))))</f>
        <v/>
      </c>
      <c r="U300" s="170" t="str">
        <f>IF(OR(AND(OR($J300="Retired",$J300="Permanent Low-Use"),$K300&lt;=2026),(AND($J300="New",$K300&gt;2026))),"N/A",IF($N300=0,0,IF(ISERROR(VLOOKUP($E300,'Source Data'!$B$29:$J$60, MATCH($L300, 'Source Data'!$B$26:$J$26,1),TRUE))=TRUE,"",VLOOKUP($E300,'Source Data'!$B$29:$J$60,MATCH($L300, 'Source Data'!$B$26:$J$26,1),TRUE))))</f>
        <v/>
      </c>
      <c r="V300" s="170" t="str">
        <f>IF(OR(AND(OR($J300="Retired",$J300="Permanent Low-Use"),$K300&lt;=2027),(AND($J300="New",$K300&gt;2027))),"N/A",IF($N300=0,0,IF(ISERROR(VLOOKUP($E300,'Source Data'!$B$29:$J$60, MATCH($L300, 'Source Data'!$B$26:$J$26,1),TRUE))=TRUE,"",VLOOKUP($E300,'Source Data'!$B$29:$J$60,MATCH($L300, 'Source Data'!$B$26:$J$26,1),TRUE))))</f>
        <v/>
      </c>
      <c r="W300" s="170" t="str">
        <f>IF(OR(AND(OR($J300="Retired",$J300="Permanent Low-Use"),$K300&lt;=2028),(AND($J300="New",$K300&gt;2028))),"N/A",IF($N300=0,0,IF(ISERROR(VLOOKUP($E300,'Source Data'!$B$29:$J$60, MATCH($L300, 'Source Data'!$B$26:$J$26,1),TRUE))=TRUE,"",VLOOKUP($E300,'Source Data'!$B$29:$J$60,MATCH($L300, 'Source Data'!$B$26:$J$26,1),TRUE))))</f>
        <v/>
      </c>
      <c r="X300" s="170" t="str">
        <f>IF(OR(AND(OR($J300="Retired",$J300="Permanent Low-Use"),$K300&lt;=2029),(AND($J300="New",$K300&gt;2029))),"N/A",IF($N300=0,0,IF(ISERROR(VLOOKUP($E300,'Source Data'!$B$29:$J$60, MATCH($L300, 'Source Data'!$B$26:$J$26,1),TRUE))=TRUE,"",VLOOKUP($E300,'Source Data'!$B$29:$J$60,MATCH($L300, 'Source Data'!$B$26:$J$26,1),TRUE))))</f>
        <v/>
      </c>
      <c r="Y300" s="170" t="str">
        <f>IF(OR(AND(OR($J300="Retired",$J300="Permanent Low-Use"),$K300&lt;=2030),(AND($J300="New",$K300&gt;2030))),"N/A",IF($N300=0,0,IF(ISERROR(VLOOKUP($E300,'Source Data'!$B$29:$J$60, MATCH($L300, 'Source Data'!$B$26:$J$26,1),TRUE))=TRUE,"",VLOOKUP($E300,'Source Data'!$B$29:$J$60,MATCH($L300, 'Source Data'!$B$26:$J$26,1),TRUE))))</f>
        <v/>
      </c>
      <c r="Z300" s="171" t="str">
        <f>IF(ISNUMBER($L300),IF(OR(AND(OR($J300="Retired",$J300="Permanent Low-Use"),$K300&lt;=2020),(AND($J300="New",$K300&gt;2020))),"N/A",VLOOKUP($F300,'Source Data'!$B$15:$I$22,5)),"")</f>
        <v/>
      </c>
      <c r="AA300" s="171" t="str">
        <f>IF(ISNUMBER($F300), IF(OR(AND(OR($J300="Retired", $J300="Permanent Low-Use"), $K300&lt;=2021), (AND($J300= "New", $K300&gt;2021))), "N/A", VLOOKUP($F300, 'Source Data'!$B$15:$I$22,6)), "")</f>
        <v/>
      </c>
      <c r="AB300" s="171" t="str">
        <f>IF(ISNUMBER($F300), IF(OR(AND(OR($J300="Retired", $J300="Permanent Low-Use"), $K300&lt;=2022), (AND($J300= "New", $K300&gt;2022))), "N/A", VLOOKUP($F300, 'Source Data'!$B$15:$I$22,7)), "")</f>
        <v/>
      </c>
      <c r="AC300" s="171" t="str">
        <f>IF(ISNUMBER($F300), IF(OR(AND(OR($J300="Retired", $J300="Permanent Low-Use"), $K300&lt;=2023), (AND($J300= "New", $K300&gt;2023))), "N/A", VLOOKUP($F300, 'Source Data'!$B$15:$I$22,8)), "")</f>
        <v/>
      </c>
      <c r="AD300" s="171" t="str">
        <f>IF(ISNUMBER($F300), IF(OR(AND(OR($J300="Retired", $J300="Permanent Low-Use"), $K300&lt;=2024), (AND($J300= "New", $K300&gt;2024))), "N/A", VLOOKUP($F300, 'Source Data'!$B$15:$I$22,8)), "")</f>
        <v/>
      </c>
      <c r="AE300" s="171" t="str">
        <f>IF(ISNUMBER($F300), IF(OR(AND(OR($J300="Retired", $J300="Permanent Low-Use"), $K300&lt;=2025), (AND($J300= "New", $K300&gt;2025))), "N/A", VLOOKUP($F300, 'Source Data'!$B$15:$I$22,8)), "")</f>
        <v/>
      </c>
      <c r="AF300" s="171" t="str">
        <f>IF(ISNUMBER($F300), IF(OR(AND(OR($J300="Retired", $J300="Permanent Low-Use"), $K300&lt;=2026), (AND($J300= "New", $K300&gt;2026))), "N/A", VLOOKUP($F300, 'Source Data'!$B$15:$I$22,8)), "")</f>
        <v/>
      </c>
      <c r="AG300" s="171" t="str">
        <f>IF(ISNUMBER($F300), IF(OR(AND(OR($J300="Retired", $J300="Permanent Low-Use"), $K300&lt;=2027), (AND($J300= "New", $K300&gt;2027))), "N/A", VLOOKUP($F300, 'Source Data'!$B$15:$I$22,8)), "")</f>
        <v/>
      </c>
      <c r="AH300" s="171" t="str">
        <f>IF(ISNUMBER($F300), IF(OR(AND(OR($J300="Retired", $J300="Permanent Low-Use"), $K300&lt;=2028), (AND($J300= "New", $K300&gt;2028))), "N/A", VLOOKUP($F300, 'Source Data'!$B$15:$I$22,8)), "")</f>
        <v/>
      </c>
      <c r="AI300" s="171" t="str">
        <f>IF(ISNUMBER($F300), IF(OR(AND(OR($J300="Retired", $J300="Permanent Low-Use"), $K300&lt;=2029), (AND($J300= "New", $K300&gt;2029))), "N/A", VLOOKUP($F300, 'Source Data'!$B$15:$I$22,8)), "")</f>
        <v/>
      </c>
      <c r="AJ300" s="171" t="str">
        <f>IF(ISNUMBER($F300), IF(OR(AND(OR($J300="Retired", $J300="Permanent Low-Use"), $K300&lt;=2030), (AND($J300= "New", $K300&gt;2030))), "N/A", VLOOKUP($F300, 'Source Data'!$B$15:$I$22,8)), "")</f>
        <v/>
      </c>
      <c r="AK300" s="171" t="str">
        <f>IF($N300= 0, "N/A", IF(ISERROR(VLOOKUP($F300, 'Source Data'!$B$4:$C$11,2)), "", VLOOKUP($F300, 'Source Data'!$B$4:$C$11,2)))</f>
        <v/>
      </c>
    </row>
    <row r="301" spans="1:37" x14ac:dyDescent="0.35">
      <c r="A301" s="99"/>
      <c r="B301" s="89"/>
      <c r="C301" s="90"/>
      <c r="D301" s="90"/>
      <c r="E301" s="91"/>
      <c r="F301" s="91"/>
      <c r="G301" s="86"/>
      <c r="H301" s="87"/>
      <c r="I301" s="86"/>
      <c r="J301" s="88"/>
      <c r="K301" s="92"/>
      <c r="L301" s="168" t="str">
        <f t="shared" si="13"/>
        <v/>
      </c>
      <c r="M301" s="170" t="str">
        <f>IF(ISERROR(VLOOKUP(E301,'Source Data'!$B$67:$J$97, MATCH(F301, 'Source Data'!$B$64:$J$64,1),TRUE))=TRUE,"",VLOOKUP(E301,'Source Data'!$B$67:$J$97,MATCH(F301, 'Source Data'!$B$64:$J$64,1),TRUE))</f>
        <v/>
      </c>
      <c r="N301" s="169" t="str">
        <f t="shared" si="14"/>
        <v/>
      </c>
      <c r="O301" s="170" t="str">
        <f>IF(OR(AND(OR($J301="Retired",$J301="Permanent Low-Use"),$K301&lt;=2020),(AND($J301="New",$K301&gt;2020))),"N/A",IF($N301=0,0,IF(ISERROR(VLOOKUP($E301,'Source Data'!$B$29:$J$60, MATCH($L301, 'Source Data'!$B$26:$J$26,1),TRUE))=TRUE,"",VLOOKUP($E301,'Source Data'!$B$29:$J$60,MATCH($L301, 'Source Data'!$B$26:$J$26,1),TRUE))))</f>
        <v/>
      </c>
      <c r="P301" s="170" t="str">
        <f>IF(OR(AND(OR($J301="Retired",$J301="Permanent Low-Use"),$K301&lt;=2021),(AND($J301="New",$K301&gt;2021))),"N/A",IF($N301=0,0,IF(ISERROR(VLOOKUP($E301,'Source Data'!$B$29:$J$60, MATCH($L301, 'Source Data'!$B$26:$J$26,1),TRUE))=TRUE,"",VLOOKUP($E301,'Source Data'!$B$29:$J$60,MATCH($L301, 'Source Data'!$B$26:$J$26,1),TRUE))))</f>
        <v/>
      </c>
      <c r="Q301" s="170" t="str">
        <f>IF(OR(AND(OR($J301="Retired",$J301="Permanent Low-Use"),$K301&lt;=2022),(AND($J301="New",$K301&gt;2022))),"N/A",IF($N301=0,0,IF(ISERROR(VLOOKUP($E301,'Source Data'!$B$29:$J$60, MATCH($L301, 'Source Data'!$B$26:$J$26,1),TRUE))=TRUE,"",VLOOKUP($E301,'Source Data'!$B$29:$J$60,MATCH($L301, 'Source Data'!$B$26:$J$26,1),TRUE))))</f>
        <v/>
      </c>
      <c r="R301" s="170" t="str">
        <f>IF(OR(AND(OR($J301="Retired",$J301="Permanent Low-Use"),$K301&lt;=2023),(AND($J301="New",$K301&gt;2023))),"N/A",IF($N301=0,0,IF(ISERROR(VLOOKUP($E301,'Source Data'!$B$29:$J$60, MATCH($L301, 'Source Data'!$B$26:$J$26,1),TRUE))=TRUE,"",VLOOKUP($E301,'Source Data'!$B$29:$J$60,MATCH($L301, 'Source Data'!$B$26:$J$26,1),TRUE))))</f>
        <v/>
      </c>
      <c r="S301" s="170" t="str">
        <f>IF(OR(AND(OR($J301="Retired",$J301="Permanent Low-Use"),$K301&lt;=2024),(AND($J301="New",$K301&gt;2024))),"N/A",IF($N301=0,0,IF(ISERROR(VLOOKUP($E301,'Source Data'!$B$29:$J$60, MATCH($L301, 'Source Data'!$B$26:$J$26,1),TRUE))=TRUE,"",VLOOKUP($E301,'Source Data'!$B$29:$J$60,MATCH($L301, 'Source Data'!$B$26:$J$26,1),TRUE))))</f>
        <v/>
      </c>
      <c r="T301" s="170" t="str">
        <f>IF(OR(AND(OR($J301="Retired",$J301="Permanent Low-Use"),$K301&lt;=2025),(AND($J301="New",$K301&gt;2025))),"N/A",IF($N301=0,0,IF(ISERROR(VLOOKUP($E301,'Source Data'!$B$29:$J$60, MATCH($L301, 'Source Data'!$B$26:$J$26,1),TRUE))=TRUE,"",VLOOKUP($E301,'Source Data'!$B$29:$J$60,MATCH($L301, 'Source Data'!$B$26:$J$26,1),TRUE))))</f>
        <v/>
      </c>
      <c r="U301" s="170" t="str">
        <f>IF(OR(AND(OR($J301="Retired",$J301="Permanent Low-Use"),$K301&lt;=2026),(AND($J301="New",$K301&gt;2026))),"N/A",IF($N301=0,0,IF(ISERROR(VLOOKUP($E301,'Source Data'!$B$29:$J$60, MATCH($L301, 'Source Data'!$B$26:$J$26,1),TRUE))=TRUE,"",VLOOKUP($E301,'Source Data'!$B$29:$J$60,MATCH($L301, 'Source Data'!$B$26:$J$26,1),TRUE))))</f>
        <v/>
      </c>
      <c r="V301" s="170" t="str">
        <f>IF(OR(AND(OR($J301="Retired",$J301="Permanent Low-Use"),$K301&lt;=2027),(AND($J301="New",$K301&gt;2027))),"N/A",IF($N301=0,0,IF(ISERROR(VLOOKUP($E301,'Source Data'!$B$29:$J$60, MATCH($L301, 'Source Data'!$B$26:$J$26,1),TRUE))=TRUE,"",VLOOKUP($E301,'Source Data'!$B$29:$J$60,MATCH($L301, 'Source Data'!$B$26:$J$26,1),TRUE))))</f>
        <v/>
      </c>
      <c r="W301" s="170" t="str">
        <f>IF(OR(AND(OR($J301="Retired",$J301="Permanent Low-Use"),$K301&lt;=2028),(AND($J301="New",$K301&gt;2028))),"N/A",IF($N301=0,0,IF(ISERROR(VLOOKUP($E301,'Source Data'!$B$29:$J$60, MATCH($L301, 'Source Data'!$B$26:$J$26,1),TRUE))=TRUE,"",VLOOKUP($E301,'Source Data'!$B$29:$J$60,MATCH($L301, 'Source Data'!$B$26:$J$26,1),TRUE))))</f>
        <v/>
      </c>
      <c r="X301" s="170" t="str">
        <f>IF(OR(AND(OR($J301="Retired",$J301="Permanent Low-Use"),$K301&lt;=2029),(AND($J301="New",$K301&gt;2029))),"N/A",IF($N301=0,0,IF(ISERROR(VLOOKUP($E301,'Source Data'!$B$29:$J$60, MATCH($L301, 'Source Data'!$B$26:$J$26,1),TRUE))=TRUE,"",VLOOKUP($E301,'Source Data'!$B$29:$J$60,MATCH($L301, 'Source Data'!$B$26:$J$26,1),TRUE))))</f>
        <v/>
      </c>
      <c r="Y301" s="170" t="str">
        <f>IF(OR(AND(OR($J301="Retired",$J301="Permanent Low-Use"),$K301&lt;=2030),(AND($J301="New",$K301&gt;2030))),"N/A",IF($N301=0,0,IF(ISERROR(VLOOKUP($E301,'Source Data'!$B$29:$J$60, MATCH($L301, 'Source Data'!$B$26:$J$26,1),TRUE))=TRUE,"",VLOOKUP($E301,'Source Data'!$B$29:$J$60,MATCH($L301, 'Source Data'!$B$26:$J$26,1),TRUE))))</f>
        <v/>
      </c>
      <c r="Z301" s="171" t="str">
        <f>IF(ISNUMBER($L301),IF(OR(AND(OR($J301="Retired",$J301="Permanent Low-Use"),$K301&lt;=2020),(AND($J301="New",$K301&gt;2020))),"N/A",VLOOKUP($F301,'Source Data'!$B$15:$I$22,5)),"")</f>
        <v/>
      </c>
      <c r="AA301" s="171" t="str">
        <f>IF(ISNUMBER($F301), IF(OR(AND(OR($J301="Retired", $J301="Permanent Low-Use"), $K301&lt;=2021), (AND($J301= "New", $K301&gt;2021))), "N/A", VLOOKUP($F301, 'Source Data'!$B$15:$I$22,6)), "")</f>
        <v/>
      </c>
      <c r="AB301" s="171" t="str">
        <f>IF(ISNUMBER($F301), IF(OR(AND(OR($J301="Retired", $J301="Permanent Low-Use"), $K301&lt;=2022), (AND($J301= "New", $K301&gt;2022))), "N/A", VLOOKUP($F301, 'Source Data'!$B$15:$I$22,7)), "")</f>
        <v/>
      </c>
      <c r="AC301" s="171" t="str">
        <f>IF(ISNUMBER($F301), IF(OR(AND(OR($J301="Retired", $J301="Permanent Low-Use"), $K301&lt;=2023), (AND($J301= "New", $K301&gt;2023))), "N/A", VLOOKUP($F301, 'Source Data'!$B$15:$I$22,8)), "")</f>
        <v/>
      </c>
      <c r="AD301" s="171" t="str">
        <f>IF(ISNUMBER($F301), IF(OR(AND(OR($J301="Retired", $J301="Permanent Low-Use"), $K301&lt;=2024), (AND($J301= "New", $K301&gt;2024))), "N/A", VLOOKUP($F301, 'Source Data'!$B$15:$I$22,8)), "")</f>
        <v/>
      </c>
      <c r="AE301" s="171" t="str">
        <f>IF(ISNUMBER($F301), IF(OR(AND(OR($J301="Retired", $J301="Permanent Low-Use"), $K301&lt;=2025), (AND($J301= "New", $K301&gt;2025))), "N/A", VLOOKUP($F301, 'Source Data'!$B$15:$I$22,8)), "")</f>
        <v/>
      </c>
      <c r="AF301" s="171" t="str">
        <f>IF(ISNUMBER($F301), IF(OR(AND(OR($J301="Retired", $J301="Permanent Low-Use"), $K301&lt;=2026), (AND($J301= "New", $K301&gt;2026))), "N/A", VLOOKUP($F301, 'Source Data'!$B$15:$I$22,8)), "")</f>
        <v/>
      </c>
      <c r="AG301" s="171" t="str">
        <f>IF(ISNUMBER($F301), IF(OR(AND(OR($J301="Retired", $J301="Permanent Low-Use"), $K301&lt;=2027), (AND($J301= "New", $K301&gt;2027))), "N/A", VLOOKUP($F301, 'Source Data'!$B$15:$I$22,8)), "")</f>
        <v/>
      </c>
      <c r="AH301" s="171" t="str">
        <f>IF(ISNUMBER($F301), IF(OR(AND(OR($J301="Retired", $J301="Permanent Low-Use"), $K301&lt;=2028), (AND($J301= "New", $K301&gt;2028))), "N/A", VLOOKUP($F301, 'Source Data'!$B$15:$I$22,8)), "")</f>
        <v/>
      </c>
      <c r="AI301" s="171" t="str">
        <f>IF(ISNUMBER($F301), IF(OR(AND(OR($J301="Retired", $J301="Permanent Low-Use"), $K301&lt;=2029), (AND($J301= "New", $K301&gt;2029))), "N/A", VLOOKUP($F301, 'Source Data'!$B$15:$I$22,8)), "")</f>
        <v/>
      </c>
      <c r="AJ301" s="171" t="str">
        <f>IF(ISNUMBER($F301), IF(OR(AND(OR($J301="Retired", $J301="Permanent Low-Use"), $K301&lt;=2030), (AND($J301= "New", $K301&gt;2030))), "N/A", VLOOKUP($F301, 'Source Data'!$B$15:$I$22,8)), "")</f>
        <v/>
      </c>
      <c r="AK301" s="171" t="str">
        <f>IF($N301= 0, "N/A", IF(ISERROR(VLOOKUP($F301, 'Source Data'!$B$4:$C$11,2)), "", VLOOKUP($F301, 'Source Data'!$B$4:$C$11,2)))</f>
        <v/>
      </c>
    </row>
    <row r="302" spans="1:37" x14ac:dyDescent="0.35">
      <c r="A302" s="99"/>
      <c r="B302" s="89"/>
      <c r="C302" s="90"/>
      <c r="D302" s="90"/>
      <c r="E302" s="91"/>
      <c r="F302" s="91"/>
      <c r="G302" s="86"/>
      <c r="H302" s="87"/>
      <c r="I302" s="86"/>
      <c r="J302" s="88"/>
      <c r="K302" s="92"/>
      <c r="L302" s="168" t="str">
        <f t="shared" si="13"/>
        <v/>
      </c>
      <c r="M302" s="170" t="str">
        <f>IF(ISERROR(VLOOKUP(E302,'Source Data'!$B$67:$J$97, MATCH(F302, 'Source Data'!$B$64:$J$64,1),TRUE))=TRUE,"",VLOOKUP(E302,'Source Data'!$B$67:$J$97,MATCH(F302, 'Source Data'!$B$64:$J$64,1),TRUE))</f>
        <v/>
      </c>
      <c r="N302" s="169" t="str">
        <f t="shared" si="14"/>
        <v/>
      </c>
      <c r="O302" s="170" t="str">
        <f>IF(OR(AND(OR($J302="Retired",$J302="Permanent Low-Use"),$K302&lt;=2020),(AND($J302="New",$K302&gt;2020))),"N/A",IF($N302=0,0,IF(ISERROR(VLOOKUP($E302,'Source Data'!$B$29:$J$60, MATCH($L302, 'Source Data'!$B$26:$J$26,1),TRUE))=TRUE,"",VLOOKUP($E302,'Source Data'!$B$29:$J$60,MATCH($L302, 'Source Data'!$B$26:$J$26,1),TRUE))))</f>
        <v/>
      </c>
      <c r="P302" s="170" t="str">
        <f>IF(OR(AND(OR($J302="Retired",$J302="Permanent Low-Use"),$K302&lt;=2021),(AND($J302="New",$K302&gt;2021))),"N/A",IF($N302=0,0,IF(ISERROR(VLOOKUP($E302,'Source Data'!$B$29:$J$60, MATCH($L302, 'Source Data'!$B$26:$J$26,1),TRUE))=TRUE,"",VLOOKUP($E302,'Source Data'!$B$29:$J$60,MATCH($L302, 'Source Data'!$B$26:$J$26,1),TRUE))))</f>
        <v/>
      </c>
      <c r="Q302" s="170" t="str">
        <f>IF(OR(AND(OR($J302="Retired",$J302="Permanent Low-Use"),$K302&lt;=2022),(AND($J302="New",$K302&gt;2022))),"N/A",IF($N302=0,0,IF(ISERROR(VLOOKUP($E302,'Source Data'!$B$29:$J$60, MATCH($L302, 'Source Data'!$B$26:$J$26,1),TRUE))=TRUE,"",VLOOKUP($E302,'Source Data'!$B$29:$J$60,MATCH($L302, 'Source Data'!$B$26:$J$26,1),TRUE))))</f>
        <v/>
      </c>
      <c r="R302" s="170" t="str">
        <f>IF(OR(AND(OR($J302="Retired",$J302="Permanent Low-Use"),$K302&lt;=2023),(AND($J302="New",$K302&gt;2023))),"N/A",IF($N302=0,0,IF(ISERROR(VLOOKUP($E302,'Source Data'!$B$29:$J$60, MATCH($L302, 'Source Data'!$B$26:$J$26,1),TRUE))=TRUE,"",VLOOKUP($E302,'Source Data'!$B$29:$J$60,MATCH($L302, 'Source Data'!$B$26:$J$26,1),TRUE))))</f>
        <v/>
      </c>
      <c r="S302" s="170" t="str">
        <f>IF(OR(AND(OR($J302="Retired",$J302="Permanent Low-Use"),$K302&lt;=2024),(AND($J302="New",$K302&gt;2024))),"N/A",IF($N302=0,0,IF(ISERROR(VLOOKUP($E302,'Source Data'!$B$29:$J$60, MATCH($L302, 'Source Data'!$B$26:$J$26,1),TRUE))=TRUE,"",VLOOKUP($E302,'Source Data'!$B$29:$J$60,MATCH($L302, 'Source Data'!$B$26:$J$26,1),TRUE))))</f>
        <v/>
      </c>
      <c r="T302" s="170" t="str">
        <f>IF(OR(AND(OR($J302="Retired",$J302="Permanent Low-Use"),$K302&lt;=2025),(AND($J302="New",$K302&gt;2025))),"N/A",IF($N302=0,0,IF(ISERROR(VLOOKUP($E302,'Source Data'!$B$29:$J$60, MATCH($L302, 'Source Data'!$B$26:$J$26,1),TRUE))=TRUE,"",VLOOKUP($E302,'Source Data'!$B$29:$J$60,MATCH($L302, 'Source Data'!$B$26:$J$26,1),TRUE))))</f>
        <v/>
      </c>
      <c r="U302" s="170" t="str">
        <f>IF(OR(AND(OR($J302="Retired",$J302="Permanent Low-Use"),$K302&lt;=2026),(AND($J302="New",$K302&gt;2026))),"N/A",IF($N302=0,0,IF(ISERROR(VLOOKUP($E302,'Source Data'!$B$29:$J$60, MATCH($L302, 'Source Data'!$B$26:$J$26,1),TRUE))=TRUE,"",VLOOKUP($E302,'Source Data'!$B$29:$J$60,MATCH($L302, 'Source Data'!$B$26:$J$26,1),TRUE))))</f>
        <v/>
      </c>
      <c r="V302" s="170" t="str">
        <f>IF(OR(AND(OR($J302="Retired",$J302="Permanent Low-Use"),$K302&lt;=2027),(AND($J302="New",$K302&gt;2027))),"N/A",IF($N302=0,0,IF(ISERROR(VLOOKUP($E302,'Source Data'!$B$29:$J$60, MATCH($L302, 'Source Data'!$B$26:$J$26,1),TRUE))=TRUE,"",VLOOKUP($E302,'Source Data'!$B$29:$J$60,MATCH($L302, 'Source Data'!$B$26:$J$26,1),TRUE))))</f>
        <v/>
      </c>
      <c r="W302" s="170" t="str">
        <f>IF(OR(AND(OR($J302="Retired",$J302="Permanent Low-Use"),$K302&lt;=2028),(AND($J302="New",$K302&gt;2028))),"N/A",IF($N302=0,0,IF(ISERROR(VLOOKUP($E302,'Source Data'!$B$29:$J$60, MATCH($L302, 'Source Data'!$B$26:$J$26,1),TRUE))=TRUE,"",VLOOKUP($E302,'Source Data'!$B$29:$J$60,MATCH($L302, 'Source Data'!$B$26:$J$26,1),TRUE))))</f>
        <v/>
      </c>
      <c r="X302" s="170" t="str">
        <f>IF(OR(AND(OR($J302="Retired",$J302="Permanent Low-Use"),$K302&lt;=2029),(AND($J302="New",$K302&gt;2029))),"N/A",IF($N302=0,0,IF(ISERROR(VLOOKUP($E302,'Source Data'!$B$29:$J$60, MATCH($L302, 'Source Data'!$B$26:$J$26,1),TRUE))=TRUE,"",VLOOKUP($E302,'Source Data'!$B$29:$J$60,MATCH($L302, 'Source Data'!$B$26:$J$26,1),TRUE))))</f>
        <v/>
      </c>
      <c r="Y302" s="170" t="str">
        <f>IF(OR(AND(OR($J302="Retired",$J302="Permanent Low-Use"),$K302&lt;=2030),(AND($J302="New",$K302&gt;2030))),"N/A",IF($N302=0,0,IF(ISERROR(VLOOKUP($E302,'Source Data'!$B$29:$J$60, MATCH($L302, 'Source Data'!$B$26:$J$26,1),TRUE))=TRUE,"",VLOOKUP($E302,'Source Data'!$B$29:$J$60,MATCH($L302, 'Source Data'!$B$26:$J$26,1),TRUE))))</f>
        <v/>
      </c>
      <c r="Z302" s="171" t="str">
        <f>IF(ISNUMBER($L302),IF(OR(AND(OR($J302="Retired",$J302="Permanent Low-Use"),$K302&lt;=2020),(AND($J302="New",$K302&gt;2020))),"N/A",VLOOKUP($F302,'Source Data'!$B$15:$I$22,5)),"")</f>
        <v/>
      </c>
      <c r="AA302" s="171" t="str">
        <f>IF(ISNUMBER($F302), IF(OR(AND(OR($J302="Retired", $J302="Permanent Low-Use"), $K302&lt;=2021), (AND($J302= "New", $K302&gt;2021))), "N/A", VLOOKUP($F302, 'Source Data'!$B$15:$I$22,6)), "")</f>
        <v/>
      </c>
      <c r="AB302" s="171" t="str">
        <f>IF(ISNUMBER($F302), IF(OR(AND(OR($J302="Retired", $J302="Permanent Low-Use"), $K302&lt;=2022), (AND($J302= "New", $K302&gt;2022))), "N/A", VLOOKUP($F302, 'Source Data'!$B$15:$I$22,7)), "")</f>
        <v/>
      </c>
      <c r="AC302" s="171" t="str">
        <f>IF(ISNUMBER($F302), IF(OR(AND(OR($J302="Retired", $J302="Permanent Low-Use"), $K302&lt;=2023), (AND($J302= "New", $K302&gt;2023))), "N/A", VLOOKUP($F302, 'Source Data'!$B$15:$I$22,8)), "")</f>
        <v/>
      </c>
      <c r="AD302" s="171" t="str">
        <f>IF(ISNUMBER($F302), IF(OR(AND(OR($J302="Retired", $J302="Permanent Low-Use"), $K302&lt;=2024), (AND($J302= "New", $K302&gt;2024))), "N/A", VLOOKUP($F302, 'Source Data'!$B$15:$I$22,8)), "")</f>
        <v/>
      </c>
      <c r="AE302" s="171" t="str">
        <f>IF(ISNUMBER($F302), IF(OR(AND(OR($J302="Retired", $J302="Permanent Low-Use"), $K302&lt;=2025), (AND($J302= "New", $K302&gt;2025))), "N/A", VLOOKUP($F302, 'Source Data'!$B$15:$I$22,8)), "")</f>
        <v/>
      </c>
      <c r="AF302" s="171" t="str">
        <f>IF(ISNUMBER($F302), IF(OR(AND(OR($J302="Retired", $J302="Permanent Low-Use"), $K302&lt;=2026), (AND($J302= "New", $K302&gt;2026))), "N/A", VLOOKUP($F302, 'Source Data'!$B$15:$I$22,8)), "")</f>
        <v/>
      </c>
      <c r="AG302" s="171" t="str">
        <f>IF(ISNUMBER($F302), IF(OR(AND(OR($J302="Retired", $J302="Permanent Low-Use"), $K302&lt;=2027), (AND($J302= "New", $K302&gt;2027))), "N/A", VLOOKUP($F302, 'Source Data'!$B$15:$I$22,8)), "")</f>
        <v/>
      </c>
      <c r="AH302" s="171" t="str">
        <f>IF(ISNUMBER($F302), IF(OR(AND(OR($J302="Retired", $J302="Permanent Low-Use"), $K302&lt;=2028), (AND($J302= "New", $K302&gt;2028))), "N/A", VLOOKUP($F302, 'Source Data'!$B$15:$I$22,8)), "")</f>
        <v/>
      </c>
      <c r="AI302" s="171" t="str">
        <f>IF(ISNUMBER($F302), IF(OR(AND(OR($J302="Retired", $J302="Permanent Low-Use"), $K302&lt;=2029), (AND($J302= "New", $K302&gt;2029))), "N/A", VLOOKUP($F302, 'Source Data'!$B$15:$I$22,8)), "")</f>
        <v/>
      </c>
      <c r="AJ302" s="171" t="str">
        <f>IF(ISNUMBER($F302), IF(OR(AND(OR($J302="Retired", $J302="Permanent Low-Use"), $K302&lt;=2030), (AND($J302= "New", $K302&gt;2030))), "N/A", VLOOKUP($F302, 'Source Data'!$B$15:$I$22,8)), "")</f>
        <v/>
      </c>
      <c r="AK302" s="171" t="str">
        <f>IF($N302= 0, "N/A", IF(ISERROR(VLOOKUP($F302, 'Source Data'!$B$4:$C$11,2)), "", VLOOKUP($F302, 'Source Data'!$B$4:$C$11,2)))</f>
        <v/>
      </c>
    </row>
    <row r="303" spans="1:37" x14ac:dyDescent="0.35">
      <c r="A303" s="99"/>
      <c r="B303" s="89"/>
      <c r="C303" s="90"/>
      <c r="D303" s="90"/>
      <c r="E303" s="91"/>
      <c r="F303" s="91"/>
      <c r="G303" s="86"/>
      <c r="H303" s="87"/>
      <c r="I303" s="86"/>
      <c r="J303" s="88"/>
      <c r="K303" s="92"/>
      <c r="L303" s="168" t="str">
        <f t="shared" si="13"/>
        <v/>
      </c>
      <c r="M303" s="170" t="str">
        <f>IF(ISERROR(VLOOKUP(E303,'Source Data'!$B$67:$J$97, MATCH(F303, 'Source Data'!$B$64:$J$64,1),TRUE))=TRUE,"",VLOOKUP(E303,'Source Data'!$B$67:$J$97,MATCH(F303, 'Source Data'!$B$64:$J$64,1),TRUE))</f>
        <v/>
      </c>
      <c r="N303" s="169" t="str">
        <f t="shared" si="14"/>
        <v/>
      </c>
      <c r="O303" s="170" t="str">
        <f>IF(OR(AND(OR($J303="Retired",$J303="Permanent Low-Use"),$K303&lt;=2020),(AND($J303="New",$K303&gt;2020))),"N/A",IF($N303=0,0,IF(ISERROR(VLOOKUP($E303,'Source Data'!$B$29:$J$60, MATCH($L303, 'Source Data'!$B$26:$J$26,1),TRUE))=TRUE,"",VLOOKUP($E303,'Source Data'!$B$29:$J$60,MATCH($L303, 'Source Data'!$B$26:$J$26,1),TRUE))))</f>
        <v/>
      </c>
      <c r="P303" s="170" t="str">
        <f>IF(OR(AND(OR($J303="Retired",$J303="Permanent Low-Use"),$K303&lt;=2021),(AND($J303="New",$K303&gt;2021))),"N/A",IF($N303=0,0,IF(ISERROR(VLOOKUP($E303,'Source Data'!$B$29:$J$60, MATCH($L303, 'Source Data'!$B$26:$J$26,1),TRUE))=TRUE,"",VLOOKUP($E303,'Source Data'!$B$29:$J$60,MATCH($L303, 'Source Data'!$B$26:$J$26,1),TRUE))))</f>
        <v/>
      </c>
      <c r="Q303" s="170" t="str">
        <f>IF(OR(AND(OR($J303="Retired",$J303="Permanent Low-Use"),$K303&lt;=2022),(AND($J303="New",$K303&gt;2022))),"N/A",IF($N303=0,0,IF(ISERROR(VLOOKUP($E303,'Source Data'!$B$29:$J$60, MATCH($L303, 'Source Data'!$B$26:$J$26,1),TRUE))=TRUE,"",VLOOKUP($E303,'Source Data'!$B$29:$J$60,MATCH($L303, 'Source Data'!$B$26:$J$26,1),TRUE))))</f>
        <v/>
      </c>
      <c r="R303" s="170" t="str">
        <f>IF(OR(AND(OR($J303="Retired",$J303="Permanent Low-Use"),$K303&lt;=2023),(AND($J303="New",$K303&gt;2023))),"N/A",IF($N303=0,0,IF(ISERROR(VLOOKUP($E303,'Source Data'!$B$29:$J$60, MATCH($L303, 'Source Data'!$B$26:$J$26,1),TRUE))=TRUE,"",VLOOKUP($E303,'Source Data'!$B$29:$J$60,MATCH($L303, 'Source Data'!$B$26:$J$26,1),TRUE))))</f>
        <v/>
      </c>
      <c r="S303" s="170" t="str">
        <f>IF(OR(AND(OR($J303="Retired",$J303="Permanent Low-Use"),$K303&lt;=2024),(AND($J303="New",$K303&gt;2024))),"N/A",IF($N303=0,0,IF(ISERROR(VLOOKUP($E303,'Source Data'!$B$29:$J$60, MATCH($L303, 'Source Data'!$B$26:$J$26,1),TRUE))=TRUE,"",VLOOKUP($E303,'Source Data'!$B$29:$J$60,MATCH($L303, 'Source Data'!$B$26:$J$26,1),TRUE))))</f>
        <v/>
      </c>
      <c r="T303" s="170" t="str">
        <f>IF(OR(AND(OR($J303="Retired",$J303="Permanent Low-Use"),$K303&lt;=2025),(AND($J303="New",$K303&gt;2025))),"N/A",IF($N303=0,0,IF(ISERROR(VLOOKUP($E303,'Source Data'!$B$29:$J$60, MATCH($L303, 'Source Data'!$B$26:$J$26,1),TRUE))=TRUE,"",VLOOKUP($E303,'Source Data'!$B$29:$J$60,MATCH($L303, 'Source Data'!$B$26:$J$26,1),TRUE))))</f>
        <v/>
      </c>
      <c r="U303" s="170" t="str">
        <f>IF(OR(AND(OR($J303="Retired",$J303="Permanent Low-Use"),$K303&lt;=2026),(AND($J303="New",$K303&gt;2026))),"N/A",IF($N303=0,0,IF(ISERROR(VLOOKUP($E303,'Source Data'!$B$29:$J$60, MATCH($L303, 'Source Data'!$B$26:$J$26,1),TRUE))=TRUE,"",VLOOKUP($E303,'Source Data'!$B$29:$J$60,MATCH($L303, 'Source Data'!$B$26:$J$26,1),TRUE))))</f>
        <v/>
      </c>
      <c r="V303" s="170" t="str">
        <f>IF(OR(AND(OR($J303="Retired",$J303="Permanent Low-Use"),$K303&lt;=2027),(AND($J303="New",$K303&gt;2027))),"N/A",IF($N303=0,0,IF(ISERROR(VLOOKUP($E303,'Source Data'!$B$29:$J$60, MATCH($L303, 'Source Data'!$B$26:$J$26,1),TRUE))=TRUE,"",VLOOKUP($E303,'Source Data'!$B$29:$J$60,MATCH($L303, 'Source Data'!$B$26:$J$26,1),TRUE))))</f>
        <v/>
      </c>
      <c r="W303" s="170" t="str">
        <f>IF(OR(AND(OR($J303="Retired",$J303="Permanent Low-Use"),$K303&lt;=2028),(AND($J303="New",$K303&gt;2028))),"N/A",IF($N303=0,0,IF(ISERROR(VLOOKUP($E303,'Source Data'!$B$29:$J$60, MATCH($L303, 'Source Data'!$B$26:$J$26,1),TRUE))=TRUE,"",VLOOKUP($E303,'Source Data'!$B$29:$J$60,MATCH($L303, 'Source Data'!$B$26:$J$26,1),TRUE))))</f>
        <v/>
      </c>
      <c r="X303" s="170" t="str">
        <f>IF(OR(AND(OR($J303="Retired",$J303="Permanent Low-Use"),$K303&lt;=2029),(AND($J303="New",$K303&gt;2029))),"N/A",IF($N303=0,0,IF(ISERROR(VLOOKUP($E303,'Source Data'!$B$29:$J$60, MATCH($L303, 'Source Data'!$B$26:$J$26,1),TRUE))=TRUE,"",VLOOKUP($E303,'Source Data'!$B$29:$J$60,MATCH($L303, 'Source Data'!$B$26:$J$26,1),TRUE))))</f>
        <v/>
      </c>
      <c r="Y303" s="170" t="str">
        <f>IF(OR(AND(OR($J303="Retired",$J303="Permanent Low-Use"),$K303&lt;=2030),(AND($J303="New",$K303&gt;2030))),"N/A",IF($N303=0,0,IF(ISERROR(VLOOKUP($E303,'Source Data'!$B$29:$J$60, MATCH($L303, 'Source Data'!$B$26:$J$26,1),TRUE))=TRUE,"",VLOOKUP($E303,'Source Data'!$B$29:$J$60,MATCH($L303, 'Source Data'!$B$26:$J$26,1),TRUE))))</f>
        <v/>
      </c>
      <c r="Z303" s="171" t="str">
        <f>IF(ISNUMBER($L303),IF(OR(AND(OR($J303="Retired",$J303="Permanent Low-Use"),$K303&lt;=2020),(AND($J303="New",$K303&gt;2020))),"N/A",VLOOKUP($F303,'Source Data'!$B$15:$I$22,5)),"")</f>
        <v/>
      </c>
      <c r="AA303" s="171" t="str">
        <f>IF(ISNUMBER($F303), IF(OR(AND(OR($J303="Retired", $J303="Permanent Low-Use"), $K303&lt;=2021), (AND($J303= "New", $K303&gt;2021))), "N/A", VLOOKUP($F303, 'Source Data'!$B$15:$I$22,6)), "")</f>
        <v/>
      </c>
      <c r="AB303" s="171" t="str">
        <f>IF(ISNUMBER($F303), IF(OR(AND(OR($J303="Retired", $J303="Permanent Low-Use"), $K303&lt;=2022), (AND($J303= "New", $K303&gt;2022))), "N/A", VLOOKUP($F303, 'Source Data'!$B$15:$I$22,7)), "")</f>
        <v/>
      </c>
      <c r="AC303" s="171" t="str">
        <f>IF(ISNUMBER($F303), IF(OR(AND(OR($J303="Retired", $J303="Permanent Low-Use"), $K303&lt;=2023), (AND($J303= "New", $K303&gt;2023))), "N/A", VLOOKUP($F303, 'Source Data'!$B$15:$I$22,8)), "")</f>
        <v/>
      </c>
      <c r="AD303" s="171" t="str">
        <f>IF(ISNUMBER($F303), IF(OR(AND(OR($J303="Retired", $J303="Permanent Low-Use"), $K303&lt;=2024), (AND($J303= "New", $K303&gt;2024))), "N/A", VLOOKUP($F303, 'Source Data'!$B$15:$I$22,8)), "")</f>
        <v/>
      </c>
      <c r="AE303" s="171" t="str">
        <f>IF(ISNUMBER($F303), IF(OR(AND(OR($J303="Retired", $J303="Permanent Low-Use"), $K303&lt;=2025), (AND($J303= "New", $K303&gt;2025))), "N/A", VLOOKUP($F303, 'Source Data'!$B$15:$I$22,8)), "")</f>
        <v/>
      </c>
      <c r="AF303" s="171" t="str">
        <f>IF(ISNUMBER($F303), IF(OR(AND(OR($J303="Retired", $J303="Permanent Low-Use"), $K303&lt;=2026), (AND($J303= "New", $K303&gt;2026))), "N/A", VLOOKUP($F303, 'Source Data'!$B$15:$I$22,8)), "")</f>
        <v/>
      </c>
      <c r="AG303" s="171" t="str">
        <f>IF(ISNUMBER($F303), IF(OR(AND(OR($J303="Retired", $J303="Permanent Low-Use"), $K303&lt;=2027), (AND($J303= "New", $K303&gt;2027))), "N/A", VLOOKUP($F303, 'Source Data'!$B$15:$I$22,8)), "")</f>
        <v/>
      </c>
      <c r="AH303" s="171" t="str">
        <f>IF(ISNUMBER($F303), IF(OR(AND(OR($J303="Retired", $J303="Permanent Low-Use"), $K303&lt;=2028), (AND($J303= "New", $K303&gt;2028))), "N/A", VLOOKUP($F303, 'Source Data'!$B$15:$I$22,8)), "")</f>
        <v/>
      </c>
      <c r="AI303" s="171" t="str">
        <f>IF(ISNUMBER($F303), IF(OR(AND(OR($J303="Retired", $J303="Permanent Low-Use"), $K303&lt;=2029), (AND($J303= "New", $K303&gt;2029))), "N/A", VLOOKUP($F303, 'Source Data'!$B$15:$I$22,8)), "")</f>
        <v/>
      </c>
      <c r="AJ303" s="171" t="str">
        <f>IF(ISNUMBER($F303), IF(OR(AND(OR($J303="Retired", $J303="Permanent Low-Use"), $K303&lt;=2030), (AND($J303= "New", $K303&gt;2030))), "N/A", VLOOKUP($F303, 'Source Data'!$B$15:$I$22,8)), "")</f>
        <v/>
      </c>
      <c r="AK303" s="171" t="str">
        <f>IF($N303= 0, "N/A", IF(ISERROR(VLOOKUP($F303, 'Source Data'!$B$4:$C$11,2)), "", VLOOKUP($F303, 'Source Data'!$B$4:$C$11,2)))</f>
        <v/>
      </c>
    </row>
    <row r="304" spans="1:37" x14ac:dyDescent="0.35">
      <c r="A304" s="99"/>
      <c r="B304" s="89"/>
      <c r="C304" s="90"/>
      <c r="D304" s="90"/>
      <c r="E304" s="91"/>
      <c r="F304" s="91"/>
      <c r="G304" s="86"/>
      <c r="H304" s="87"/>
      <c r="I304" s="86"/>
      <c r="J304" s="88"/>
      <c r="K304" s="92"/>
      <c r="L304" s="168" t="str">
        <f t="shared" si="13"/>
        <v/>
      </c>
      <c r="M304" s="170" t="str">
        <f>IF(ISERROR(VLOOKUP(E304,'Source Data'!$B$67:$J$97, MATCH(F304, 'Source Data'!$B$64:$J$64,1),TRUE))=TRUE,"",VLOOKUP(E304,'Source Data'!$B$67:$J$97,MATCH(F304, 'Source Data'!$B$64:$J$64,1),TRUE))</f>
        <v/>
      </c>
      <c r="N304" s="169" t="str">
        <f t="shared" si="14"/>
        <v/>
      </c>
      <c r="O304" s="170" t="str">
        <f>IF(OR(AND(OR($J304="Retired",$J304="Permanent Low-Use"),$K304&lt;=2020),(AND($J304="New",$K304&gt;2020))),"N/A",IF($N304=0,0,IF(ISERROR(VLOOKUP($E304,'Source Data'!$B$29:$J$60, MATCH($L304, 'Source Data'!$B$26:$J$26,1),TRUE))=TRUE,"",VLOOKUP($E304,'Source Data'!$B$29:$J$60,MATCH($L304, 'Source Data'!$B$26:$J$26,1),TRUE))))</f>
        <v/>
      </c>
      <c r="P304" s="170" t="str">
        <f>IF(OR(AND(OR($J304="Retired",$J304="Permanent Low-Use"),$K304&lt;=2021),(AND($J304="New",$K304&gt;2021))),"N/A",IF($N304=0,0,IF(ISERROR(VLOOKUP($E304,'Source Data'!$B$29:$J$60, MATCH($L304, 'Source Data'!$B$26:$J$26,1),TRUE))=TRUE,"",VLOOKUP($E304,'Source Data'!$B$29:$J$60,MATCH($L304, 'Source Data'!$B$26:$J$26,1),TRUE))))</f>
        <v/>
      </c>
      <c r="Q304" s="170" t="str">
        <f>IF(OR(AND(OR($J304="Retired",$J304="Permanent Low-Use"),$K304&lt;=2022),(AND($J304="New",$K304&gt;2022))),"N/A",IF($N304=0,0,IF(ISERROR(VLOOKUP($E304,'Source Data'!$B$29:$J$60, MATCH($L304, 'Source Data'!$B$26:$J$26,1),TRUE))=TRUE,"",VLOOKUP($E304,'Source Data'!$B$29:$J$60,MATCH($L304, 'Source Data'!$B$26:$J$26,1),TRUE))))</f>
        <v/>
      </c>
      <c r="R304" s="170" t="str">
        <f>IF(OR(AND(OR($J304="Retired",$J304="Permanent Low-Use"),$K304&lt;=2023),(AND($J304="New",$K304&gt;2023))),"N/A",IF($N304=0,0,IF(ISERROR(VLOOKUP($E304,'Source Data'!$B$29:$J$60, MATCH($L304, 'Source Data'!$B$26:$J$26,1),TRUE))=TRUE,"",VLOOKUP($E304,'Source Data'!$B$29:$J$60,MATCH($L304, 'Source Data'!$B$26:$J$26,1),TRUE))))</f>
        <v/>
      </c>
      <c r="S304" s="170" t="str">
        <f>IF(OR(AND(OR($J304="Retired",$J304="Permanent Low-Use"),$K304&lt;=2024),(AND($J304="New",$K304&gt;2024))),"N/A",IF($N304=0,0,IF(ISERROR(VLOOKUP($E304,'Source Data'!$B$29:$J$60, MATCH($L304, 'Source Data'!$B$26:$J$26,1),TRUE))=TRUE,"",VLOOKUP($E304,'Source Data'!$B$29:$J$60,MATCH($L304, 'Source Data'!$B$26:$J$26,1),TRUE))))</f>
        <v/>
      </c>
      <c r="T304" s="170" t="str">
        <f>IF(OR(AND(OR($J304="Retired",$J304="Permanent Low-Use"),$K304&lt;=2025),(AND($J304="New",$K304&gt;2025))),"N/A",IF($N304=0,0,IF(ISERROR(VLOOKUP($E304,'Source Data'!$B$29:$J$60, MATCH($L304, 'Source Data'!$B$26:$J$26,1),TRUE))=TRUE,"",VLOOKUP($E304,'Source Data'!$B$29:$J$60,MATCH($L304, 'Source Data'!$B$26:$J$26,1),TRUE))))</f>
        <v/>
      </c>
      <c r="U304" s="170" t="str">
        <f>IF(OR(AND(OR($J304="Retired",$J304="Permanent Low-Use"),$K304&lt;=2026),(AND($J304="New",$K304&gt;2026))),"N/A",IF($N304=0,0,IF(ISERROR(VLOOKUP($E304,'Source Data'!$B$29:$J$60, MATCH($L304, 'Source Data'!$B$26:$J$26,1),TRUE))=TRUE,"",VLOOKUP($E304,'Source Data'!$B$29:$J$60,MATCH($L304, 'Source Data'!$B$26:$J$26,1),TRUE))))</f>
        <v/>
      </c>
      <c r="V304" s="170" t="str">
        <f>IF(OR(AND(OR($J304="Retired",$J304="Permanent Low-Use"),$K304&lt;=2027),(AND($J304="New",$K304&gt;2027))),"N/A",IF($N304=0,0,IF(ISERROR(VLOOKUP($E304,'Source Data'!$B$29:$J$60, MATCH($L304, 'Source Data'!$B$26:$J$26,1),TRUE))=TRUE,"",VLOOKUP($E304,'Source Data'!$B$29:$J$60,MATCH($L304, 'Source Data'!$B$26:$J$26,1),TRUE))))</f>
        <v/>
      </c>
      <c r="W304" s="170" t="str">
        <f>IF(OR(AND(OR($J304="Retired",$J304="Permanent Low-Use"),$K304&lt;=2028),(AND($J304="New",$K304&gt;2028))),"N/A",IF($N304=0,0,IF(ISERROR(VLOOKUP($E304,'Source Data'!$B$29:$J$60, MATCH($L304, 'Source Data'!$B$26:$J$26,1),TRUE))=TRUE,"",VLOOKUP($E304,'Source Data'!$B$29:$J$60,MATCH($L304, 'Source Data'!$B$26:$J$26,1),TRUE))))</f>
        <v/>
      </c>
      <c r="X304" s="170" t="str">
        <f>IF(OR(AND(OR($J304="Retired",$J304="Permanent Low-Use"),$K304&lt;=2029),(AND($J304="New",$K304&gt;2029))),"N/A",IF($N304=0,0,IF(ISERROR(VLOOKUP($E304,'Source Data'!$B$29:$J$60, MATCH($L304, 'Source Data'!$B$26:$J$26,1),TRUE))=TRUE,"",VLOOKUP($E304,'Source Data'!$B$29:$J$60,MATCH($L304, 'Source Data'!$B$26:$J$26,1),TRUE))))</f>
        <v/>
      </c>
      <c r="Y304" s="170" t="str">
        <f>IF(OR(AND(OR($J304="Retired",$J304="Permanent Low-Use"),$K304&lt;=2030),(AND($J304="New",$K304&gt;2030))),"N/A",IF($N304=0,0,IF(ISERROR(VLOOKUP($E304,'Source Data'!$B$29:$J$60, MATCH($L304, 'Source Data'!$B$26:$J$26,1),TRUE))=TRUE,"",VLOOKUP($E304,'Source Data'!$B$29:$J$60,MATCH($L304, 'Source Data'!$B$26:$J$26,1),TRUE))))</f>
        <v/>
      </c>
      <c r="Z304" s="171" t="str">
        <f>IF(ISNUMBER($L304),IF(OR(AND(OR($J304="Retired",$J304="Permanent Low-Use"),$K304&lt;=2020),(AND($J304="New",$K304&gt;2020))),"N/A",VLOOKUP($F304,'Source Data'!$B$15:$I$22,5)),"")</f>
        <v/>
      </c>
      <c r="AA304" s="171" t="str">
        <f>IF(ISNUMBER($F304), IF(OR(AND(OR($J304="Retired", $J304="Permanent Low-Use"), $K304&lt;=2021), (AND($J304= "New", $K304&gt;2021))), "N/A", VLOOKUP($F304, 'Source Data'!$B$15:$I$22,6)), "")</f>
        <v/>
      </c>
      <c r="AB304" s="171" t="str">
        <f>IF(ISNUMBER($F304), IF(OR(AND(OR($J304="Retired", $J304="Permanent Low-Use"), $K304&lt;=2022), (AND($J304= "New", $K304&gt;2022))), "N/A", VLOOKUP($F304, 'Source Data'!$B$15:$I$22,7)), "")</f>
        <v/>
      </c>
      <c r="AC304" s="171" t="str">
        <f>IF(ISNUMBER($F304), IF(OR(AND(OR($J304="Retired", $J304="Permanent Low-Use"), $K304&lt;=2023), (AND($J304= "New", $K304&gt;2023))), "N/A", VLOOKUP($F304, 'Source Data'!$B$15:$I$22,8)), "")</f>
        <v/>
      </c>
      <c r="AD304" s="171" t="str">
        <f>IF(ISNUMBER($F304), IF(OR(AND(OR($J304="Retired", $J304="Permanent Low-Use"), $K304&lt;=2024), (AND($J304= "New", $K304&gt;2024))), "N/A", VLOOKUP($F304, 'Source Data'!$B$15:$I$22,8)), "")</f>
        <v/>
      </c>
      <c r="AE304" s="171" t="str">
        <f>IF(ISNUMBER($F304), IF(OR(AND(OR($J304="Retired", $J304="Permanent Low-Use"), $K304&lt;=2025), (AND($J304= "New", $K304&gt;2025))), "N/A", VLOOKUP($F304, 'Source Data'!$B$15:$I$22,8)), "")</f>
        <v/>
      </c>
      <c r="AF304" s="171" t="str">
        <f>IF(ISNUMBER($F304), IF(OR(AND(OR($J304="Retired", $J304="Permanent Low-Use"), $K304&lt;=2026), (AND($J304= "New", $K304&gt;2026))), "N/A", VLOOKUP($F304, 'Source Data'!$B$15:$I$22,8)), "")</f>
        <v/>
      </c>
      <c r="AG304" s="171" t="str">
        <f>IF(ISNUMBER($F304), IF(OR(AND(OR($J304="Retired", $J304="Permanent Low-Use"), $K304&lt;=2027), (AND($J304= "New", $K304&gt;2027))), "N/A", VLOOKUP($F304, 'Source Data'!$B$15:$I$22,8)), "")</f>
        <v/>
      </c>
      <c r="AH304" s="171" t="str">
        <f>IF(ISNUMBER($F304), IF(OR(AND(OR($J304="Retired", $J304="Permanent Low-Use"), $K304&lt;=2028), (AND($J304= "New", $K304&gt;2028))), "N/A", VLOOKUP($F304, 'Source Data'!$B$15:$I$22,8)), "")</f>
        <v/>
      </c>
      <c r="AI304" s="171" t="str">
        <f>IF(ISNUMBER($F304), IF(OR(AND(OR($J304="Retired", $J304="Permanent Low-Use"), $K304&lt;=2029), (AND($J304= "New", $K304&gt;2029))), "N/A", VLOOKUP($F304, 'Source Data'!$B$15:$I$22,8)), "")</f>
        <v/>
      </c>
      <c r="AJ304" s="171" t="str">
        <f>IF(ISNUMBER($F304), IF(OR(AND(OR($J304="Retired", $J304="Permanent Low-Use"), $K304&lt;=2030), (AND($J304= "New", $K304&gt;2030))), "N/A", VLOOKUP($F304, 'Source Data'!$B$15:$I$22,8)), "")</f>
        <v/>
      </c>
      <c r="AK304" s="171" t="str">
        <f>IF($N304= 0, "N/A", IF(ISERROR(VLOOKUP($F304, 'Source Data'!$B$4:$C$11,2)), "", VLOOKUP($F304, 'Source Data'!$B$4:$C$11,2)))</f>
        <v/>
      </c>
    </row>
    <row r="305" spans="1:37" x14ac:dyDescent="0.35">
      <c r="A305" s="99"/>
      <c r="B305" s="89"/>
      <c r="C305" s="90"/>
      <c r="D305" s="90"/>
      <c r="E305" s="91"/>
      <c r="F305" s="91"/>
      <c r="G305" s="86"/>
      <c r="H305" s="87"/>
      <c r="I305" s="86"/>
      <c r="J305" s="88"/>
      <c r="K305" s="92"/>
      <c r="L305" s="168" t="str">
        <f t="shared" si="13"/>
        <v/>
      </c>
      <c r="M305" s="170" t="str">
        <f>IF(ISERROR(VLOOKUP(E305,'Source Data'!$B$67:$J$97, MATCH(F305, 'Source Data'!$B$64:$J$64,1),TRUE))=TRUE,"",VLOOKUP(E305,'Source Data'!$B$67:$J$97,MATCH(F305, 'Source Data'!$B$64:$J$64,1),TRUE))</f>
        <v/>
      </c>
      <c r="N305" s="169" t="str">
        <f t="shared" si="14"/>
        <v/>
      </c>
      <c r="O305" s="170" t="str">
        <f>IF(OR(AND(OR($J305="Retired",$J305="Permanent Low-Use"),$K305&lt;=2020),(AND($J305="New",$K305&gt;2020))),"N/A",IF($N305=0,0,IF(ISERROR(VLOOKUP($E305,'Source Data'!$B$29:$J$60, MATCH($L305, 'Source Data'!$B$26:$J$26,1),TRUE))=TRUE,"",VLOOKUP($E305,'Source Data'!$B$29:$J$60,MATCH($L305, 'Source Data'!$B$26:$J$26,1),TRUE))))</f>
        <v/>
      </c>
      <c r="P305" s="170" t="str">
        <f>IF(OR(AND(OR($J305="Retired",$J305="Permanent Low-Use"),$K305&lt;=2021),(AND($J305="New",$K305&gt;2021))),"N/A",IF($N305=0,0,IF(ISERROR(VLOOKUP($E305,'Source Data'!$B$29:$J$60, MATCH($L305, 'Source Data'!$B$26:$J$26,1),TRUE))=TRUE,"",VLOOKUP($E305,'Source Data'!$B$29:$J$60,MATCH($L305, 'Source Data'!$B$26:$J$26,1),TRUE))))</f>
        <v/>
      </c>
      <c r="Q305" s="170" t="str">
        <f>IF(OR(AND(OR($J305="Retired",$J305="Permanent Low-Use"),$K305&lt;=2022),(AND($J305="New",$K305&gt;2022))),"N/A",IF($N305=0,0,IF(ISERROR(VLOOKUP($E305,'Source Data'!$B$29:$J$60, MATCH($L305, 'Source Data'!$B$26:$J$26,1),TRUE))=TRUE,"",VLOOKUP($E305,'Source Data'!$B$29:$J$60,MATCH($L305, 'Source Data'!$B$26:$J$26,1),TRUE))))</f>
        <v/>
      </c>
      <c r="R305" s="170" t="str">
        <f>IF(OR(AND(OR($J305="Retired",$J305="Permanent Low-Use"),$K305&lt;=2023),(AND($J305="New",$K305&gt;2023))),"N/A",IF($N305=0,0,IF(ISERROR(VLOOKUP($E305,'Source Data'!$B$29:$J$60, MATCH($L305, 'Source Data'!$B$26:$J$26,1),TRUE))=TRUE,"",VLOOKUP($E305,'Source Data'!$B$29:$J$60,MATCH($L305, 'Source Data'!$B$26:$J$26,1),TRUE))))</f>
        <v/>
      </c>
      <c r="S305" s="170" t="str">
        <f>IF(OR(AND(OR($J305="Retired",$J305="Permanent Low-Use"),$K305&lt;=2024),(AND($J305="New",$K305&gt;2024))),"N/A",IF($N305=0,0,IF(ISERROR(VLOOKUP($E305,'Source Data'!$B$29:$J$60, MATCH($L305, 'Source Data'!$B$26:$J$26,1),TRUE))=TRUE,"",VLOOKUP($E305,'Source Data'!$B$29:$J$60,MATCH($L305, 'Source Data'!$B$26:$J$26,1),TRUE))))</f>
        <v/>
      </c>
      <c r="T305" s="170" t="str">
        <f>IF(OR(AND(OR($J305="Retired",$J305="Permanent Low-Use"),$K305&lt;=2025),(AND($J305="New",$K305&gt;2025))),"N/A",IF($N305=0,0,IF(ISERROR(VLOOKUP($E305,'Source Data'!$B$29:$J$60, MATCH($L305, 'Source Data'!$B$26:$J$26,1),TRUE))=TRUE,"",VLOOKUP($E305,'Source Data'!$B$29:$J$60,MATCH($L305, 'Source Data'!$B$26:$J$26,1),TRUE))))</f>
        <v/>
      </c>
      <c r="U305" s="170" t="str">
        <f>IF(OR(AND(OR($J305="Retired",$J305="Permanent Low-Use"),$K305&lt;=2026),(AND($J305="New",$K305&gt;2026))),"N/A",IF($N305=0,0,IF(ISERROR(VLOOKUP($E305,'Source Data'!$B$29:$J$60, MATCH($L305, 'Source Data'!$B$26:$J$26,1),TRUE))=TRUE,"",VLOOKUP($E305,'Source Data'!$B$29:$J$60,MATCH($L305, 'Source Data'!$B$26:$J$26,1),TRUE))))</f>
        <v/>
      </c>
      <c r="V305" s="170" t="str">
        <f>IF(OR(AND(OR($J305="Retired",$J305="Permanent Low-Use"),$K305&lt;=2027),(AND($J305="New",$K305&gt;2027))),"N/A",IF($N305=0,0,IF(ISERROR(VLOOKUP($E305,'Source Data'!$B$29:$J$60, MATCH($L305, 'Source Data'!$B$26:$J$26,1),TRUE))=TRUE,"",VLOOKUP($E305,'Source Data'!$B$29:$J$60,MATCH($L305, 'Source Data'!$B$26:$J$26,1),TRUE))))</f>
        <v/>
      </c>
      <c r="W305" s="170" t="str">
        <f>IF(OR(AND(OR($J305="Retired",$J305="Permanent Low-Use"),$K305&lt;=2028),(AND($J305="New",$K305&gt;2028))),"N/A",IF($N305=0,0,IF(ISERROR(VLOOKUP($E305,'Source Data'!$B$29:$J$60, MATCH($L305, 'Source Data'!$B$26:$J$26,1),TRUE))=TRUE,"",VLOOKUP($E305,'Source Data'!$B$29:$J$60,MATCH($L305, 'Source Data'!$B$26:$J$26,1),TRUE))))</f>
        <v/>
      </c>
      <c r="X305" s="170" t="str">
        <f>IF(OR(AND(OR($J305="Retired",$J305="Permanent Low-Use"),$K305&lt;=2029),(AND($J305="New",$K305&gt;2029))),"N/A",IF($N305=0,0,IF(ISERROR(VLOOKUP($E305,'Source Data'!$B$29:$J$60, MATCH($L305, 'Source Data'!$B$26:$J$26,1),TRUE))=TRUE,"",VLOOKUP($E305,'Source Data'!$B$29:$J$60,MATCH($L305, 'Source Data'!$B$26:$J$26,1),TRUE))))</f>
        <v/>
      </c>
      <c r="Y305" s="170" t="str">
        <f>IF(OR(AND(OR($J305="Retired",$J305="Permanent Low-Use"),$K305&lt;=2030),(AND($J305="New",$K305&gt;2030))),"N/A",IF($N305=0,0,IF(ISERROR(VLOOKUP($E305,'Source Data'!$B$29:$J$60, MATCH($L305, 'Source Data'!$B$26:$J$26,1),TRUE))=TRUE,"",VLOOKUP($E305,'Source Data'!$B$29:$J$60,MATCH($L305, 'Source Data'!$B$26:$J$26,1),TRUE))))</f>
        <v/>
      </c>
      <c r="Z305" s="171" t="str">
        <f>IF(ISNUMBER($L305),IF(OR(AND(OR($J305="Retired",$J305="Permanent Low-Use"),$K305&lt;=2020),(AND($J305="New",$K305&gt;2020))),"N/A",VLOOKUP($F305,'Source Data'!$B$15:$I$22,5)),"")</f>
        <v/>
      </c>
      <c r="AA305" s="171" t="str">
        <f>IF(ISNUMBER($F305), IF(OR(AND(OR($J305="Retired", $J305="Permanent Low-Use"), $K305&lt;=2021), (AND($J305= "New", $K305&gt;2021))), "N/A", VLOOKUP($F305, 'Source Data'!$B$15:$I$22,6)), "")</f>
        <v/>
      </c>
      <c r="AB305" s="171" t="str">
        <f>IF(ISNUMBER($F305), IF(OR(AND(OR($J305="Retired", $J305="Permanent Low-Use"), $K305&lt;=2022), (AND($J305= "New", $K305&gt;2022))), "N/A", VLOOKUP($F305, 'Source Data'!$B$15:$I$22,7)), "")</f>
        <v/>
      </c>
      <c r="AC305" s="171" t="str">
        <f>IF(ISNUMBER($F305), IF(OR(AND(OR($J305="Retired", $J305="Permanent Low-Use"), $K305&lt;=2023), (AND($J305= "New", $K305&gt;2023))), "N/A", VLOOKUP($F305, 'Source Data'!$B$15:$I$22,8)), "")</f>
        <v/>
      </c>
      <c r="AD305" s="171" t="str">
        <f>IF(ISNUMBER($F305), IF(OR(AND(OR($J305="Retired", $J305="Permanent Low-Use"), $K305&lt;=2024), (AND($J305= "New", $K305&gt;2024))), "N/A", VLOOKUP($F305, 'Source Data'!$B$15:$I$22,8)), "")</f>
        <v/>
      </c>
      <c r="AE305" s="171" t="str">
        <f>IF(ISNUMBER($F305), IF(OR(AND(OR($J305="Retired", $J305="Permanent Low-Use"), $K305&lt;=2025), (AND($J305= "New", $K305&gt;2025))), "N/A", VLOOKUP($F305, 'Source Data'!$B$15:$I$22,8)), "")</f>
        <v/>
      </c>
      <c r="AF305" s="171" t="str">
        <f>IF(ISNUMBER($F305), IF(OR(AND(OR($J305="Retired", $J305="Permanent Low-Use"), $K305&lt;=2026), (AND($J305= "New", $K305&gt;2026))), "N/A", VLOOKUP($F305, 'Source Data'!$B$15:$I$22,8)), "")</f>
        <v/>
      </c>
      <c r="AG305" s="171" t="str">
        <f>IF(ISNUMBER($F305), IF(OR(AND(OR($J305="Retired", $J305="Permanent Low-Use"), $K305&lt;=2027), (AND($J305= "New", $K305&gt;2027))), "N/A", VLOOKUP($F305, 'Source Data'!$B$15:$I$22,8)), "")</f>
        <v/>
      </c>
      <c r="AH305" s="171" t="str">
        <f>IF(ISNUMBER($F305), IF(OR(AND(OR($J305="Retired", $J305="Permanent Low-Use"), $K305&lt;=2028), (AND($J305= "New", $K305&gt;2028))), "N/A", VLOOKUP($F305, 'Source Data'!$B$15:$I$22,8)), "")</f>
        <v/>
      </c>
      <c r="AI305" s="171" t="str">
        <f>IF(ISNUMBER($F305), IF(OR(AND(OR($J305="Retired", $J305="Permanent Low-Use"), $K305&lt;=2029), (AND($J305= "New", $K305&gt;2029))), "N/A", VLOOKUP($F305, 'Source Data'!$B$15:$I$22,8)), "")</f>
        <v/>
      </c>
      <c r="AJ305" s="171" t="str">
        <f>IF(ISNUMBER($F305), IF(OR(AND(OR($J305="Retired", $J305="Permanent Low-Use"), $K305&lt;=2030), (AND($J305= "New", $K305&gt;2030))), "N/A", VLOOKUP($F305, 'Source Data'!$B$15:$I$22,8)), "")</f>
        <v/>
      </c>
      <c r="AK305" s="171" t="str">
        <f>IF($N305= 0, "N/A", IF(ISERROR(VLOOKUP($F305, 'Source Data'!$B$4:$C$11,2)), "", VLOOKUP($F305, 'Source Data'!$B$4:$C$11,2)))</f>
        <v/>
      </c>
    </row>
    <row r="306" spans="1:37" x14ac:dyDescent="0.35">
      <c r="A306" s="99"/>
      <c r="B306" s="89"/>
      <c r="C306" s="90"/>
      <c r="D306" s="90"/>
      <c r="E306" s="91"/>
      <c r="F306" s="91"/>
      <c r="G306" s="86"/>
      <c r="H306" s="87"/>
      <c r="I306" s="86"/>
      <c r="J306" s="88"/>
      <c r="K306" s="92"/>
      <c r="L306" s="168" t="str">
        <f t="shared" si="13"/>
        <v/>
      </c>
      <c r="M306" s="170" t="str">
        <f>IF(ISERROR(VLOOKUP(E306,'Source Data'!$B$67:$J$97, MATCH(F306, 'Source Data'!$B$64:$J$64,1),TRUE))=TRUE,"",VLOOKUP(E306,'Source Data'!$B$67:$J$97,MATCH(F306, 'Source Data'!$B$64:$J$64,1),TRUE))</f>
        <v/>
      </c>
      <c r="N306" s="169" t="str">
        <f t="shared" si="14"/>
        <v/>
      </c>
      <c r="O306" s="170" t="str">
        <f>IF(OR(AND(OR($J306="Retired",$J306="Permanent Low-Use"),$K306&lt;=2020),(AND($J306="New",$K306&gt;2020))),"N/A",IF($N306=0,0,IF(ISERROR(VLOOKUP($E306,'Source Data'!$B$29:$J$60, MATCH($L306, 'Source Data'!$B$26:$J$26,1),TRUE))=TRUE,"",VLOOKUP($E306,'Source Data'!$B$29:$J$60,MATCH($L306, 'Source Data'!$B$26:$J$26,1),TRUE))))</f>
        <v/>
      </c>
      <c r="P306" s="170" t="str">
        <f>IF(OR(AND(OR($J306="Retired",$J306="Permanent Low-Use"),$K306&lt;=2021),(AND($J306="New",$K306&gt;2021))),"N/A",IF($N306=0,0,IF(ISERROR(VLOOKUP($E306,'Source Data'!$B$29:$J$60, MATCH($L306, 'Source Data'!$B$26:$J$26,1),TRUE))=TRUE,"",VLOOKUP($E306,'Source Data'!$B$29:$J$60,MATCH($L306, 'Source Data'!$B$26:$J$26,1),TRUE))))</f>
        <v/>
      </c>
      <c r="Q306" s="170" t="str">
        <f>IF(OR(AND(OR($J306="Retired",$J306="Permanent Low-Use"),$K306&lt;=2022),(AND($J306="New",$K306&gt;2022))),"N/A",IF($N306=0,0,IF(ISERROR(VLOOKUP($E306,'Source Data'!$B$29:$J$60, MATCH($L306, 'Source Data'!$B$26:$J$26,1),TRUE))=TRUE,"",VLOOKUP($E306,'Source Data'!$B$29:$J$60,MATCH($L306, 'Source Data'!$B$26:$J$26,1),TRUE))))</f>
        <v/>
      </c>
      <c r="R306" s="170" t="str">
        <f>IF(OR(AND(OR($J306="Retired",$J306="Permanent Low-Use"),$K306&lt;=2023),(AND($J306="New",$K306&gt;2023))),"N/A",IF($N306=0,0,IF(ISERROR(VLOOKUP($E306,'Source Data'!$B$29:$J$60, MATCH($L306, 'Source Data'!$B$26:$J$26,1),TRUE))=TRUE,"",VLOOKUP($E306,'Source Data'!$B$29:$J$60,MATCH($L306, 'Source Data'!$B$26:$J$26,1),TRUE))))</f>
        <v/>
      </c>
      <c r="S306" s="170" t="str">
        <f>IF(OR(AND(OR($J306="Retired",$J306="Permanent Low-Use"),$K306&lt;=2024),(AND($J306="New",$K306&gt;2024))),"N/A",IF($N306=0,0,IF(ISERROR(VLOOKUP($E306,'Source Data'!$B$29:$J$60, MATCH($L306, 'Source Data'!$B$26:$J$26,1),TRUE))=TRUE,"",VLOOKUP($E306,'Source Data'!$B$29:$J$60,MATCH($L306, 'Source Data'!$B$26:$J$26,1),TRUE))))</f>
        <v/>
      </c>
      <c r="T306" s="170" t="str">
        <f>IF(OR(AND(OR($J306="Retired",$J306="Permanent Low-Use"),$K306&lt;=2025),(AND($J306="New",$K306&gt;2025))),"N/A",IF($N306=0,0,IF(ISERROR(VLOOKUP($E306,'Source Data'!$B$29:$J$60, MATCH($L306, 'Source Data'!$B$26:$J$26,1),TRUE))=TRUE,"",VLOOKUP($E306,'Source Data'!$B$29:$J$60,MATCH($L306, 'Source Data'!$B$26:$J$26,1),TRUE))))</f>
        <v/>
      </c>
      <c r="U306" s="170" t="str">
        <f>IF(OR(AND(OR($J306="Retired",$J306="Permanent Low-Use"),$K306&lt;=2026),(AND($J306="New",$K306&gt;2026))),"N/A",IF($N306=0,0,IF(ISERROR(VLOOKUP($E306,'Source Data'!$B$29:$J$60, MATCH($L306, 'Source Data'!$B$26:$J$26,1),TRUE))=TRUE,"",VLOOKUP($E306,'Source Data'!$B$29:$J$60,MATCH($L306, 'Source Data'!$B$26:$J$26,1),TRUE))))</f>
        <v/>
      </c>
      <c r="V306" s="170" t="str">
        <f>IF(OR(AND(OR($J306="Retired",$J306="Permanent Low-Use"),$K306&lt;=2027),(AND($J306="New",$K306&gt;2027))),"N/A",IF($N306=0,0,IF(ISERROR(VLOOKUP($E306,'Source Data'!$B$29:$J$60, MATCH($L306, 'Source Data'!$B$26:$J$26,1),TRUE))=TRUE,"",VLOOKUP($E306,'Source Data'!$B$29:$J$60,MATCH($L306, 'Source Data'!$B$26:$J$26,1),TRUE))))</f>
        <v/>
      </c>
      <c r="W306" s="170" t="str">
        <f>IF(OR(AND(OR($J306="Retired",$J306="Permanent Low-Use"),$K306&lt;=2028),(AND($J306="New",$K306&gt;2028))),"N/A",IF($N306=0,0,IF(ISERROR(VLOOKUP($E306,'Source Data'!$B$29:$J$60, MATCH($L306, 'Source Data'!$B$26:$J$26,1),TRUE))=TRUE,"",VLOOKUP($E306,'Source Data'!$B$29:$J$60,MATCH($L306, 'Source Data'!$B$26:$J$26,1),TRUE))))</f>
        <v/>
      </c>
      <c r="X306" s="170" t="str">
        <f>IF(OR(AND(OR($J306="Retired",$J306="Permanent Low-Use"),$K306&lt;=2029),(AND($J306="New",$K306&gt;2029))),"N/A",IF($N306=0,0,IF(ISERROR(VLOOKUP($E306,'Source Data'!$B$29:$J$60, MATCH($L306, 'Source Data'!$B$26:$J$26,1),TRUE))=TRUE,"",VLOOKUP($E306,'Source Data'!$B$29:$J$60,MATCH($L306, 'Source Data'!$B$26:$J$26,1),TRUE))))</f>
        <v/>
      </c>
      <c r="Y306" s="170" t="str">
        <f>IF(OR(AND(OR($J306="Retired",$J306="Permanent Low-Use"),$K306&lt;=2030),(AND($J306="New",$K306&gt;2030))),"N/A",IF($N306=0,0,IF(ISERROR(VLOOKUP($E306,'Source Data'!$B$29:$J$60, MATCH($L306, 'Source Data'!$B$26:$J$26,1),TRUE))=TRUE,"",VLOOKUP($E306,'Source Data'!$B$29:$J$60,MATCH($L306, 'Source Data'!$B$26:$J$26,1),TRUE))))</f>
        <v/>
      </c>
      <c r="Z306" s="171" t="str">
        <f>IF(ISNUMBER($L306),IF(OR(AND(OR($J306="Retired",$J306="Permanent Low-Use"),$K306&lt;=2020),(AND($J306="New",$K306&gt;2020))),"N/A",VLOOKUP($F306,'Source Data'!$B$15:$I$22,5)),"")</f>
        <v/>
      </c>
      <c r="AA306" s="171" t="str">
        <f>IF(ISNUMBER($F306), IF(OR(AND(OR($J306="Retired", $J306="Permanent Low-Use"), $K306&lt;=2021), (AND($J306= "New", $K306&gt;2021))), "N/A", VLOOKUP($F306, 'Source Data'!$B$15:$I$22,6)), "")</f>
        <v/>
      </c>
      <c r="AB306" s="171" t="str">
        <f>IF(ISNUMBER($F306), IF(OR(AND(OR($J306="Retired", $J306="Permanent Low-Use"), $K306&lt;=2022), (AND($J306= "New", $K306&gt;2022))), "N/A", VLOOKUP($F306, 'Source Data'!$B$15:$I$22,7)), "")</f>
        <v/>
      </c>
      <c r="AC306" s="171" t="str">
        <f>IF(ISNUMBER($F306), IF(OR(AND(OR($J306="Retired", $J306="Permanent Low-Use"), $K306&lt;=2023), (AND($J306= "New", $K306&gt;2023))), "N/A", VLOOKUP($F306, 'Source Data'!$B$15:$I$22,8)), "")</f>
        <v/>
      </c>
      <c r="AD306" s="171" t="str">
        <f>IF(ISNUMBER($F306), IF(OR(AND(OR($J306="Retired", $J306="Permanent Low-Use"), $K306&lt;=2024), (AND($J306= "New", $K306&gt;2024))), "N/A", VLOOKUP($F306, 'Source Data'!$B$15:$I$22,8)), "")</f>
        <v/>
      </c>
      <c r="AE306" s="171" t="str">
        <f>IF(ISNUMBER($F306), IF(OR(AND(OR($J306="Retired", $J306="Permanent Low-Use"), $K306&lt;=2025), (AND($J306= "New", $K306&gt;2025))), "N/A", VLOOKUP($F306, 'Source Data'!$B$15:$I$22,8)), "")</f>
        <v/>
      </c>
      <c r="AF306" s="171" t="str">
        <f>IF(ISNUMBER($F306), IF(OR(AND(OR($J306="Retired", $J306="Permanent Low-Use"), $K306&lt;=2026), (AND($J306= "New", $K306&gt;2026))), "N/A", VLOOKUP($F306, 'Source Data'!$B$15:$I$22,8)), "")</f>
        <v/>
      </c>
      <c r="AG306" s="171" t="str">
        <f>IF(ISNUMBER($F306), IF(OR(AND(OR($J306="Retired", $J306="Permanent Low-Use"), $K306&lt;=2027), (AND($J306= "New", $K306&gt;2027))), "N/A", VLOOKUP($F306, 'Source Data'!$B$15:$I$22,8)), "")</f>
        <v/>
      </c>
      <c r="AH306" s="171" t="str">
        <f>IF(ISNUMBER($F306), IF(OR(AND(OR($J306="Retired", $J306="Permanent Low-Use"), $K306&lt;=2028), (AND($J306= "New", $K306&gt;2028))), "N/A", VLOOKUP($F306, 'Source Data'!$B$15:$I$22,8)), "")</f>
        <v/>
      </c>
      <c r="AI306" s="171" t="str">
        <f>IF(ISNUMBER($F306), IF(OR(AND(OR($J306="Retired", $J306="Permanent Low-Use"), $K306&lt;=2029), (AND($J306= "New", $K306&gt;2029))), "N/A", VLOOKUP($F306, 'Source Data'!$B$15:$I$22,8)), "")</f>
        <v/>
      </c>
      <c r="AJ306" s="171" t="str">
        <f>IF(ISNUMBER($F306), IF(OR(AND(OR($J306="Retired", $J306="Permanent Low-Use"), $K306&lt;=2030), (AND($J306= "New", $K306&gt;2030))), "N/A", VLOOKUP($F306, 'Source Data'!$B$15:$I$22,8)), "")</f>
        <v/>
      </c>
      <c r="AK306" s="171" t="str">
        <f>IF($N306= 0, "N/A", IF(ISERROR(VLOOKUP($F306, 'Source Data'!$B$4:$C$11,2)), "", VLOOKUP($F306, 'Source Data'!$B$4:$C$11,2)))</f>
        <v/>
      </c>
    </row>
    <row r="307" spans="1:37" x14ac:dyDescent="0.35">
      <c r="A307" s="99"/>
      <c r="B307" s="89"/>
      <c r="C307" s="90"/>
      <c r="D307" s="90"/>
      <c r="E307" s="91"/>
      <c r="F307" s="91"/>
      <c r="G307" s="86"/>
      <c r="H307" s="87"/>
      <c r="I307" s="86"/>
      <c r="J307" s="88"/>
      <c r="K307" s="92"/>
      <c r="L307" s="168" t="str">
        <f t="shared" si="13"/>
        <v/>
      </c>
      <c r="M307" s="170" t="str">
        <f>IF(ISERROR(VLOOKUP(E307,'Source Data'!$B$67:$J$97, MATCH(F307, 'Source Data'!$B$64:$J$64,1),TRUE))=TRUE,"",VLOOKUP(E307,'Source Data'!$B$67:$J$97,MATCH(F307, 'Source Data'!$B$64:$J$64,1),TRUE))</f>
        <v/>
      </c>
      <c r="N307" s="169" t="str">
        <f t="shared" si="14"/>
        <v/>
      </c>
      <c r="O307" s="170" t="str">
        <f>IF(OR(AND(OR($J307="Retired",$J307="Permanent Low-Use"),$K307&lt;=2020),(AND($J307="New",$K307&gt;2020))),"N/A",IF($N307=0,0,IF(ISERROR(VLOOKUP($E307,'Source Data'!$B$29:$J$60, MATCH($L307, 'Source Data'!$B$26:$J$26,1),TRUE))=TRUE,"",VLOOKUP($E307,'Source Data'!$B$29:$J$60,MATCH($L307, 'Source Data'!$B$26:$J$26,1),TRUE))))</f>
        <v/>
      </c>
      <c r="P307" s="170" t="str">
        <f>IF(OR(AND(OR($J307="Retired",$J307="Permanent Low-Use"),$K307&lt;=2021),(AND($J307="New",$K307&gt;2021))),"N/A",IF($N307=0,0,IF(ISERROR(VLOOKUP($E307,'Source Data'!$B$29:$J$60, MATCH($L307, 'Source Data'!$B$26:$J$26,1),TRUE))=TRUE,"",VLOOKUP($E307,'Source Data'!$B$29:$J$60,MATCH($L307, 'Source Data'!$B$26:$J$26,1),TRUE))))</f>
        <v/>
      </c>
      <c r="Q307" s="170" t="str">
        <f>IF(OR(AND(OR($J307="Retired",$J307="Permanent Low-Use"),$K307&lt;=2022),(AND($J307="New",$K307&gt;2022))),"N/A",IF($N307=0,0,IF(ISERROR(VLOOKUP($E307,'Source Data'!$B$29:$J$60, MATCH($L307, 'Source Data'!$B$26:$J$26,1),TRUE))=TRUE,"",VLOOKUP($E307,'Source Data'!$B$29:$J$60,MATCH($L307, 'Source Data'!$B$26:$J$26,1),TRUE))))</f>
        <v/>
      </c>
      <c r="R307" s="170" t="str">
        <f>IF(OR(AND(OR($J307="Retired",$J307="Permanent Low-Use"),$K307&lt;=2023),(AND($J307="New",$K307&gt;2023))),"N/A",IF($N307=0,0,IF(ISERROR(VLOOKUP($E307,'Source Data'!$B$29:$J$60, MATCH($L307, 'Source Data'!$B$26:$J$26,1),TRUE))=TRUE,"",VLOOKUP($E307,'Source Data'!$B$29:$J$60,MATCH($L307, 'Source Data'!$B$26:$J$26,1),TRUE))))</f>
        <v/>
      </c>
      <c r="S307" s="170" t="str">
        <f>IF(OR(AND(OR($J307="Retired",$J307="Permanent Low-Use"),$K307&lt;=2024),(AND($J307="New",$K307&gt;2024))),"N/A",IF($N307=0,0,IF(ISERROR(VLOOKUP($E307,'Source Data'!$B$29:$J$60, MATCH($L307, 'Source Data'!$B$26:$J$26,1),TRUE))=TRUE,"",VLOOKUP($E307,'Source Data'!$B$29:$J$60,MATCH($L307, 'Source Data'!$B$26:$J$26,1),TRUE))))</f>
        <v/>
      </c>
      <c r="T307" s="170" t="str">
        <f>IF(OR(AND(OR($J307="Retired",$J307="Permanent Low-Use"),$K307&lt;=2025),(AND($J307="New",$K307&gt;2025))),"N/A",IF($N307=0,0,IF(ISERROR(VLOOKUP($E307,'Source Data'!$B$29:$J$60, MATCH($L307, 'Source Data'!$B$26:$J$26,1),TRUE))=TRUE,"",VLOOKUP($E307,'Source Data'!$B$29:$J$60,MATCH($L307, 'Source Data'!$B$26:$J$26,1),TRUE))))</f>
        <v/>
      </c>
      <c r="U307" s="170" t="str">
        <f>IF(OR(AND(OR($J307="Retired",$J307="Permanent Low-Use"),$K307&lt;=2026),(AND($J307="New",$K307&gt;2026))),"N/A",IF($N307=0,0,IF(ISERROR(VLOOKUP($E307,'Source Data'!$B$29:$J$60, MATCH($L307, 'Source Data'!$B$26:$J$26,1),TRUE))=TRUE,"",VLOOKUP($E307,'Source Data'!$B$29:$J$60,MATCH($L307, 'Source Data'!$B$26:$J$26,1),TRUE))))</f>
        <v/>
      </c>
      <c r="V307" s="170" t="str">
        <f>IF(OR(AND(OR($J307="Retired",$J307="Permanent Low-Use"),$K307&lt;=2027),(AND($J307="New",$K307&gt;2027))),"N/A",IF($N307=0,0,IF(ISERROR(VLOOKUP($E307,'Source Data'!$B$29:$J$60, MATCH($L307, 'Source Data'!$B$26:$J$26,1),TRUE))=TRUE,"",VLOOKUP($E307,'Source Data'!$B$29:$J$60,MATCH($L307, 'Source Data'!$B$26:$J$26,1),TRUE))))</f>
        <v/>
      </c>
      <c r="W307" s="170" t="str">
        <f>IF(OR(AND(OR($J307="Retired",$J307="Permanent Low-Use"),$K307&lt;=2028),(AND($J307="New",$K307&gt;2028))),"N/A",IF($N307=0,0,IF(ISERROR(VLOOKUP($E307,'Source Data'!$B$29:$J$60, MATCH($L307, 'Source Data'!$B$26:$J$26,1),TRUE))=TRUE,"",VLOOKUP($E307,'Source Data'!$B$29:$J$60,MATCH($L307, 'Source Data'!$B$26:$J$26,1),TRUE))))</f>
        <v/>
      </c>
      <c r="X307" s="170" t="str">
        <f>IF(OR(AND(OR($J307="Retired",$J307="Permanent Low-Use"),$K307&lt;=2029),(AND($J307="New",$K307&gt;2029))),"N/A",IF($N307=0,0,IF(ISERROR(VLOOKUP($E307,'Source Data'!$B$29:$J$60, MATCH($L307, 'Source Data'!$B$26:$J$26,1),TRUE))=TRUE,"",VLOOKUP($E307,'Source Data'!$B$29:$J$60,MATCH($L307, 'Source Data'!$B$26:$J$26,1),TRUE))))</f>
        <v/>
      </c>
      <c r="Y307" s="170" t="str">
        <f>IF(OR(AND(OR($J307="Retired",$J307="Permanent Low-Use"),$K307&lt;=2030),(AND($J307="New",$K307&gt;2030))),"N/A",IF($N307=0,0,IF(ISERROR(VLOOKUP($E307,'Source Data'!$B$29:$J$60, MATCH($L307, 'Source Data'!$B$26:$J$26,1),TRUE))=TRUE,"",VLOOKUP($E307,'Source Data'!$B$29:$J$60,MATCH($L307, 'Source Data'!$B$26:$J$26,1),TRUE))))</f>
        <v/>
      </c>
      <c r="Z307" s="171" t="str">
        <f>IF(ISNUMBER($L307),IF(OR(AND(OR($J307="Retired",$J307="Permanent Low-Use"),$K307&lt;=2020),(AND($J307="New",$K307&gt;2020))),"N/A",VLOOKUP($F307,'Source Data'!$B$15:$I$22,5)),"")</f>
        <v/>
      </c>
      <c r="AA307" s="171" t="str">
        <f>IF(ISNUMBER($F307), IF(OR(AND(OR($J307="Retired", $J307="Permanent Low-Use"), $K307&lt;=2021), (AND($J307= "New", $K307&gt;2021))), "N/A", VLOOKUP($F307, 'Source Data'!$B$15:$I$22,6)), "")</f>
        <v/>
      </c>
      <c r="AB307" s="171" t="str">
        <f>IF(ISNUMBER($F307), IF(OR(AND(OR($J307="Retired", $J307="Permanent Low-Use"), $K307&lt;=2022), (AND($J307= "New", $K307&gt;2022))), "N/A", VLOOKUP($F307, 'Source Data'!$B$15:$I$22,7)), "")</f>
        <v/>
      </c>
      <c r="AC307" s="171" t="str">
        <f>IF(ISNUMBER($F307), IF(OR(AND(OR($J307="Retired", $J307="Permanent Low-Use"), $K307&lt;=2023), (AND($J307= "New", $K307&gt;2023))), "N/A", VLOOKUP($F307, 'Source Data'!$B$15:$I$22,8)), "")</f>
        <v/>
      </c>
      <c r="AD307" s="171" t="str">
        <f>IF(ISNUMBER($F307), IF(OR(AND(OR($J307="Retired", $J307="Permanent Low-Use"), $K307&lt;=2024), (AND($J307= "New", $K307&gt;2024))), "N/A", VLOOKUP($F307, 'Source Data'!$B$15:$I$22,8)), "")</f>
        <v/>
      </c>
      <c r="AE307" s="171" t="str">
        <f>IF(ISNUMBER($F307), IF(OR(AND(OR($J307="Retired", $J307="Permanent Low-Use"), $K307&lt;=2025), (AND($J307= "New", $K307&gt;2025))), "N/A", VLOOKUP($F307, 'Source Data'!$B$15:$I$22,8)), "")</f>
        <v/>
      </c>
      <c r="AF307" s="171" t="str">
        <f>IF(ISNUMBER($F307), IF(OR(AND(OR($J307="Retired", $J307="Permanent Low-Use"), $K307&lt;=2026), (AND($J307= "New", $K307&gt;2026))), "N/A", VLOOKUP($F307, 'Source Data'!$B$15:$I$22,8)), "")</f>
        <v/>
      </c>
      <c r="AG307" s="171" t="str">
        <f>IF(ISNUMBER($F307), IF(OR(AND(OR($J307="Retired", $J307="Permanent Low-Use"), $K307&lt;=2027), (AND($J307= "New", $K307&gt;2027))), "N/A", VLOOKUP($F307, 'Source Data'!$B$15:$I$22,8)), "")</f>
        <v/>
      </c>
      <c r="AH307" s="171" t="str">
        <f>IF(ISNUMBER($F307), IF(OR(AND(OR($J307="Retired", $J307="Permanent Low-Use"), $K307&lt;=2028), (AND($J307= "New", $K307&gt;2028))), "N/A", VLOOKUP($F307, 'Source Data'!$B$15:$I$22,8)), "")</f>
        <v/>
      </c>
      <c r="AI307" s="171" t="str">
        <f>IF(ISNUMBER($F307), IF(OR(AND(OR($J307="Retired", $J307="Permanent Low-Use"), $K307&lt;=2029), (AND($J307= "New", $K307&gt;2029))), "N/A", VLOOKUP($F307, 'Source Data'!$B$15:$I$22,8)), "")</f>
        <v/>
      </c>
      <c r="AJ307" s="171" t="str">
        <f>IF(ISNUMBER($F307), IF(OR(AND(OR($J307="Retired", $J307="Permanent Low-Use"), $K307&lt;=2030), (AND($J307= "New", $K307&gt;2030))), "N/A", VLOOKUP($F307, 'Source Data'!$B$15:$I$22,8)), "")</f>
        <v/>
      </c>
      <c r="AK307" s="171" t="str">
        <f>IF($N307= 0, "N/A", IF(ISERROR(VLOOKUP($F307, 'Source Data'!$B$4:$C$11,2)), "", VLOOKUP($F307, 'Source Data'!$B$4:$C$11,2)))</f>
        <v/>
      </c>
    </row>
    <row r="308" spans="1:37" x14ac:dyDescent="0.35">
      <c r="A308" s="99"/>
      <c r="B308" s="89"/>
      <c r="C308" s="90"/>
      <c r="D308" s="90"/>
      <c r="E308" s="91"/>
      <c r="F308" s="91"/>
      <c r="G308" s="86"/>
      <c r="H308" s="87"/>
      <c r="I308" s="86"/>
      <c r="J308" s="88"/>
      <c r="K308" s="92"/>
      <c r="L308" s="168" t="str">
        <f t="shared" si="13"/>
        <v/>
      </c>
      <c r="M308" s="170" t="str">
        <f>IF(ISERROR(VLOOKUP(E308,'Source Data'!$B$67:$J$97, MATCH(F308, 'Source Data'!$B$64:$J$64,1),TRUE))=TRUE,"",VLOOKUP(E308,'Source Data'!$B$67:$J$97,MATCH(F308, 'Source Data'!$B$64:$J$64,1),TRUE))</f>
        <v/>
      </c>
      <c r="N308" s="169" t="str">
        <f t="shared" si="14"/>
        <v/>
      </c>
      <c r="O308" s="170" t="str">
        <f>IF(OR(AND(OR($J308="Retired",$J308="Permanent Low-Use"),$K308&lt;=2020),(AND($J308="New",$K308&gt;2020))),"N/A",IF($N308=0,0,IF(ISERROR(VLOOKUP($E308,'Source Data'!$B$29:$J$60, MATCH($L308, 'Source Data'!$B$26:$J$26,1),TRUE))=TRUE,"",VLOOKUP($E308,'Source Data'!$B$29:$J$60,MATCH($L308, 'Source Data'!$B$26:$J$26,1),TRUE))))</f>
        <v/>
      </c>
      <c r="P308" s="170" t="str">
        <f>IF(OR(AND(OR($J308="Retired",$J308="Permanent Low-Use"),$K308&lt;=2021),(AND($J308="New",$K308&gt;2021))),"N/A",IF($N308=0,0,IF(ISERROR(VLOOKUP($E308,'Source Data'!$B$29:$J$60, MATCH($L308, 'Source Data'!$B$26:$J$26,1),TRUE))=TRUE,"",VLOOKUP($E308,'Source Data'!$B$29:$J$60,MATCH($L308, 'Source Data'!$B$26:$J$26,1),TRUE))))</f>
        <v/>
      </c>
      <c r="Q308" s="170" t="str">
        <f>IF(OR(AND(OR($J308="Retired",$J308="Permanent Low-Use"),$K308&lt;=2022),(AND($J308="New",$K308&gt;2022))),"N/A",IF($N308=0,0,IF(ISERROR(VLOOKUP($E308,'Source Data'!$B$29:$J$60, MATCH($L308, 'Source Data'!$B$26:$J$26,1),TRUE))=TRUE,"",VLOOKUP($E308,'Source Data'!$B$29:$J$60,MATCH($L308, 'Source Data'!$B$26:$J$26,1),TRUE))))</f>
        <v/>
      </c>
      <c r="R308" s="170" t="str">
        <f>IF(OR(AND(OR($J308="Retired",$J308="Permanent Low-Use"),$K308&lt;=2023),(AND($J308="New",$K308&gt;2023))),"N/A",IF($N308=0,0,IF(ISERROR(VLOOKUP($E308,'Source Data'!$B$29:$J$60, MATCH($L308, 'Source Data'!$B$26:$J$26,1),TRUE))=TRUE,"",VLOOKUP($E308,'Source Data'!$B$29:$J$60,MATCH($L308, 'Source Data'!$B$26:$J$26,1),TRUE))))</f>
        <v/>
      </c>
      <c r="S308" s="170" t="str">
        <f>IF(OR(AND(OR($J308="Retired",$J308="Permanent Low-Use"),$K308&lt;=2024),(AND($J308="New",$K308&gt;2024))),"N/A",IF($N308=0,0,IF(ISERROR(VLOOKUP($E308,'Source Data'!$B$29:$J$60, MATCH($L308, 'Source Data'!$B$26:$J$26,1),TRUE))=TRUE,"",VLOOKUP($E308,'Source Data'!$B$29:$J$60,MATCH($L308, 'Source Data'!$B$26:$J$26,1),TRUE))))</f>
        <v/>
      </c>
      <c r="T308" s="170" t="str">
        <f>IF(OR(AND(OR($J308="Retired",$J308="Permanent Low-Use"),$K308&lt;=2025),(AND($J308="New",$K308&gt;2025))),"N/A",IF($N308=0,0,IF(ISERROR(VLOOKUP($E308,'Source Data'!$B$29:$J$60, MATCH($L308, 'Source Data'!$B$26:$J$26,1),TRUE))=TRUE,"",VLOOKUP($E308,'Source Data'!$B$29:$J$60,MATCH($L308, 'Source Data'!$B$26:$J$26,1),TRUE))))</f>
        <v/>
      </c>
      <c r="U308" s="170" t="str">
        <f>IF(OR(AND(OR($J308="Retired",$J308="Permanent Low-Use"),$K308&lt;=2026),(AND($J308="New",$K308&gt;2026))),"N/A",IF($N308=0,0,IF(ISERROR(VLOOKUP($E308,'Source Data'!$B$29:$J$60, MATCH($L308, 'Source Data'!$B$26:$J$26,1),TRUE))=TRUE,"",VLOOKUP($E308,'Source Data'!$B$29:$J$60,MATCH($L308, 'Source Data'!$B$26:$J$26,1),TRUE))))</f>
        <v/>
      </c>
      <c r="V308" s="170" t="str">
        <f>IF(OR(AND(OR($J308="Retired",$J308="Permanent Low-Use"),$K308&lt;=2027),(AND($J308="New",$K308&gt;2027))),"N/A",IF($N308=0,0,IF(ISERROR(VLOOKUP($E308,'Source Data'!$B$29:$J$60, MATCH($L308, 'Source Data'!$B$26:$J$26,1),TRUE))=TRUE,"",VLOOKUP($E308,'Source Data'!$B$29:$J$60,MATCH($L308, 'Source Data'!$B$26:$J$26,1),TRUE))))</f>
        <v/>
      </c>
      <c r="W308" s="170" t="str">
        <f>IF(OR(AND(OR($J308="Retired",$J308="Permanent Low-Use"),$K308&lt;=2028),(AND($J308="New",$K308&gt;2028))),"N/A",IF($N308=0,0,IF(ISERROR(VLOOKUP($E308,'Source Data'!$B$29:$J$60, MATCH($L308, 'Source Data'!$B$26:$J$26,1),TRUE))=TRUE,"",VLOOKUP($E308,'Source Data'!$B$29:$J$60,MATCH($L308, 'Source Data'!$B$26:$J$26,1),TRUE))))</f>
        <v/>
      </c>
      <c r="X308" s="170" t="str">
        <f>IF(OR(AND(OR($J308="Retired",$J308="Permanent Low-Use"),$K308&lt;=2029),(AND($J308="New",$K308&gt;2029))),"N/A",IF($N308=0,0,IF(ISERROR(VLOOKUP($E308,'Source Data'!$B$29:$J$60, MATCH($L308, 'Source Data'!$B$26:$J$26,1),TRUE))=TRUE,"",VLOOKUP($E308,'Source Data'!$B$29:$J$60,MATCH($L308, 'Source Data'!$B$26:$J$26,1),TRUE))))</f>
        <v/>
      </c>
      <c r="Y308" s="170" t="str">
        <f>IF(OR(AND(OR($J308="Retired",$J308="Permanent Low-Use"),$K308&lt;=2030),(AND($J308="New",$K308&gt;2030))),"N/A",IF($N308=0,0,IF(ISERROR(VLOOKUP($E308,'Source Data'!$B$29:$J$60, MATCH($L308, 'Source Data'!$B$26:$J$26,1),TRUE))=TRUE,"",VLOOKUP($E308,'Source Data'!$B$29:$J$60,MATCH($L308, 'Source Data'!$B$26:$J$26,1),TRUE))))</f>
        <v/>
      </c>
      <c r="Z308" s="171" t="str">
        <f>IF(ISNUMBER($L308),IF(OR(AND(OR($J308="Retired",$J308="Permanent Low-Use"),$K308&lt;=2020),(AND($J308="New",$K308&gt;2020))),"N/A",VLOOKUP($F308,'Source Data'!$B$15:$I$22,5)),"")</f>
        <v/>
      </c>
      <c r="AA308" s="171" t="str">
        <f>IF(ISNUMBER($F308), IF(OR(AND(OR($J308="Retired", $J308="Permanent Low-Use"), $K308&lt;=2021), (AND($J308= "New", $K308&gt;2021))), "N/A", VLOOKUP($F308, 'Source Data'!$B$15:$I$22,6)), "")</f>
        <v/>
      </c>
      <c r="AB308" s="171" t="str">
        <f>IF(ISNUMBER($F308), IF(OR(AND(OR($J308="Retired", $J308="Permanent Low-Use"), $K308&lt;=2022), (AND($J308= "New", $K308&gt;2022))), "N/A", VLOOKUP($F308, 'Source Data'!$B$15:$I$22,7)), "")</f>
        <v/>
      </c>
      <c r="AC308" s="171" t="str">
        <f>IF(ISNUMBER($F308), IF(OR(AND(OR($J308="Retired", $J308="Permanent Low-Use"), $K308&lt;=2023), (AND($J308= "New", $K308&gt;2023))), "N/A", VLOOKUP($F308, 'Source Data'!$B$15:$I$22,8)), "")</f>
        <v/>
      </c>
      <c r="AD308" s="171" t="str">
        <f>IF(ISNUMBER($F308), IF(OR(AND(OR($J308="Retired", $J308="Permanent Low-Use"), $K308&lt;=2024), (AND($J308= "New", $K308&gt;2024))), "N/A", VLOOKUP($F308, 'Source Data'!$B$15:$I$22,8)), "")</f>
        <v/>
      </c>
      <c r="AE308" s="171" t="str">
        <f>IF(ISNUMBER($F308), IF(OR(AND(OR($J308="Retired", $J308="Permanent Low-Use"), $K308&lt;=2025), (AND($J308= "New", $K308&gt;2025))), "N/A", VLOOKUP($F308, 'Source Data'!$B$15:$I$22,8)), "")</f>
        <v/>
      </c>
      <c r="AF308" s="171" t="str">
        <f>IF(ISNUMBER($F308), IF(OR(AND(OR($J308="Retired", $J308="Permanent Low-Use"), $K308&lt;=2026), (AND($J308= "New", $K308&gt;2026))), "N/A", VLOOKUP($F308, 'Source Data'!$B$15:$I$22,8)), "")</f>
        <v/>
      </c>
      <c r="AG308" s="171" t="str">
        <f>IF(ISNUMBER($F308), IF(OR(AND(OR($J308="Retired", $J308="Permanent Low-Use"), $K308&lt;=2027), (AND($J308= "New", $K308&gt;2027))), "N/A", VLOOKUP($F308, 'Source Data'!$B$15:$I$22,8)), "")</f>
        <v/>
      </c>
      <c r="AH308" s="171" t="str">
        <f>IF(ISNUMBER($F308), IF(OR(AND(OR($J308="Retired", $J308="Permanent Low-Use"), $K308&lt;=2028), (AND($J308= "New", $K308&gt;2028))), "N/A", VLOOKUP($F308, 'Source Data'!$B$15:$I$22,8)), "")</f>
        <v/>
      </c>
      <c r="AI308" s="171" t="str">
        <f>IF(ISNUMBER($F308), IF(OR(AND(OR($J308="Retired", $J308="Permanent Low-Use"), $K308&lt;=2029), (AND($J308= "New", $K308&gt;2029))), "N/A", VLOOKUP($F308, 'Source Data'!$B$15:$I$22,8)), "")</f>
        <v/>
      </c>
      <c r="AJ308" s="171" t="str">
        <f>IF(ISNUMBER($F308), IF(OR(AND(OR($J308="Retired", $J308="Permanent Low-Use"), $K308&lt;=2030), (AND($J308= "New", $K308&gt;2030))), "N/A", VLOOKUP($F308, 'Source Data'!$B$15:$I$22,8)), "")</f>
        <v/>
      </c>
      <c r="AK308" s="171" t="str">
        <f>IF($N308= 0, "N/A", IF(ISERROR(VLOOKUP($F308, 'Source Data'!$B$4:$C$11,2)), "", VLOOKUP($F308, 'Source Data'!$B$4:$C$11,2)))</f>
        <v/>
      </c>
    </row>
    <row r="309" spans="1:37" x14ac:dyDescent="0.35">
      <c r="A309" s="99"/>
      <c r="B309" s="89"/>
      <c r="C309" s="90"/>
      <c r="D309" s="90"/>
      <c r="E309" s="91"/>
      <c r="F309" s="91"/>
      <c r="G309" s="86"/>
      <c r="H309" s="87"/>
      <c r="I309" s="86"/>
      <c r="J309" s="88"/>
      <c r="K309" s="92"/>
      <c r="L309" s="168" t="str">
        <f t="shared" si="13"/>
        <v/>
      </c>
      <c r="M309" s="170" t="str">
        <f>IF(ISERROR(VLOOKUP(E309,'Source Data'!$B$67:$J$97, MATCH(F309, 'Source Data'!$B$64:$J$64,1),TRUE))=TRUE,"",VLOOKUP(E309,'Source Data'!$B$67:$J$97,MATCH(F309, 'Source Data'!$B$64:$J$64,1),TRUE))</f>
        <v/>
      </c>
      <c r="N309" s="169" t="str">
        <f t="shared" si="14"/>
        <v/>
      </c>
      <c r="O309" s="170" t="str">
        <f>IF(OR(AND(OR($J309="Retired",$J309="Permanent Low-Use"),$K309&lt;=2020),(AND($J309="New",$K309&gt;2020))),"N/A",IF($N309=0,0,IF(ISERROR(VLOOKUP($E309,'Source Data'!$B$29:$J$60, MATCH($L309, 'Source Data'!$B$26:$J$26,1),TRUE))=TRUE,"",VLOOKUP($E309,'Source Data'!$B$29:$J$60,MATCH($L309, 'Source Data'!$B$26:$J$26,1),TRUE))))</f>
        <v/>
      </c>
      <c r="P309" s="170" t="str">
        <f>IF(OR(AND(OR($J309="Retired",$J309="Permanent Low-Use"),$K309&lt;=2021),(AND($J309="New",$K309&gt;2021))),"N/A",IF($N309=0,0,IF(ISERROR(VLOOKUP($E309,'Source Data'!$B$29:$J$60, MATCH($L309, 'Source Data'!$B$26:$J$26,1),TRUE))=TRUE,"",VLOOKUP($E309,'Source Data'!$B$29:$J$60,MATCH($L309, 'Source Data'!$B$26:$J$26,1),TRUE))))</f>
        <v/>
      </c>
      <c r="Q309" s="170" t="str">
        <f>IF(OR(AND(OR($J309="Retired",$J309="Permanent Low-Use"),$K309&lt;=2022),(AND($J309="New",$K309&gt;2022))),"N/A",IF($N309=0,0,IF(ISERROR(VLOOKUP($E309,'Source Data'!$B$29:$J$60, MATCH($L309, 'Source Data'!$B$26:$J$26,1),TRUE))=TRUE,"",VLOOKUP($E309,'Source Data'!$B$29:$J$60,MATCH($L309, 'Source Data'!$B$26:$J$26,1),TRUE))))</f>
        <v/>
      </c>
      <c r="R309" s="170" t="str">
        <f>IF(OR(AND(OR($J309="Retired",$J309="Permanent Low-Use"),$K309&lt;=2023),(AND($J309="New",$K309&gt;2023))),"N/A",IF($N309=0,0,IF(ISERROR(VLOOKUP($E309,'Source Data'!$B$29:$J$60, MATCH($L309, 'Source Data'!$B$26:$J$26,1),TRUE))=TRUE,"",VLOOKUP($E309,'Source Data'!$B$29:$J$60,MATCH($L309, 'Source Data'!$B$26:$J$26,1),TRUE))))</f>
        <v/>
      </c>
      <c r="S309" s="170" t="str">
        <f>IF(OR(AND(OR($J309="Retired",$J309="Permanent Low-Use"),$K309&lt;=2024),(AND($J309="New",$K309&gt;2024))),"N/A",IF($N309=0,0,IF(ISERROR(VLOOKUP($E309,'Source Data'!$B$29:$J$60, MATCH($L309, 'Source Data'!$B$26:$J$26,1),TRUE))=TRUE,"",VLOOKUP($E309,'Source Data'!$B$29:$J$60,MATCH($L309, 'Source Data'!$B$26:$J$26,1),TRUE))))</f>
        <v/>
      </c>
      <c r="T309" s="170" t="str">
        <f>IF(OR(AND(OR($J309="Retired",$J309="Permanent Low-Use"),$K309&lt;=2025),(AND($J309="New",$K309&gt;2025))),"N/A",IF($N309=0,0,IF(ISERROR(VLOOKUP($E309,'Source Data'!$B$29:$J$60, MATCH($L309, 'Source Data'!$B$26:$J$26,1),TRUE))=TRUE,"",VLOOKUP($E309,'Source Data'!$B$29:$J$60,MATCH($L309, 'Source Data'!$B$26:$J$26,1),TRUE))))</f>
        <v/>
      </c>
      <c r="U309" s="170" t="str">
        <f>IF(OR(AND(OR($J309="Retired",$J309="Permanent Low-Use"),$K309&lt;=2026),(AND($J309="New",$K309&gt;2026))),"N/A",IF($N309=0,0,IF(ISERROR(VLOOKUP($E309,'Source Data'!$B$29:$J$60, MATCH($L309, 'Source Data'!$B$26:$J$26,1),TRUE))=TRUE,"",VLOOKUP($E309,'Source Data'!$B$29:$J$60,MATCH($L309, 'Source Data'!$B$26:$J$26,1),TRUE))))</f>
        <v/>
      </c>
      <c r="V309" s="170" t="str">
        <f>IF(OR(AND(OR($J309="Retired",$J309="Permanent Low-Use"),$K309&lt;=2027),(AND($J309="New",$K309&gt;2027))),"N/A",IF($N309=0,0,IF(ISERROR(VLOOKUP($E309,'Source Data'!$B$29:$J$60, MATCH($L309, 'Source Data'!$B$26:$J$26,1),TRUE))=TRUE,"",VLOOKUP($E309,'Source Data'!$B$29:$J$60,MATCH($L309, 'Source Data'!$B$26:$J$26,1),TRUE))))</f>
        <v/>
      </c>
      <c r="W309" s="170" t="str">
        <f>IF(OR(AND(OR($J309="Retired",$J309="Permanent Low-Use"),$K309&lt;=2028),(AND($J309="New",$K309&gt;2028))),"N/A",IF($N309=0,0,IF(ISERROR(VLOOKUP($E309,'Source Data'!$B$29:$J$60, MATCH($L309, 'Source Data'!$B$26:$J$26,1),TRUE))=TRUE,"",VLOOKUP($E309,'Source Data'!$B$29:$J$60,MATCH($L309, 'Source Data'!$B$26:$J$26,1),TRUE))))</f>
        <v/>
      </c>
      <c r="X309" s="170" t="str">
        <f>IF(OR(AND(OR($J309="Retired",$J309="Permanent Low-Use"),$K309&lt;=2029),(AND($J309="New",$K309&gt;2029))),"N/A",IF($N309=0,0,IF(ISERROR(VLOOKUP($E309,'Source Data'!$B$29:$J$60, MATCH($L309, 'Source Data'!$B$26:$J$26,1),TRUE))=TRUE,"",VLOOKUP($E309,'Source Data'!$B$29:$J$60,MATCH($L309, 'Source Data'!$B$26:$J$26,1),TRUE))))</f>
        <v/>
      </c>
      <c r="Y309" s="170" t="str">
        <f>IF(OR(AND(OR($J309="Retired",$J309="Permanent Low-Use"),$K309&lt;=2030),(AND($J309="New",$K309&gt;2030))),"N/A",IF($N309=0,0,IF(ISERROR(VLOOKUP($E309,'Source Data'!$B$29:$J$60, MATCH($L309, 'Source Data'!$B$26:$J$26,1),TRUE))=TRUE,"",VLOOKUP($E309,'Source Data'!$B$29:$J$60,MATCH($L309, 'Source Data'!$B$26:$J$26,1),TRUE))))</f>
        <v/>
      </c>
      <c r="Z309" s="171" t="str">
        <f>IF(ISNUMBER($L309),IF(OR(AND(OR($J309="Retired",$J309="Permanent Low-Use"),$K309&lt;=2020),(AND($J309="New",$K309&gt;2020))),"N/A",VLOOKUP($F309,'Source Data'!$B$15:$I$22,5)),"")</f>
        <v/>
      </c>
      <c r="AA309" s="171" t="str">
        <f>IF(ISNUMBER($F309), IF(OR(AND(OR($J309="Retired", $J309="Permanent Low-Use"), $K309&lt;=2021), (AND($J309= "New", $K309&gt;2021))), "N/A", VLOOKUP($F309, 'Source Data'!$B$15:$I$22,6)), "")</f>
        <v/>
      </c>
      <c r="AB309" s="171" t="str">
        <f>IF(ISNUMBER($F309), IF(OR(AND(OR($J309="Retired", $J309="Permanent Low-Use"), $K309&lt;=2022), (AND($J309= "New", $K309&gt;2022))), "N/A", VLOOKUP($F309, 'Source Data'!$B$15:$I$22,7)), "")</f>
        <v/>
      </c>
      <c r="AC309" s="171" t="str">
        <f>IF(ISNUMBER($F309), IF(OR(AND(OR($J309="Retired", $J309="Permanent Low-Use"), $K309&lt;=2023), (AND($J309= "New", $K309&gt;2023))), "N/A", VLOOKUP($F309, 'Source Data'!$B$15:$I$22,8)), "")</f>
        <v/>
      </c>
      <c r="AD309" s="171" t="str">
        <f>IF(ISNUMBER($F309), IF(OR(AND(OR($J309="Retired", $J309="Permanent Low-Use"), $K309&lt;=2024), (AND($J309= "New", $K309&gt;2024))), "N/A", VLOOKUP($F309, 'Source Data'!$B$15:$I$22,8)), "")</f>
        <v/>
      </c>
      <c r="AE309" s="171" t="str">
        <f>IF(ISNUMBER($F309), IF(OR(AND(OR($J309="Retired", $J309="Permanent Low-Use"), $K309&lt;=2025), (AND($J309= "New", $K309&gt;2025))), "N/A", VLOOKUP($F309, 'Source Data'!$B$15:$I$22,8)), "")</f>
        <v/>
      </c>
      <c r="AF309" s="171" t="str">
        <f>IF(ISNUMBER($F309), IF(OR(AND(OR($J309="Retired", $J309="Permanent Low-Use"), $K309&lt;=2026), (AND($J309= "New", $K309&gt;2026))), "N/A", VLOOKUP($F309, 'Source Data'!$B$15:$I$22,8)), "")</f>
        <v/>
      </c>
      <c r="AG309" s="171" t="str">
        <f>IF(ISNUMBER($F309), IF(OR(AND(OR($J309="Retired", $J309="Permanent Low-Use"), $K309&lt;=2027), (AND($J309= "New", $K309&gt;2027))), "N/A", VLOOKUP($F309, 'Source Data'!$B$15:$I$22,8)), "")</f>
        <v/>
      </c>
      <c r="AH309" s="171" t="str">
        <f>IF(ISNUMBER($F309), IF(OR(AND(OR($J309="Retired", $J309="Permanent Low-Use"), $K309&lt;=2028), (AND($J309= "New", $K309&gt;2028))), "N/A", VLOOKUP($F309, 'Source Data'!$B$15:$I$22,8)), "")</f>
        <v/>
      </c>
      <c r="AI309" s="171" t="str">
        <f>IF(ISNUMBER($F309), IF(OR(AND(OR($J309="Retired", $J309="Permanent Low-Use"), $K309&lt;=2029), (AND($J309= "New", $K309&gt;2029))), "N/A", VLOOKUP($F309, 'Source Data'!$B$15:$I$22,8)), "")</f>
        <v/>
      </c>
      <c r="AJ309" s="171" t="str">
        <f>IF(ISNUMBER($F309), IF(OR(AND(OR($J309="Retired", $J309="Permanent Low-Use"), $K309&lt;=2030), (AND($J309= "New", $K309&gt;2030))), "N/A", VLOOKUP($F309, 'Source Data'!$B$15:$I$22,8)), "")</f>
        <v/>
      </c>
      <c r="AK309" s="171" t="str">
        <f>IF($N309= 0, "N/A", IF(ISERROR(VLOOKUP($F309, 'Source Data'!$B$4:$C$11,2)), "", VLOOKUP($F309, 'Source Data'!$B$4:$C$11,2)))</f>
        <v/>
      </c>
    </row>
    <row r="310" spans="1:37" x14ac:dyDescent="0.35">
      <c r="A310" s="99"/>
      <c r="B310" s="89"/>
      <c r="C310" s="90"/>
      <c r="D310" s="90"/>
      <c r="E310" s="91"/>
      <c r="F310" s="91"/>
      <c r="G310" s="86"/>
      <c r="H310" s="87"/>
      <c r="I310" s="86"/>
      <c r="J310" s="88"/>
      <c r="K310" s="92"/>
      <c r="L310" s="168" t="str">
        <f t="shared" si="13"/>
        <v/>
      </c>
      <c r="M310" s="170" t="str">
        <f>IF(ISERROR(VLOOKUP(E310,'Source Data'!$B$67:$J$97, MATCH(F310, 'Source Data'!$B$64:$J$64,1),TRUE))=TRUE,"",VLOOKUP(E310,'Source Data'!$B$67:$J$97,MATCH(F310, 'Source Data'!$B$64:$J$64,1),TRUE))</f>
        <v/>
      </c>
      <c r="N310" s="169" t="str">
        <f t="shared" si="14"/>
        <v/>
      </c>
      <c r="O310" s="170" t="str">
        <f>IF(OR(AND(OR($J310="Retired",$J310="Permanent Low-Use"),$K310&lt;=2020),(AND($J310="New",$K310&gt;2020))),"N/A",IF($N310=0,0,IF(ISERROR(VLOOKUP($E310,'Source Data'!$B$29:$J$60, MATCH($L310, 'Source Data'!$B$26:$J$26,1),TRUE))=TRUE,"",VLOOKUP($E310,'Source Data'!$B$29:$J$60,MATCH($L310, 'Source Data'!$B$26:$J$26,1),TRUE))))</f>
        <v/>
      </c>
      <c r="P310" s="170" t="str">
        <f>IF(OR(AND(OR($J310="Retired",$J310="Permanent Low-Use"),$K310&lt;=2021),(AND($J310="New",$K310&gt;2021))),"N/A",IF($N310=0,0,IF(ISERROR(VLOOKUP($E310,'Source Data'!$B$29:$J$60, MATCH($L310, 'Source Data'!$B$26:$J$26,1),TRUE))=TRUE,"",VLOOKUP($E310,'Source Data'!$B$29:$J$60,MATCH($L310, 'Source Data'!$B$26:$J$26,1),TRUE))))</f>
        <v/>
      </c>
      <c r="Q310" s="170" t="str">
        <f>IF(OR(AND(OR($J310="Retired",$J310="Permanent Low-Use"),$K310&lt;=2022),(AND($J310="New",$K310&gt;2022))),"N/A",IF($N310=0,0,IF(ISERROR(VLOOKUP($E310,'Source Data'!$B$29:$J$60, MATCH($L310, 'Source Data'!$B$26:$J$26,1),TRUE))=TRUE,"",VLOOKUP($E310,'Source Data'!$B$29:$J$60,MATCH($L310, 'Source Data'!$B$26:$J$26,1),TRUE))))</f>
        <v/>
      </c>
      <c r="R310" s="170" t="str">
        <f>IF(OR(AND(OR($J310="Retired",$J310="Permanent Low-Use"),$K310&lt;=2023),(AND($J310="New",$K310&gt;2023))),"N/A",IF($N310=0,0,IF(ISERROR(VLOOKUP($E310,'Source Data'!$B$29:$J$60, MATCH($L310, 'Source Data'!$B$26:$J$26,1),TRUE))=TRUE,"",VLOOKUP($E310,'Source Data'!$B$29:$J$60,MATCH($L310, 'Source Data'!$B$26:$J$26,1),TRUE))))</f>
        <v/>
      </c>
      <c r="S310" s="170" t="str">
        <f>IF(OR(AND(OR($J310="Retired",$J310="Permanent Low-Use"),$K310&lt;=2024),(AND($J310="New",$K310&gt;2024))),"N/A",IF($N310=0,0,IF(ISERROR(VLOOKUP($E310,'Source Data'!$B$29:$J$60, MATCH($L310, 'Source Data'!$B$26:$J$26,1),TRUE))=TRUE,"",VLOOKUP($E310,'Source Data'!$B$29:$J$60,MATCH($L310, 'Source Data'!$B$26:$J$26,1),TRUE))))</f>
        <v/>
      </c>
      <c r="T310" s="170" t="str">
        <f>IF(OR(AND(OR($J310="Retired",$J310="Permanent Low-Use"),$K310&lt;=2025),(AND($J310="New",$K310&gt;2025))),"N/A",IF($N310=0,0,IF(ISERROR(VLOOKUP($E310,'Source Data'!$B$29:$J$60, MATCH($L310, 'Source Data'!$B$26:$J$26,1),TRUE))=TRUE,"",VLOOKUP($E310,'Source Data'!$B$29:$J$60,MATCH($L310, 'Source Data'!$B$26:$J$26,1),TRUE))))</f>
        <v/>
      </c>
      <c r="U310" s="170" t="str">
        <f>IF(OR(AND(OR($J310="Retired",$J310="Permanent Low-Use"),$K310&lt;=2026),(AND($J310="New",$K310&gt;2026))),"N/A",IF($N310=0,0,IF(ISERROR(VLOOKUP($E310,'Source Data'!$B$29:$J$60, MATCH($L310, 'Source Data'!$B$26:$J$26,1),TRUE))=TRUE,"",VLOOKUP($E310,'Source Data'!$B$29:$J$60,MATCH($L310, 'Source Data'!$B$26:$J$26,1),TRUE))))</f>
        <v/>
      </c>
      <c r="V310" s="170" t="str">
        <f>IF(OR(AND(OR($J310="Retired",$J310="Permanent Low-Use"),$K310&lt;=2027),(AND($J310="New",$K310&gt;2027))),"N/A",IF($N310=0,0,IF(ISERROR(VLOOKUP($E310,'Source Data'!$B$29:$J$60, MATCH($L310, 'Source Data'!$B$26:$J$26,1),TRUE))=TRUE,"",VLOOKUP($E310,'Source Data'!$B$29:$J$60,MATCH($L310, 'Source Data'!$B$26:$J$26,1),TRUE))))</f>
        <v/>
      </c>
      <c r="W310" s="170" t="str">
        <f>IF(OR(AND(OR($J310="Retired",$J310="Permanent Low-Use"),$K310&lt;=2028),(AND($J310="New",$K310&gt;2028))),"N/A",IF($N310=0,0,IF(ISERROR(VLOOKUP($E310,'Source Data'!$B$29:$J$60, MATCH($L310, 'Source Data'!$B$26:$J$26,1),TRUE))=TRUE,"",VLOOKUP($E310,'Source Data'!$B$29:$J$60,MATCH($L310, 'Source Data'!$B$26:$J$26,1),TRUE))))</f>
        <v/>
      </c>
      <c r="X310" s="170" t="str">
        <f>IF(OR(AND(OR($J310="Retired",$J310="Permanent Low-Use"),$K310&lt;=2029),(AND($J310="New",$K310&gt;2029))),"N/A",IF($N310=0,0,IF(ISERROR(VLOOKUP($E310,'Source Data'!$B$29:$J$60, MATCH($L310, 'Source Data'!$B$26:$J$26,1),TRUE))=TRUE,"",VLOOKUP($E310,'Source Data'!$B$29:$J$60,MATCH($L310, 'Source Data'!$B$26:$J$26,1),TRUE))))</f>
        <v/>
      </c>
      <c r="Y310" s="170" t="str">
        <f>IF(OR(AND(OR($J310="Retired",$J310="Permanent Low-Use"),$K310&lt;=2030),(AND($J310="New",$K310&gt;2030))),"N/A",IF($N310=0,0,IF(ISERROR(VLOOKUP($E310,'Source Data'!$B$29:$J$60, MATCH($L310, 'Source Data'!$B$26:$J$26,1),TRUE))=TRUE,"",VLOOKUP($E310,'Source Data'!$B$29:$J$60,MATCH($L310, 'Source Data'!$B$26:$J$26,1),TRUE))))</f>
        <v/>
      </c>
      <c r="Z310" s="171" t="str">
        <f>IF(ISNUMBER($L310),IF(OR(AND(OR($J310="Retired",$J310="Permanent Low-Use"),$K310&lt;=2020),(AND($J310="New",$K310&gt;2020))),"N/A",VLOOKUP($F310,'Source Data'!$B$15:$I$22,5)),"")</f>
        <v/>
      </c>
      <c r="AA310" s="171" t="str">
        <f>IF(ISNUMBER($F310), IF(OR(AND(OR($J310="Retired", $J310="Permanent Low-Use"), $K310&lt;=2021), (AND($J310= "New", $K310&gt;2021))), "N/A", VLOOKUP($F310, 'Source Data'!$B$15:$I$22,6)), "")</f>
        <v/>
      </c>
      <c r="AB310" s="171" t="str">
        <f>IF(ISNUMBER($F310), IF(OR(AND(OR($J310="Retired", $J310="Permanent Low-Use"), $K310&lt;=2022), (AND($J310= "New", $K310&gt;2022))), "N/A", VLOOKUP($F310, 'Source Data'!$B$15:$I$22,7)), "")</f>
        <v/>
      </c>
      <c r="AC310" s="171" t="str">
        <f>IF(ISNUMBER($F310), IF(OR(AND(OR($J310="Retired", $J310="Permanent Low-Use"), $K310&lt;=2023), (AND($J310= "New", $K310&gt;2023))), "N/A", VLOOKUP($F310, 'Source Data'!$B$15:$I$22,8)), "")</f>
        <v/>
      </c>
      <c r="AD310" s="171" t="str">
        <f>IF(ISNUMBER($F310), IF(OR(AND(OR($J310="Retired", $J310="Permanent Low-Use"), $K310&lt;=2024), (AND($J310= "New", $K310&gt;2024))), "N/A", VLOOKUP($F310, 'Source Data'!$B$15:$I$22,8)), "")</f>
        <v/>
      </c>
      <c r="AE310" s="171" t="str">
        <f>IF(ISNUMBER($F310), IF(OR(AND(OR($J310="Retired", $J310="Permanent Low-Use"), $K310&lt;=2025), (AND($J310= "New", $K310&gt;2025))), "N/A", VLOOKUP($F310, 'Source Data'!$B$15:$I$22,8)), "")</f>
        <v/>
      </c>
      <c r="AF310" s="171" t="str">
        <f>IF(ISNUMBER($F310), IF(OR(AND(OR($J310="Retired", $J310="Permanent Low-Use"), $K310&lt;=2026), (AND($J310= "New", $K310&gt;2026))), "N/A", VLOOKUP($F310, 'Source Data'!$B$15:$I$22,8)), "")</f>
        <v/>
      </c>
      <c r="AG310" s="171" t="str">
        <f>IF(ISNUMBER($F310), IF(OR(AND(OR($J310="Retired", $J310="Permanent Low-Use"), $K310&lt;=2027), (AND($J310= "New", $K310&gt;2027))), "N/A", VLOOKUP($F310, 'Source Data'!$B$15:$I$22,8)), "")</f>
        <v/>
      </c>
      <c r="AH310" s="171" t="str">
        <f>IF(ISNUMBER($F310), IF(OR(AND(OR($J310="Retired", $J310="Permanent Low-Use"), $K310&lt;=2028), (AND($J310= "New", $K310&gt;2028))), "N/A", VLOOKUP($F310, 'Source Data'!$B$15:$I$22,8)), "")</f>
        <v/>
      </c>
      <c r="AI310" s="171" t="str">
        <f>IF(ISNUMBER($F310), IF(OR(AND(OR($J310="Retired", $J310="Permanent Low-Use"), $K310&lt;=2029), (AND($J310= "New", $K310&gt;2029))), "N/A", VLOOKUP($F310, 'Source Data'!$B$15:$I$22,8)), "")</f>
        <v/>
      </c>
      <c r="AJ310" s="171" t="str">
        <f>IF(ISNUMBER($F310), IF(OR(AND(OR($J310="Retired", $J310="Permanent Low-Use"), $K310&lt;=2030), (AND($J310= "New", $K310&gt;2030))), "N/A", VLOOKUP($F310, 'Source Data'!$B$15:$I$22,8)), "")</f>
        <v/>
      </c>
      <c r="AK310" s="171" t="str">
        <f>IF($N310= 0, "N/A", IF(ISERROR(VLOOKUP($F310, 'Source Data'!$B$4:$C$11,2)), "", VLOOKUP($F310, 'Source Data'!$B$4:$C$11,2)))</f>
        <v/>
      </c>
    </row>
    <row r="311" spans="1:37" x14ac:dyDescent="0.35">
      <c r="A311" s="99"/>
      <c r="B311" s="89"/>
      <c r="C311" s="90"/>
      <c r="D311" s="90"/>
      <c r="E311" s="91"/>
      <c r="F311" s="91"/>
      <c r="G311" s="86"/>
      <c r="H311" s="87"/>
      <c r="I311" s="86"/>
      <c r="J311" s="88"/>
      <c r="K311" s="92"/>
      <c r="L311" s="168" t="str">
        <f t="shared" si="13"/>
        <v/>
      </c>
      <c r="M311" s="170" t="str">
        <f>IF(ISERROR(VLOOKUP(E311,'Source Data'!$B$67:$J$97, MATCH(F311, 'Source Data'!$B$64:$J$64,1),TRUE))=TRUE,"",VLOOKUP(E311,'Source Data'!$B$67:$J$97,MATCH(F311, 'Source Data'!$B$64:$J$64,1),TRUE))</f>
        <v/>
      </c>
      <c r="N311" s="169" t="str">
        <f t="shared" si="14"/>
        <v/>
      </c>
      <c r="O311" s="170" t="str">
        <f>IF(OR(AND(OR($J311="Retired",$J311="Permanent Low-Use"),$K311&lt;=2020),(AND($J311="New",$K311&gt;2020))),"N/A",IF($N311=0,0,IF(ISERROR(VLOOKUP($E311,'Source Data'!$B$29:$J$60, MATCH($L311, 'Source Data'!$B$26:$J$26,1),TRUE))=TRUE,"",VLOOKUP($E311,'Source Data'!$B$29:$J$60,MATCH($L311, 'Source Data'!$B$26:$J$26,1),TRUE))))</f>
        <v/>
      </c>
      <c r="P311" s="170" t="str">
        <f>IF(OR(AND(OR($J311="Retired",$J311="Permanent Low-Use"),$K311&lt;=2021),(AND($J311="New",$K311&gt;2021))),"N/A",IF($N311=0,0,IF(ISERROR(VLOOKUP($E311,'Source Data'!$B$29:$J$60, MATCH($L311, 'Source Data'!$B$26:$J$26,1),TRUE))=TRUE,"",VLOOKUP($E311,'Source Data'!$B$29:$J$60,MATCH($L311, 'Source Data'!$B$26:$J$26,1),TRUE))))</f>
        <v/>
      </c>
      <c r="Q311" s="170" t="str">
        <f>IF(OR(AND(OR($J311="Retired",$J311="Permanent Low-Use"),$K311&lt;=2022),(AND($J311="New",$K311&gt;2022))),"N/A",IF($N311=0,0,IF(ISERROR(VLOOKUP($E311,'Source Data'!$B$29:$J$60, MATCH($L311, 'Source Data'!$B$26:$J$26,1),TRUE))=TRUE,"",VLOOKUP($E311,'Source Data'!$B$29:$J$60,MATCH($L311, 'Source Data'!$B$26:$J$26,1),TRUE))))</f>
        <v/>
      </c>
      <c r="R311" s="170" t="str">
        <f>IF(OR(AND(OR($J311="Retired",$J311="Permanent Low-Use"),$K311&lt;=2023),(AND($J311="New",$K311&gt;2023))),"N/A",IF($N311=0,0,IF(ISERROR(VLOOKUP($E311,'Source Data'!$B$29:$J$60, MATCH($L311, 'Source Data'!$B$26:$J$26,1),TRUE))=TRUE,"",VLOOKUP($E311,'Source Data'!$B$29:$J$60,MATCH($L311, 'Source Data'!$B$26:$J$26,1),TRUE))))</f>
        <v/>
      </c>
      <c r="S311" s="170" t="str">
        <f>IF(OR(AND(OR($J311="Retired",$J311="Permanent Low-Use"),$K311&lt;=2024),(AND($J311="New",$K311&gt;2024))),"N/A",IF($N311=0,0,IF(ISERROR(VLOOKUP($E311,'Source Data'!$B$29:$J$60, MATCH($L311, 'Source Data'!$B$26:$J$26,1),TRUE))=TRUE,"",VLOOKUP($E311,'Source Data'!$B$29:$J$60,MATCH($L311, 'Source Data'!$B$26:$J$26,1),TRUE))))</f>
        <v/>
      </c>
      <c r="T311" s="170" t="str">
        <f>IF(OR(AND(OR($J311="Retired",$J311="Permanent Low-Use"),$K311&lt;=2025),(AND($J311="New",$K311&gt;2025))),"N/A",IF($N311=0,0,IF(ISERROR(VLOOKUP($E311,'Source Data'!$B$29:$J$60, MATCH($L311, 'Source Data'!$B$26:$J$26,1),TRUE))=TRUE,"",VLOOKUP($E311,'Source Data'!$B$29:$J$60,MATCH($L311, 'Source Data'!$B$26:$J$26,1),TRUE))))</f>
        <v/>
      </c>
      <c r="U311" s="170" t="str">
        <f>IF(OR(AND(OR($J311="Retired",$J311="Permanent Low-Use"),$K311&lt;=2026),(AND($J311="New",$K311&gt;2026))),"N/A",IF($N311=0,0,IF(ISERROR(VLOOKUP($E311,'Source Data'!$B$29:$J$60, MATCH($L311, 'Source Data'!$B$26:$J$26,1),TRUE))=TRUE,"",VLOOKUP($E311,'Source Data'!$B$29:$J$60,MATCH($L311, 'Source Data'!$B$26:$J$26,1),TRUE))))</f>
        <v/>
      </c>
      <c r="V311" s="170" t="str">
        <f>IF(OR(AND(OR($J311="Retired",$J311="Permanent Low-Use"),$K311&lt;=2027),(AND($J311="New",$K311&gt;2027))),"N/A",IF($N311=0,0,IF(ISERROR(VLOOKUP($E311,'Source Data'!$B$29:$J$60, MATCH($L311, 'Source Data'!$B$26:$J$26,1),TRUE))=TRUE,"",VLOOKUP($E311,'Source Data'!$B$29:$J$60,MATCH($L311, 'Source Data'!$B$26:$J$26,1),TRUE))))</f>
        <v/>
      </c>
      <c r="W311" s="170" t="str">
        <f>IF(OR(AND(OR($J311="Retired",$J311="Permanent Low-Use"),$K311&lt;=2028),(AND($J311="New",$K311&gt;2028))),"N/A",IF($N311=0,0,IF(ISERROR(VLOOKUP($E311,'Source Data'!$B$29:$J$60, MATCH($L311, 'Source Data'!$B$26:$J$26,1),TRUE))=TRUE,"",VLOOKUP($E311,'Source Data'!$B$29:$J$60,MATCH($L311, 'Source Data'!$B$26:$J$26,1),TRUE))))</f>
        <v/>
      </c>
      <c r="X311" s="170" t="str">
        <f>IF(OR(AND(OR($J311="Retired",$J311="Permanent Low-Use"),$K311&lt;=2029),(AND($J311="New",$K311&gt;2029))),"N/A",IF($N311=0,0,IF(ISERROR(VLOOKUP($E311,'Source Data'!$B$29:$J$60, MATCH($L311, 'Source Data'!$B$26:$J$26,1),TRUE))=TRUE,"",VLOOKUP($E311,'Source Data'!$B$29:$J$60,MATCH($L311, 'Source Data'!$B$26:$J$26,1),TRUE))))</f>
        <v/>
      </c>
      <c r="Y311" s="170" t="str">
        <f>IF(OR(AND(OR($J311="Retired",$J311="Permanent Low-Use"),$K311&lt;=2030),(AND($J311="New",$K311&gt;2030))),"N/A",IF($N311=0,0,IF(ISERROR(VLOOKUP($E311,'Source Data'!$B$29:$J$60, MATCH($L311, 'Source Data'!$B$26:$J$26,1),TRUE))=TRUE,"",VLOOKUP($E311,'Source Data'!$B$29:$J$60,MATCH($L311, 'Source Data'!$B$26:$J$26,1),TRUE))))</f>
        <v/>
      </c>
      <c r="Z311" s="171" t="str">
        <f>IF(ISNUMBER($L311),IF(OR(AND(OR($J311="Retired",$J311="Permanent Low-Use"),$K311&lt;=2020),(AND($J311="New",$K311&gt;2020))),"N/A",VLOOKUP($F311,'Source Data'!$B$15:$I$22,5)),"")</f>
        <v/>
      </c>
      <c r="AA311" s="171" t="str">
        <f>IF(ISNUMBER($F311), IF(OR(AND(OR($J311="Retired", $J311="Permanent Low-Use"), $K311&lt;=2021), (AND($J311= "New", $K311&gt;2021))), "N/A", VLOOKUP($F311, 'Source Data'!$B$15:$I$22,6)), "")</f>
        <v/>
      </c>
      <c r="AB311" s="171" t="str">
        <f>IF(ISNUMBER($F311), IF(OR(AND(OR($J311="Retired", $J311="Permanent Low-Use"), $K311&lt;=2022), (AND($J311= "New", $K311&gt;2022))), "N/A", VLOOKUP($F311, 'Source Data'!$B$15:$I$22,7)), "")</f>
        <v/>
      </c>
      <c r="AC311" s="171" t="str">
        <f>IF(ISNUMBER($F311), IF(OR(AND(OR($J311="Retired", $J311="Permanent Low-Use"), $K311&lt;=2023), (AND($J311= "New", $K311&gt;2023))), "N/A", VLOOKUP($F311, 'Source Data'!$B$15:$I$22,8)), "")</f>
        <v/>
      </c>
      <c r="AD311" s="171" t="str">
        <f>IF(ISNUMBER($F311), IF(OR(AND(OR($J311="Retired", $J311="Permanent Low-Use"), $K311&lt;=2024), (AND($J311= "New", $K311&gt;2024))), "N/A", VLOOKUP($F311, 'Source Data'!$B$15:$I$22,8)), "")</f>
        <v/>
      </c>
      <c r="AE311" s="171" t="str">
        <f>IF(ISNUMBER($F311), IF(OR(AND(OR($J311="Retired", $J311="Permanent Low-Use"), $K311&lt;=2025), (AND($J311= "New", $K311&gt;2025))), "N/A", VLOOKUP($F311, 'Source Data'!$B$15:$I$22,8)), "")</f>
        <v/>
      </c>
      <c r="AF311" s="171" t="str">
        <f>IF(ISNUMBER($F311), IF(OR(AND(OR($J311="Retired", $J311="Permanent Low-Use"), $K311&lt;=2026), (AND($J311= "New", $K311&gt;2026))), "N/A", VLOOKUP($F311, 'Source Data'!$B$15:$I$22,8)), "")</f>
        <v/>
      </c>
      <c r="AG311" s="171" t="str">
        <f>IF(ISNUMBER($F311), IF(OR(AND(OR($J311="Retired", $J311="Permanent Low-Use"), $K311&lt;=2027), (AND($J311= "New", $K311&gt;2027))), "N/A", VLOOKUP($F311, 'Source Data'!$B$15:$I$22,8)), "")</f>
        <v/>
      </c>
      <c r="AH311" s="171" t="str">
        <f>IF(ISNUMBER($F311), IF(OR(AND(OR($J311="Retired", $J311="Permanent Low-Use"), $K311&lt;=2028), (AND($J311= "New", $K311&gt;2028))), "N/A", VLOOKUP($F311, 'Source Data'!$B$15:$I$22,8)), "")</f>
        <v/>
      </c>
      <c r="AI311" s="171" t="str">
        <f>IF(ISNUMBER($F311), IF(OR(AND(OR($J311="Retired", $J311="Permanent Low-Use"), $K311&lt;=2029), (AND($J311= "New", $K311&gt;2029))), "N/A", VLOOKUP($F311, 'Source Data'!$B$15:$I$22,8)), "")</f>
        <v/>
      </c>
      <c r="AJ311" s="171" t="str">
        <f>IF(ISNUMBER($F311), IF(OR(AND(OR($J311="Retired", $J311="Permanent Low-Use"), $K311&lt;=2030), (AND($J311= "New", $K311&gt;2030))), "N/A", VLOOKUP($F311, 'Source Data'!$B$15:$I$22,8)), "")</f>
        <v/>
      </c>
      <c r="AK311" s="171" t="str">
        <f>IF($N311= 0, "N/A", IF(ISERROR(VLOOKUP($F311, 'Source Data'!$B$4:$C$11,2)), "", VLOOKUP($F311, 'Source Data'!$B$4:$C$11,2)))</f>
        <v/>
      </c>
    </row>
    <row r="312" spans="1:37" x14ac:dyDescent="0.35">
      <c r="A312" s="99"/>
      <c r="B312" s="89"/>
      <c r="C312" s="90"/>
      <c r="D312" s="90"/>
      <c r="E312" s="91"/>
      <c r="F312" s="91"/>
      <c r="G312" s="86"/>
      <c r="H312" s="87"/>
      <c r="I312" s="86"/>
      <c r="J312" s="88"/>
      <c r="K312" s="92"/>
      <c r="L312" s="168" t="str">
        <f t="shared" si="13"/>
        <v/>
      </c>
      <c r="M312" s="170" t="str">
        <f>IF(ISERROR(VLOOKUP(E312,'Source Data'!$B$67:$J$97, MATCH(F312, 'Source Data'!$B$64:$J$64,1),TRUE))=TRUE,"",VLOOKUP(E312,'Source Data'!$B$67:$J$97,MATCH(F312, 'Source Data'!$B$64:$J$64,1),TRUE))</f>
        <v/>
      </c>
      <c r="N312" s="169" t="str">
        <f t="shared" si="14"/>
        <v/>
      </c>
      <c r="O312" s="170" t="str">
        <f>IF(OR(AND(OR($J312="Retired",$J312="Permanent Low-Use"),$K312&lt;=2020),(AND($J312="New",$K312&gt;2020))),"N/A",IF($N312=0,0,IF(ISERROR(VLOOKUP($E312,'Source Data'!$B$29:$J$60, MATCH($L312, 'Source Data'!$B$26:$J$26,1),TRUE))=TRUE,"",VLOOKUP($E312,'Source Data'!$B$29:$J$60,MATCH($L312, 'Source Data'!$B$26:$J$26,1),TRUE))))</f>
        <v/>
      </c>
      <c r="P312" s="170" t="str">
        <f>IF(OR(AND(OR($J312="Retired",$J312="Permanent Low-Use"),$K312&lt;=2021),(AND($J312="New",$K312&gt;2021))),"N/A",IF($N312=0,0,IF(ISERROR(VLOOKUP($E312,'Source Data'!$B$29:$J$60, MATCH($L312, 'Source Data'!$B$26:$J$26,1),TRUE))=TRUE,"",VLOOKUP($E312,'Source Data'!$B$29:$J$60,MATCH($L312, 'Source Data'!$B$26:$J$26,1),TRUE))))</f>
        <v/>
      </c>
      <c r="Q312" s="170" t="str">
        <f>IF(OR(AND(OR($J312="Retired",$J312="Permanent Low-Use"),$K312&lt;=2022),(AND($J312="New",$K312&gt;2022))),"N/A",IF($N312=0,0,IF(ISERROR(VLOOKUP($E312,'Source Data'!$B$29:$J$60, MATCH($L312, 'Source Data'!$B$26:$J$26,1),TRUE))=TRUE,"",VLOOKUP($E312,'Source Data'!$B$29:$J$60,MATCH($L312, 'Source Data'!$B$26:$J$26,1),TRUE))))</f>
        <v/>
      </c>
      <c r="R312" s="170" t="str">
        <f>IF(OR(AND(OR($J312="Retired",$J312="Permanent Low-Use"),$K312&lt;=2023),(AND($J312="New",$K312&gt;2023))),"N/A",IF($N312=0,0,IF(ISERROR(VLOOKUP($E312,'Source Data'!$B$29:$J$60, MATCH($L312, 'Source Data'!$B$26:$J$26,1),TRUE))=TRUE,"",VLOOKUP($E312,'Source Data'!$B$29:$J$60,MATCH($L312, 'Source Data'!$B$26:$J$26,1),TRUE))))</f>
        <v/>
      </c>
      <c r="S312" s="170" t="str">
        <f>IF(OR(AND(OR($J312="Retired",$J312="Permanent Low-Use"),$K312&lt;=2024),(AND($J312="New",$K312&gt;2024))),"N/A",IF($N312=0,0,IF(ISERROR(VLOOKUP($E312,'Source Data'!$B$29:$J$60, MATCH($L312, 'Source Data'!$B$26:$J$26,1),TRUE))=TRUE,"",VLOOKUP($E312,'Source Data'!$B$29:$J$60,MATCH($L312, 'Source Data'!$B$26:$J$26,1),TRUE))))</f>
        <v/>
      </c>
      <c r="T312" s="170" t="str">
        <f>IF(OR(AND(OR($J312="Retired",$J312="Permanent Low-Use"),$K312&lt;=2025),(AND($J312="New",$K312&gt;2025))),"N/A",IF($N312=0,0,IF(ISERROR(VLOOKUP($E312,'Source Data'!$B$29:$J$60, MATCH($L312, 'Source Data'!$B$26:$J$26,1),TRUE))=TRUE,"",VLOOKUP($E312,'Source Data'!$B$29:$J$60,MATCH($L312, 'Source Data'!$B$26:$J$26,1),TRUE))))</f>
        <v/>
      </c>
      <c r="U312" s="170" t="str">
        <f>IF(OR(AND(OR($J312="Retired",$J312="Permanent Low-Use"),$K312&lt;=2026),(AND($J312="New",$K312&gt;2026))),"N/A",IF($N312=0,0,IF(ISERROR(VLOOKUP($E312,'Source Data'!$B$29:$J$60, MATCH($L312, 'Source Data'!$B$26:$J$26,1),TRUE))=TRUE,"",VLOOKUP($E312,'Source Data'!$B$29:$J$60,MATCH($L312, 'Source Data'!$B$26:$J$26,1),TRUE))))</f>
        <v/>
      </c>
      <c r="V312" s="170" t="str">
        <f>IF(OR(AND(OR($J312="Retired",$J312="Permanent Low-Use"),$K312&lt;=2027),(AND($J312="New",$K312&gt;2027))),"N/A",IF($N312=0,0,IF(ISERROR(VLOOKUP($E312,'Source Data'!$B$29:$J$60, MATCH($L312, 'Source Data'!$B$26:$J$26,1),TRUE))=TRUE,"",VLOOKUP($E312,'Source Data'!$B$29:$J$60,MATCH($L312, 'Source Data'!$B$26:$J$26,1),TRUE))))</f>
        <v/>
      </c>
      <c r="W312" s="170" t="str">
        <f>IF(OR(AND(OR($J312="Retired",$J312="Permanent Low-Use"),$K312&lt;=2028),(AND($J312="New",$K312&gt;2028))),"N/A",IF($N312=0,0,IF(ISERROR(VLOOKUP($E312,'Source Data'!$B$29:$J$60, MATCH($L312, 'Source Data'!$B$26:$J$26,1),TRUE))=TRUE,"",VLOOKUP($E312,'Source Data'!$B$29:$J$60,MATCH($L312, 'Source Data'!$B$26:$J$26,1),TRUE))))</f>
        <v/>
      </c>
      <c r="X312" s="170" t="str">
        <f>IF(OR(AND(OR($J312="Retired",$J312="Permanent Low-Use"),$K312&lt;=2029),(AND($J312="New",$K312&gt;2029))),"N/A",IF($N312=0,0,IF(ISERROR(VLOOKUP($E312,'Source Data'!$B$29:$J$60, MATCH($L312, 'Source Data'!$B$26:$J$26,1),TRUE))=TRUE,"",VLOOKUP($E312,'Source Data'!$B$29:$J$60,MATCH($L312, 'Source Data'!$B$26:$J$26,1),TRUE))))</f>
        <v/>
      </c>
      <c r="Y312" s="170" t="str">
        <f>IF(OR(AND(OR($J312="Retired",$J312="Permanent Low-Use"),$K312&lt;=2030),(AND($J312="New",$K312&gt;2030))),"N/A",IF($N312=0,0,IF(ISERROR(VLOOKUP($E312,'Source Data'!$B$29:$J$60, MATCH($L312, 'Source Data'!$B$26:$J$26,1),TRUE))=TRUE,"",VLOOKUP($E312,'Source Data'!$B$29:$J$60,MATCH($L312, 'Source Data'!$B$26:$J$26,1),TRUE))))</f>
        <v/>
      </c>
      <c r="Z312" s="171" t="str">
        <f>IF(ISNUMBER($L312),IF(OR(AND(OR($J312="Retired",$J312="Permanent Low-Use"),$K312&lt;=2020),(AND($J312="New",$K312&gt;2020))),"N/A",VLOOKUP($F312,'Source Data'!$B$15:$I$22,5)),"")</f>
        <v/>
      </c>
      <c r="AA312" s="171" t="str">
        <f>IF(ISNUMBER($F312), IF(OR(AND(OR($J312="Retired", $J312="Permanent Low-Use"), $K312&lt;=2021), (AND($J312= "New", $K312&gt;2021))), "N/A", VLOOKUP($F312, 'Source Data'!$B$15:$I$22,6)), "")</f>
        <v/>
      </c>
      <c r="AB312" s="171" t="str">
        <f>IF(ISNUMBER($F312), IF(OR(AND(OR($J312="Retired", $J312="Permanent Low-Use"), $K312&lt;=2022), (AND($J312= "New", $K312&gt;2022))), "N/A", VLOOKUP($F312, 'Source Data'!$B$15:$I$22,7)), "")</f>
        <v/>
      </c>
      <c r="AC312" s="171" t="str">
        <f>IF(ISNUMBER($F312), IF(OR(AND(OR($J312="Retired", $J312="Permanent Low-Use"), $K312&lt;=2023), (AND($J312= "New", $K312&gt;2023))), "N/A", VLOOKUP($F312, 'Source Data'!$B$15:$I$22,8)), "")</f>
        <v/>
      </c>
      <c r="AD312" s="171" t="str">
        <f>IF(ISNUMBER($F312), IF(OR(AND(OR($J312="Retired", $J312="Permanent Low-Use"), $K312&lt;=2024), (AND($J312= "New", $K312&gt;2024))), "N/A", VLOOKUP($F312, 'Source Data'!$B$15:$I$22,8)), "")</f>
        <v/>
      </c>
      <c r="AE312" s="171" t="str">
        <f>IF(ISNUMBER($F312), IF(OR(AND(OR($J312="Retired", $J312="Permanent Low-Use"), $K312&lt;=2025), (AND($J312= "New", $K312&gt;2025))), "N/A", VLOOKUP($F312, 'Source Data'!$B$15:$I$22,8)), "")</f>
        <v/>
      </c>
      <c r="AF312" s="171" t="str">
        <f>IF(ISNUMBER($F312), IF(OR(AND(OR($J312="Retired", $J312="Permanent Low-Use"), $K312&lt;=2026), (AND($J312= "New", $K312&gt;2026))), "N/A", VLOOKUP($F312, 'Source Data'!$B$15:$I$22,8)), "")</f>
        <v/>
      </c>
      <c r="AG312" s="171" t="str">
        <f>IF(ISNUMBER($F312), IF(OR(AND(OR($J312="Retired", $J312="Permanent Low-Use"), $K312&lt;=2027), (AND($J312= "New", $K312&gt;2027))), "N/A", VLOOKUP($F312, 'Source Data'!$B$15:$I$22,8)), "")</f>
        <v/>
      </c>
      <c r="AH312" s="171" t="str">
        <f>IF(ISNUMBER($F312), IF(OR(AND(OR($J312="Retired", $J312="Permanent Low-Use"), $K312&lt;=2028), (AND($J312= "New", $K312&gt;2028))), "N/A", VLOOKUP($F312, 'Source Data'!$B$15:$I$22,8)), "")</f>
        <v/>
      </c>
      <c r="AI312" s="171" t="str">
        <f>IF(ISNUMBER($F312), IF(OR(AND(OR($J312="Retired", $J312="Permanent Low-Use"), $K312&lt;=2029), (AND($J312= "New", $K312&gt;2029))), "N/A", VLOOKUP($F312, 'Source Data'!$B$15:$I$22,8)), "")</f>
        <v/>
      </c>
      <c r="AJ312" s="171" t="str">
        <f>IF(ISNUMBER($F312), IF(OR(AND(OR($J312="Retired", $J312="Permanent Low-Use"), $K312&lt;=2030), (AND($J312= "New", $K312&gt;2030))), "N/A", VLOOKUP($F312, 'Source Data'!$B$15:$I$22,8)), "")</f>
        <v/>
      </c>
      <c r="AK312" s="171" t="str">
        <f>IF($N312= 0, "N/A", IF(ISERROR(VLOOKUP($F312, 'Source Data'!$B$4:$C$11,2)), "", VLOOKUP($F312, 'Source Data'!$B$4:$C$11,2)))</f>
        <v/>
      </c>
    </row>
    <row r="313" spans="1:37" x14ac:dyDescent="0.35">
      <c r="A313" s="99"/>
      <c r="B313" s="89"/>
      <c r="C313" s="90"/>
      <c r="D313" s="90"/>
      <c r="E313" s="91"/>
      <c r="F313" s="91"/>
      <c r="G313" s="86"/>
      <c r="H313" s="87"/>
      <c r="I313" s="86"/>
      <c r="J313" s="88"/>
      <c r="K313" s="92"/>
      <c r="L313" s="168" t="str">
        <f t="shared" si="13"/>
        <v/>
      </c>
      <c r="M313" s="170" t="str">
        <f>IF(ISERROR(VLOOKUP(E313,'Source Data'!$B$67:$J$97, MATCH(F313, 'Source Data'!$B$64:$J$64,1),TRUE))=TRUE,"",VLOOKUP(E313,'Source Data'!$B$67:$J$97,MATCH(F313, 'Source Data'!$B$64:$J$64,1),TRUE))</f>
        <v/>
      </c>
      <c r="N313" s="169" t="str">
        <f t="shared" si="14"/>
        <v/>
      </c>
      <c r="O313" s="170" t="str">
        <f>IF(OR(AND(OR($J313="Retired",$J313="Permanent Low-Use"),$K313&lt;=2020),(AND($J313="New",$K313&gt;2020))),"N/A",IF($N313=0,0,IF(ISERROR(VLOOKUP($E313,'Source Data'!$B$29:$J$60, MATCH($L313, 'Source Data'!$B$26:$J$26,1),TRUE))=TRUE,"",VLOOKUP($E313,'Source Data'!$B$29:$J$60,MATCH($L313, 'Source Data'!$B$26:$J$26,1),TRUE))))</f>
        <v/>
      </c>
      <c r="P313" s="170" t="str">
        <f>IF(OR(AND(OR($J313="Retired",$J313="Permanent Low-Use"),$K313&lt;=2021),(AND($J313="New",$K313&gt;2021))),"N/A",IF($N313=0,0,IF(ISERROR(VLOOKUP($E313,'Source Data'!$B$29:$J$60, MATCH($L313, 'Source Data'!$B$26:$J$26,1),TRUE))=TRUE,"",VLOOKUP($E313,'Source Data'!$B$29:$J$60,MATCH($L313, 'Source Data'!$B$26:$J$26,1),TRUE))))</f>
        <v/>
      </c>
      <c r="Q313" s="170" t="str">
        <f>IF(OR(AND(OR($J313="Retired",$J313="Permanent Low-Use"),$K313&lt;=2022),(AND($J313="New",$K313&gt;2022))),"N/A",IF($N313=0,0,IF(ISERROR(VLOOKUP($E313,'Source Data'!$B$29:$J$60, MATCH($L313, 'Source Data'!$B$26:$J$26,1),TRUE))=TRUE,"",VLOOKUP($E313,'Source Data'!$B$29:$J$60,MATCH($L313, 'Source Data'!$B$26:$J$26,1),TRUE))))</f>
        <v/>
      </c>
      <c r="R313" s="170" t="str">
        <f>IF(OR(AND(OR($J313="Retired",$J313="Permanent Low-Use"),$K313&lt;=2023),(AND($J313="New",$K313&gt;2023))),"N/A",IF($N313=0,0,IF(ISERROR(VLOOKUP($E313,'Source Data'!$B$29:$J$60, MATCH($L313, 'Source Data'!$B$26:$J$26,1),TRUE))=TRUE,"",VLOOKUP($E313,'Source Data'!$B$29:$J$60,MATCH($L313, 'Source Data'!$B$26:$J$26,1),TRUE))))</f>
        <v/>
      </c>
      <c r="S313" s="170" t="str">
        <f>IF(OR(AND(OR($J313="Retired",$J313="Permanent Low-Use"),$K313&lt;=2024),(AND($J313="New",$K313&gt;2024))),"N/A",IF($N313=0,0,IF(ISERROR(VLOOKUP($E313,'Source Data'!$B$29:$J$60, MATCH($L313, 'Source Data'!$B$26:$J$26,1),TRUE))=TRUE,"",VLOOKUP($E313,'Source Data'!$B$29:$J$60,MATCH($L313, 'Source Data'!$B$26:$J$26,1),TRUE))))</f>
        <v/>
      </c>
      <c r="T313" s="170" t="str">
        <f>IF(OR(AND(OR($J313="Retired",$J313="Permanent Low-Use"),$K313&lt;=2025),(AND($J313="New",$K313&gt;2025))),"N/A",IF($N313=0,0,IF(ISERROR(VLOOKUP($E313,'Source Data'!$B$29:$J$60, MATCH($L313, 'Source Data'!$B$26:$J$26,1),TRUE))=TRUE,"",VLOOKUP($E313,'Source Data'!$B$29:$J$60,MATCH($L313, 'Source Data'!$B$26:$J$26,1),TRUE))))</f>
        <v/>
      </c>
      <c r="U313" s="170" t="str">
        <f>IF(OR(AND(OR($J313="Retired",$J313="Permanent Low-Use"),$K313&lt;=2026),(AND($J313="New",$K313&gt;2026))),"N/A",IF($N313=0,0,IF(ISERROR(VLOOKUP($E313,'Source Data'!$B$29:$J$60, MATCH($L313, 'Source Data'!$B$26:$J$26,1),TRUE))=TRUE,"",VLOOKUP($E313,'Source Data'!$B$29:$J$60,MATCH($L313, 'Source Data'!$B$26:$J$26,1),TRUE))))</f>
        <v/>
      </c>
      <c r="V313" s="170" t="str">
        <f>IF(OR(AND(OR($J313="Retired",$J313="Permanent Low-Use"),$K313&lt;=2027),(AND($J313="New",$K313&gt;2027))),"N/A",IF($N313=0,0,IF(ISERROR(VLOOKUP($E313,'Source Data'!$B$29:$J$60, MATCH($L313, 'Source Data'!$B$26:$J$26,1),TRUE))=TRUE,"",VLOOKUP($E313,'Source Data'!$B$29:$J$60,MATCH($L313, 'Source Data'!$B$26:$J$26,1),TRUE))))</f>
        <v/>
      </c>
      <c r="W313" s="170" t="str">
        <f>IF(OR(AND(OR($J313="Retired",$J313="Permanent Low-Use"),$K313&lt;=2028),(AND($J313="New",$K313&gt;2028))),"N/A",IF($N313=0,0,IF(ISERROR(VLOOKUP($E313,'Source Data'!$B$29:$J$60, MATCH($L313, 'Source Data'!$B$26:$J$26,1),TRUE))=TRUE,"",VLOOKUP($E313,'Source Data'!$B$29:$J$60,MATCH($L313, 'Source Data'!$B$26:$J$26,1),TRUE))))</f>
        <v/>
      </c>
      <c r="X313" s="170" t="str">
        <f>IF(OR(AND(OR($J313="Retired",$J313="Permanent Low-Use"),$K313&lt;=2029),(AND($J313="New",$K313&gt;2029))),"N/A",IF($N313=0,0,IF(ISERROR(VLOOKUP($E313,'Source Data'!$B$29:$J$60, MATCH($L313, 'Source Data'!$B$26:$J$26,1),TRUE))=TRUE,"",VLOOKUP($E313,'Source Data'!$B$29:$J$60,MATCH($L313, 'Source Data'!$B$26:$J$26,1),TRUE))))</f>
        <v/>
      </c>
      <c r="Y313" s="170" t="str">
        <f>IF(OR(AND(OR($J313="Retired",$J313="Permanent Low-Use"),$K313&lt;=2030),(AND($J313="New",$K313&gt;2030))),"N/A",IF($N313=0,0,IF(ISERROR(VLOOKUP($E313,'Source Data'!$B$29:$J$60, MATCH($L313, 'Source Data'!$B$26:$J$26,1),TRUE))=TRUE,"",VLOOKUP($E313,'Source Data'!$B$29:$J$60,MATCH($L313, 'Source Data'!$B$26:$J$26,1),TRUE))))</f>
        <v/>
      </c>
      <c r="Z313" s="171" t="str">
        <f>IF(ISNUMBER($L313),IF(OR(AND(OR($J313="Retired",$J313="Permanent Low-Use"),$K313&lt;=2020),(AND($J313="New",$K313&gt;2020))),"N/A",VLOOKUP($F313,'Source Data'!$B$15:$I$22,5)),"")</f>
        <v/>
      </c>
      <c r="AA313" s="171" t="str">
        <f>IF(ISNUMBER($F313), IF(OR(AND(OR($J313="Retired", $J313="Permanent Low-Use"), $K313&lt;=2021), (AND($J313= "New", $K313&gt;2021))), "N/A", VLOOKUP($F313, 'Source Data'!$B$15:$I$22,6)), "")</f>
        <v/>
      </c>
      <c r="AB313" s="171" t="str">
        <f>IF(ISNUMBER($F313), IF(OR(AND(OR($J313="Retired", $J313="Permanent Low-Use"), $K313&lt;=2022), (AND($J313= "New", $K313&gt;2022))), "N/A", VLOOKUP($F313, 'Source Data'!$B$15:$I$22,7)), "")</f>
        <v/>
      </c>
      <c r="AC313" s="171" t="str">
        <f>IF(ISNUMBER($F313), IF(OR(AND(OR($J313="Retired", $J313="Permanent Low-Use"), $K313&lt;=2023), (AND($J313= "New", $K313&gt;2023))), "N/A", VLOOKUP($F313, 'Source Data'!$B$15:$I$22,8)), "")</f>
        <v/>
      </c>
      <c r="AD313" s="171" t="str">
        <f>IF(ISNUMBER($F313), IF(OR(AND(OR($J313="Retired", $J313="Permanent Low-Use"), $K313&lt;=2024), (AND($J313= "New", $K313&gt;2024))), "N/A", VLOOKUP($F313, 'Source Data'!$B$15:$I$22,8)), "")</f>
        <v/>
      </c>
      <c r="AE313" s="171" t="str">
        <f>IF(ISNUMBER($F313), IF(OR(AND(OR($J313="Retired", $J313="Permanent Low-Use"), $K313&lt;=2025), (AND($J313= "New", $K313&gt;2025))), "N/A", VLOOKUP($F313, 'Source Data'!$B$15:$I$22,8)), "")</f>
        <v/>
      </c>
      <c r="AF313" s="171" t="str">
        <f>IF(ISNUMBER($F313), IF(OR(AND(OR($J313="Retired", $J313="Permanent Low-Use"), $K313&lt;=2026), (AND($J313= "New", $K313&gt;2026))), "N/A", VLOOKUP($F313, 'Source Data'!$B$15:$I$22,8)), "")</f>
        <v/>
      </c>
      <c r="AG313" s="171" t="str">
        <f>IF(ISNUMBER($F313), IF(OR(AND(OR($J313="Retired", $J313="Permanent Low-Use"), $K313&lt;=2027), (AND($J313= "New", $K313&gt;2027))), "N/A", VLOOKUP($F313, 'Source Data'!$B$15:$I$22,8)), "")</f>
        <v/>
      </c>
      <c r="AH313" s="171" t="str">
        <f>IF(ISNUMBER($F313), IF(OR(AND(OR($J313="Retired", $J313="Permanent Low-Use"), $K313&lt;=2028), (AND($J313= "New", $K313&gt;2028))), "N/A", VLOOKUP($F313, 'Source Data'!$B$15:$I$22,8)), "")</f>
        <v/>
      </c>
      <c r="AI313" s="171" t="str">
        <f>IF(ISNUMBER($F313), IF(OR(AND(OR($J313="Retired", $J313="Permanent Low-Use"), $K313&lt;=2029), (AND($J313= "New", $K313&gt;2029))), "N/A", VLOOKUP($F313, 'Source Data'!$B$15:$I$22,8)), "")</f>
        <v/>
      </c>
      <c r="AJ313" s="171" t="str">
        <f>IF(ISNUMBER($F313), IF(OR(AND(OR($J313="Retired", $J313="Permanent Low-Use"), $K313&lt;=2030), (AND($J313= "New", $K313&gt;2030))), "N/A", VLOOKUP($F313, 'Source Data'!$B$15:$I$22,8)), "")</f>
        <v/>
      </c>
      <c r="AK313" s="171" t="str">
        <f>IF($N313= 0, "N/A", IF(ISERROR(VLOOKUP($F313, 'Source Data'!$B$4:$C$11,2)), "", VLOOKUP($F313, 'Source Data'!$B$4:$C$11,2)))</f>
        <v/>
      </c>
    </row>
    <row r="314" spans="1:37" x14ac:dyDescent="0.35">
      <c r="A314" s="99"/>
      <c r="B314" s="89"/>
      <c r="C314" s="90"/>
      <c r="D314" s="90"/>
      <c r="E314" s="91"/>
      <c r="F314" s="91"/>
      <c r="G314" s="86"/>
      <c r="H314" s="87"/>
      <c r="I314" s="86"/>
      <c r="J314" s="88"/>
      <c r="K314" s="92"/>
      <c r="L314" s="168" t="str">
        <f t="shared" si="13"/>
        <v/>
      </c>
      <c r="M314" s="170" t="str">
        <f>IF(ISERROR(VLOOKUP(E314,'Source Data'!$B$67:$J$97, MATCH(F314, 'Source Data'!$B$64:$J$64,1),TRUE))=TRUE,"",VLOOKUP(E314,'Source Data'!$B$67:$J$97,MATCH(F314, 'Source Data'!$B$64:$J$64,1),TRUE))</f>
        <v/>
      </c>
      <c r="N314" s="169" t="str">
        <f t="shared" si="14"/>
        <v/>
      </c>
      <c r="O314" s="170" t="str">
        <f>IF(OR(AND(OR($J314="Retired",$J314="Permanent Low-Use"),$K314&lt;=2020),(AND($J314="New",$K314&gt;2020))),"N/A",IF($N314=0,0,IF(ISERROR(VLOOKUP($E314,'Source Data'!$B$29:$J$60, MATCH($L314, 'Source Data'!$B$26:$J$26,1),TRUE))=TRUE,"",VLOOKUP($E314,'Source Data'!$B$29:$J$60,MATCH($L314, 'Source Data'!$B$26:$J$26,1),TRUE))))</f>
        <v/>
      </c>
      <c r="P314" s="170" t="str">
        <f>IF(OR(AND(OR($J314="Retired",$J314="Permanent Low-Use"),$K314&lt;=2021),(AND($J314="New",$K314&gt;2021))),"N/A",IF($N314=0,0,IF(ISERROR(VLOOKUP($E314,'Source Data'!$B$29:$J$60, MATCH($L314, 'Source Data'!$B$26:$J$26,1),TRUE))=TRUE,"",VLOOKUP($E314,'Source Data'!$B$29:$J$60,MATCH($L314, 'Source Data'!$B$26:$J$26,1),TRUE))))</f>
        <v/>
      </c>
      <c r="Q314" s="170" t="str">
        <f>IF(OR(AND(OR($J314="Retired",$J314="Permanent Low-Use"),$K314&lt;=2022),(AND($J314="New",$K314&gt;2022))),"N/A",IF($N314=0,0,IF(ISERROR(VLOOKUP($E314,'Source Data'!$B$29:$J$60, MATCH($L314, 'Source Data'!$B$26:$J$26,1),TRUE))=TRUE,"",VLOOKUP($E314,'Source Data'!$B$29:$J$60,MATCH($L314, 'Source Data'!$B$26:$J$26,1),TRUE))))</f>
        <v/>
      </c>
      <c r="R314" s="170" t="str">
        <f>IF(OR(AND(OR($J314="Retired",$J314="Permanent Low-Use"),$K314&lt;=2023),(AND($J314="New",$K314&gt;2023))),"N/A",IF($N314=0,0,IF(ISERROR(VLOOKUP($E314,'Source Data'!$B$29:$J$60, MATCH($L314, 'Source Data'!$B$26:$J$26,1),TRUE))=TRUE,"",VLOOKUP($E314,'Source Data'!$B$29:$J$60,MATCH($L314, 'Source Data'!$B$26:$J$26,1),TRUE))))</f>
        <v/>
      </c>
      <c r="S314" s="170" t="str">
        <f>IF(OR(AND(OR($J314="Retired",$J314="Permanent Low-Use"),$K314&lt;=2024),(AND($J314="New",$K314&gt;2024))),"N/A",IF($N314=0,0,IF(ISERROR(VLOOKUP($E314,'Source Data'!$B$29:$J$60, MATCH($L314, 'Source Data'!$B$26:$J$26,1),TRUE))=TRUE,"",VLOOKUP($E314,'Source Data'!$B$29:$J$60,MATCH($L314, 'Source Data'!$B$26:$J$26,1),TRUE))))</f>
        <v/>
      </c>
      <c r="T314" s="170" t="str">
        <f>IF(OR(AND(OR($J314="Retired",$J314="Permanent Low-Use"),$K314&lt;=2025),(AND($J314="New",$K314&gt;2025))),"N/A",IF($N314=0,0,IF(ISERROR(VLOOKUP($E314,'Source Data'!$B$29:$J$60, MATCH($L314, 'Source Data'!$B$26:$J$26,1),TRUE))=TRUE,"",VLOOKUP($E314,'Source Data'!$B$29:$J$60,MATCH($L314, 'Source Data'!$B$26:$J$26,1),TRUE))))</f>
        <v/>
      </c>
      <c r="U314" s="170" t="str">
        <f>IF(OR(AND(OR($J314="Retired",$J314="Permanent Low-Use"),$K314&lt;=2026),(AND($J314="New",$K314&gt;2026))),"N/A",IF($N314=0,0,IF(ISERROR(VLOOKUP($E314,'Source Data'!$B$29:$J$60, MATCH($L314, 'Source Data'!$B$26:$J$26,1),TRUE))=TRUE,"",VLOOKUP($E314,'Source Data'!$B$29:$J$60,MATCH($L314, 'Source Data'!$B$26:$J$26,1),TRUE))))</f>
        <v/>
      </c>
      <c r="V314" s="170" t="str">
        <f>IF(OR(AND(OR($J314="Retired",$J314="Permanent Low-Use"),$K314&lt;=2027),(AND($J314="New",$K314&gt;2027))),"N/A",IF($N314=0,0,IF(ISERROR(VLOOKUP($E314,'Source Data'!$B$29:$J$60, MATCH($L314, 'Source Data'!$B$26:$J$26,1),TRUE))=TRUE,"",VLOOKUP($E314,'Source Data'!$B$29:$J$60,MATCH($L314, 'Source Data'!$B$26:$J$26,1),TRUE))))</f>
        <v/>
      </c>
      <c r="W314" s="170" t="str">
        <f>IF(OR(AND(OR($J314="Retired",$J314="Permanent Low-Use"),$K314&lt;=2028),(AND($J314="New",$K314&gt;2028))),"N/A",IF($N314=0,0,IF(ISERROR(VLOOKUP($E314,'Source Data'!$B$29:$J$60, MATCH($L314, 'Source Data'!$B$26:$J$26,1),TRUE))=TRUE,"",VLOOKUP($E314,'Source Data'!$B$29:$J$60,MATCH($L314, 'Source Data'!$B$26:$J$26,1),TRUE))))</f>
        <v/>
      </c>
      <c r="X314" s="170" t="str">
        <f>IF(OR(AND(OR($J314="Retired",$J314="Permanent Low-Use"),$K314&lt;=2029),(AND($J314="New",$K314&gt;2029))),"N/A",IF($N314=0,0,IF(ISERROR(VLOOKUP($E314,'Source Data'!$B$29:$J$60, MATCH($L314, 'Source Data'!$B$26:$J$26,1),TRUE))=TRUE,"",VLOOKUP($E314,'Source Data'!$B$29:$J$60,MATCH($L314, 'Source Data'!$B$26:$J$26,1),TRUE))))</f>
        <v/>
      </c>
      <c r="Y314" s="170" t="str">
        <f>IF(OR(AND(OR($J314="Retired",$J314="Permanent Low-Use"),$K314&lt;=2030),(AND($J314="New",$K314&gt;2030))),"N/A",IF($N314=0,0,IF(ISERROR(VLOOKUP($E314,'Source Data'!$B$29:$J$60, MATCH($L314, 'Source Data'!$B$26:$J$26,1),TRUE))=TRUE,"",VLOOKUP($E314,'Source Data'!$B$29:$J$60,MATCH($L314, 'Source Data'!$B$26:$J$26,1),TRUE))))</f>
        <v/>
      </c>
      <c r="Z314" s="171" t="str">
        <f>IF(ISNUMBER($L314),IF(OR(AND(OR($J314="Retired",$J314="Permanent Low-Use"),$K314&lt;=2020),(AND($J314="New",$K314&gt;2020))),"N/A",VLOOKUP($F314,'Source Data'!$B$15:$I$22,5)),"")</f>
        <v/>
      </c>
      <c r="AA314" s="171" t="str">
        <f>IF(ISNUMBER($F314), IF(OR(AND(OR($J314="Retired", $J314="Permanent Low-Use"), $K314&lt;=2021), (AND($J314= "New", $K314&gt;2021))), "N/A", VLOOKUP($F314, 'Source Data'!$B$15:$I$22,6)), "")</f>
        <v/>
      </c>
      <c r="AB314" s="171" t="str">
        <f>IF(ISNUMBER($F314), IF(OR(AND(OR($J314="Retired", $J314="Permanent Low-Use"), $K314&lt;=2022), (AND($J314= "New", $K314&gt;2022))), "N/A", VLOOKUP($F314, 'Source Data'!$B$15:$I$22,7)), "")</f>
        <v/>
      </c>
      <c r="AC314" s="171" t="str">
        <f>IF(ISNUMBER($F314), IF(OR(AND(OR($J314="Retired", $J314="Permanent Low-Use"), $K314&lt;=2023), (AND($J314= "New", $K314&gt;2023))), "N/A", VLOOKUP($F314, 'Source Data'!$B$15:$I$22,8)), "")</f>
        <v/>
      </c>
      <c r="AD314" s="171" t="str">
        <f>IF(ISNUMBER($F314), IF(OR(AND(OR($J314="Retired", $J314="Permanent Low-Use"), $K314&lt;=2024), (AND($J314= "New", $K314&gt;2024))), "N/A", VLOOKUP($F314, 'Source Data'!$B$15:$I$22,8)), "")</f>
        <v/>
      </c>
      <c r="AE314" s="171" t="str">
        <f>IF(ISNUMBER($F314), IF(OR(AND(OR($J314="Retired", $J314="Permanent Low-Use"), $K314&lt;=2025), (AND($J314= "New", $K314&gt;2025))), "N/A", VLOOKUP($F314, 'Source Data'!$B$15:$I$22,8)), "")</f>
        <v/>
      </c>
      <c r="AF314" s="171" t="str">
        <f>IF(ISNUMBER($F314), IF(OR(AND(OR($J314="Retired", $J314="Permanent Low-Use"), $K314&lt;=2026), (AND($J314= "New", $K314&gt;2026))), "N/A", VLOOKUP($F314, 'Source Data'!$B$15:$I$22,8)), "")</f>
        <v/>
      </c>
      <c r="AG314" s="171" t="str">
        <f>IF(ISNUMBER($F314), IF(OR(AND(OR($J314="Retired", $J314="Permanent Low-Use"), $K314&lt;=2027), (AND($J314= "New", $K314&gt;2027))), "N/A", VLOOKUP($F314, 'Source Data'!$B$15:$I$22,8)), "")</f>
        <v/>
      </c>
      <c r="AH314" s="171" t="str">
        <f>IF(ISNUMBER($F314), IF(OR(AND(OR($J314="Retired", $J314="Permanent Low-Use"), $K314&lt;=2028), (AND($J314= "New", $K314&gt;2028))), "N/A", VLOOKUP($F314, 'Source Data'!$B$15:$I$22,8)), "")</f>
        <v/>
      </c>
      <c r="AI314" s="171" t="str">
        <f>IF(ISNUMBER($F314), IF(OR(AND(OR($J314="Retired", $J314="Permanent Low-Use"), $K314&lt;=2029), (AND($J314= "New", $K314&gt;2029))), "N/A", VLOOKUP($F314, 'Source Data'!$B$15:$I$22,8)), "")</f>
        <v/>
      </c>
      <c r="AJ314" s="171" t="str">
        <f>IF(ISNUMBER($F314), IF(OR(AND(OR($J314="Retired", $J314="Permanent Low-Use"), $K314&lt;=2030), (AND($J314= "New", $K314&gt;2030))), "N/A", VLOOKUP($F314, 'Source Data'!$B$15:$I$22,8)), "")</f>
        <v/>
      </c>
      <c r="AK314" s="171" t="str">
        <f>IF($N314= 0, "N/A", IF(ISERROR(VLOOKUP($F314, 'Source Data'!$B$4:$C$11,2)), "", VLOOKUP($F314, 'Source Data'!$B$4:$C$11,2)))</f>
        <v/>
      </c>
    </row>
    <row r="315" spans="1:37" x14ac:dyDescent="0.35">
      <c r="A315" s="99"/>
      <c r="B315" s="89"/>
      <c r="C315" s="90"/>
      <c r="D315" s="90"/>
      <c r="E315" s="91"/>
      <c r="F315" s="91"/>
      <c r="G315" s="86"/>
      <c r="H315" s="87"/>
      <c r="I315" s="86"/>
      <c r="J315" s="88"/>
      <c r="K315" s="92"/>
      <c r="L315" s="168" t="str">
        <f t="shared" si="13"/>
        <v/>
      </c>
      <c r="M315" s="170" t="str">
        <f>IF(ISERROR(VLOOKUP(E315,'Source Data'!$B$67:$J$97, MATCH(F315, 'Source Data'!$B$64:$J$64,1),TRUE))=TRUE,"",VLOOKUP(E315,'Source Data'!$B$67:$J$97,MATCH(F315, 'Source Data'!$B$64:$J$64,1),TRUE))</f>
        <v/>
      </c>
      <c r="N315" s="169" t="str">
        <f t="shared" si="14"/>
        <v/>
      </c>
      <c r="O315" s="170" t="str">
        <f>IF(OR(AND(OR($J315="Retired",$J315="Permanent Low-Use"),$K315&lt;=2020),(AND($J315="New",$K315&gt;2020))),"N/A",IF($N315=0,0,IF(ISERROR(VLOOKUP($E315,'Source Data'!$B$29:$J$60, MATCH($L315, 'Source Data'!$B$26:$J$26,1),TRUE))=TRUE,"",VLOOKUP($E315,'Source Data'!$B$29:$J$60,MATCH($L315, 'Source Data'!$B$26:$J$26,1),TRUE))))</f>
        <v/>
      </c>
      <c r="P315" s="170" t="str">
        <f>IF(OR(AND(OR($J315="Retired",$J315="Permanent Low-Use"),$K315&lt;=2021),(AND($J315="New",$K315&gt;2021))),"N/A",IF($N315=0,0,IF(ISERROR(VLOOKUP($E315,'Source Data'!$B$29:$J$60, MATCH($L315, 'Source Data'!$B$26:$J$26,1),TRUE))=TRUE,"",VLOOKUP($E315,'Source Data'!$B$29:$J$60,MATCH($L315, 'Source Data'!$B$26:$J$26,1),TRUE))))</f>
        <v/>
      </c>
      <c r="Q315" s="170" t="str">
        <f>IF(OR(AND(OR($J315="Retired",$J315="Permanent Low-Use"),$K315&lt;=2022),(AND($J315="New",$K315&gt;2022))),"N/A",IF($N315=0,0,IF(ISERROR(VLOOKUP($E315,'Source Data'!$B$29:$J$60, MATCH($L315, 'Source Data'!$B$26:$J$26,1),TRUE))=TRUE,"",VLOOKUP($E315,'Source Data'!$B$29:$J$60,MATCH($L315, 'Source Data'!$B$26:$J$26,1),TRUE))))</f>
        <v/>
      </c>
      <c r="R315" s="170" t="str">
        <f>IF(OR(AND(OR($J315="Retired",$J315="Permanent Low-Use"),$K315&lt;=2023),(AND($J315="New",$K315&gt;2023))),"N/A",IF($N315=0,0,IF(ISERROR(VLOOKUP($E315,'Source Data'!$B$29:$J$60, MATCH($L315, 'Source Data'!$B$26:$J$26,1),TRUE))=TRUE,"",VLOOKUP($E315,'Source Data'!$B$29:$J$60,MATCH($L315, 'Source Data'!$B$26:$J$26,1),TRUE))))</f>
        <v/>
      </c>
      <c r="S315" s="170" t="str">
        <f>IF(OR(AND(OR($J315="Retired",$J315="Permanent Low-Use"),$K315&lt;=2024),(AND($J315="New",$K315&gt;2024))),"N/A",IF($N315=0,0,IF(ISERROR(VLOOKUP($E315,'Source Data'!$B$29:$J$60, MATCH($L315, 'Source Data'!$B$26:$J$26,1),TRUE))=TRUE,"",VLOOKUP($E315,'Source Data'!$B$29:$J$60,MATCH($L315, 'Source Data'!$B$26:$J$26,1),TRUE))))</f>
        <v/>
      </c>
      <c r="T315" s="170" t="str">
        <f>IF(OR(AND(OR($J315="Retired",$J315="Permanent Low-Use"),$K315&lt;=2025),(AND($J315="New",$K315&gt;2025))),"N/A",IF($N315=0,0,IF(ISERROR(VLOOKUP($E315,'Source Data'!$B$29:$J$60, MATCH($L315, 'Source Data'!$B$26:$J$26,1),TRUE))=TRUE,"",VLOOKUP($E315,'Source Data'!$B$29:$J$60,MATCH($L315, 'Source Data'!$B$26:$J$26,1),TRUE))))</f>
        <v/>
      </c>
      <c r="U315" s="170" t="str">
        <f>IF(OR(AND(OR($J315="Retired",$J315="Permanent Low-Use"),$K315&lt;=2026),(AND($J315="New",$K315&gt;2026))),"N/A",IF($N315=0,0,IF(ISERROR(VLOOKUP($E315,'Source Data'!$B$29:$J$60, MATCH($L315, 'Source Data'!$B$26:$J$26,1),TRUE))=TRUE,"",VLOOKUP($E315,'Source Data'!$B$29:$J$60,MATCH($L315, 'Source Data'!$B$26:$J$26,1),TRUE))))</f>
        <v/>
      </c>
      <c r="V315" s="170" t="str">
        <f>IF(OR(AND(OR($J315="Retired",$J315="Permanent Low-Use"),$K315&lt;=2027),(AND($J315="New",$K315&gt;2027))),"N/A",IF($N315=0,0,IF(ISERROR(VLOOKUP($E315,'Source Data'!$B$29:$J$60, MATCH($L315, 'Source Data'!$B$26:$J$26,1),TRUE))=TRUE,"",VLOOKUP($E315,'Source Data'!$B$29:$J$60,MATCH($L315, 'Source Data'!$B$26:$J$26,1),TRUE))))</f>
        <v/>
      </c>
      <c r="W315" s="170" t="str">
        <f>IF(OR(AND(OR($J315="Retired",$J315="Permanent Low-Use"),$K315&lt;=2028),(AND($J315="New",$K315&gt;2028))),"N/A",IF($N315=0,0,IF(ISERROR(VLOOKUP($E315,'Source Data'!$B$29:$J$60, MATCH($L315, 'Source Data'!$B$26:$J$26,1),TRUE))=TRUE,"",VLOOKUP($E315,'Source Data'!$B$29:$J$60,MATCH($L315, 'Source Data'!$B$26:$J$26,1),TRUE))))</f>
        <v/>
      </c>
      <c r="X315" s="170" t="str">
        <f>IF(OR(AND(OR($J315="Retired",$J315="Permanent Low-Use"),$K315&lt;=2029),(AND($J315="New",$K315&gt;2029))),"N/A",IF($N315=0,0,IF(ISERROR(VLOOKUP($E315,'Source Data'!$B$29:$J$60, MATCH($L315, 'Source Data'!$B$26:$J$26,1),TRUE))=TRUE,"",VLOOKUP($E315,'Source Data'!$B$29:$J$60,MATCH($L315, 'Source Data'!$B$26:$J$26,1),TRUE))))</f>
        <v/>
      </c>
      <c r="Y315" s="170" t="str">
        <f>IF(OR(AND(OR($J315="Retired",$J315="Permanent Low-Use"),$K315&lt;=2030),(AND($J315="New",$K315&gt;2030))),"N/A",IF($N315=0,0,IF(ISERROR(VLOOKUP($E315,'Source Data'!$B$29:$J$60, MATCH($L315, 'Source Data'!$B$26:$J$26,1),TRUE))=TRUE,"",VLOOKUP($E315,'Source Data'!$B$29:$J$60,MATCH($L315, 'Source Data'!$B$26:$J$26,1),TRUE))))</f>
        <v/>
      </c>
      <c r="Z315" s="171" t="str">
        <f>IF(ISNUMBER($L315),IF(OR(AND(OR($J315="Retired",$J315="Permanent Low-Use"),$K315&lt;=2020),(AND($J315="New",$K315&gt;2020))),"N/A",VLOOKUP($F315,'Source Data'!$B$15:$I$22,5)),"")</f>
        <v/>
      </c>
      <c r="AA315" s="171" t="str">
        <f>IF(ISNUMBER($F315), IF(OR(AND(OR($J315="Retired", $J315="Permanent Low-Use"), $K315&lt;=2021), (AND($J315= "New", $K315&gt;2021))), "N/A", VLOOKUP($F315, 'Source Data'!$B$15:$I$22,6)), "")</f>
        <v/>
      </c>
      <c r="AB315" s="171" t="str">
        <f>IF(ISNUMBER($F315), IF(OR(AND(OR($J315="Retired", $J315="Permanent Low-Use"), $K315&lt;=2022), (AND($J315= "New", $K315&gt;2022))), "N/A", VLOOKUP($F315, 'Source Data'!$B$15:$I$22,7)), "")</f>
        <v/>
      </c>
      <c r="AC315" s="171" t="str">
        <f>IF(ISNUMBER($F315), IF(OR(AND(OR($J315="Retired", $J315="Permanent Low-Use"), $K315&lt;=2023), (AND($J315= "New", $K315&gt;2023))), "N/A", VLOOKUP($F315, 'Source Data'!$B$15:$I$22,8)), "")</f>
        <v/>
      </c>
      <c r="AD315" s="171" t="str">
        <f>IF(ISNUMBER($F315), IF(OR(AND(OR($J315="Retired", $J315="Permanent Low-Use"), $K315&lt;=2024), (AND($J315= "New", $K315&gt;2024))), "N/A", VLOOKUP($F315, 'Source Data'!$B$15:$I$22,8)), "")</f>
        <v/>
      </c>
      <c r="AE315" s="171" t="str">
        <f>IF(ISNUMBER($F315), IF(OR(AND(OR($J315="Retired", $J315="Permanent Low-Use"), $K315&lt;=2025), (AND($J315= "New", $K315&gt;2025))), "N/A", VLOOKUP($F315, 'Source Data'!$B$15:$I$22,8)), "")</f>
        <v/>
      </c>
      <c r="AF315" s="171" t="str">
        <f>IF(ISNUMBER($F315), IF(OR(AND(OR($J315="Retired", $J315="Permanent Low-Use"), $K315&lt;=2026), (AND($J315= "New", $K315&gt;2026))), "N/A", VLOOKUP($F315, 'Source Data'!$B$15:$I$22,8)), "")</f>
        <v/>
      </c>
      <c r="AG315" s="171" t="str">
        <f>IF(ISNUMBER($F315), IF(OR(AND(OR($J315="Retired", $J315="Permanent Low-Use"), $K315&lt;=2027), (AND($J315= "New", $K315&gt;2027))), "N/A", VLOOKUP($F315, 'Source Data'!$B$15:$I$22,8)), "")</f>
        <v/>
      </c>
      <c r="AH315" s="171" t="str">
        <f>IF(ISNUMBER($F315), IF(OR(AND(OR($J315="Retired", $J315="Permanent Low-Use"), $K315&lt;=2028), (AND($J315= "New", $K315&gt;2028))), "N/A", VLOOKUP($F315, 'Source Data'!$B$15:$I$22,8)), "")</f>
        <v/>
      </c>
      <c r="AI315" s="171" t="str">
        <f>IF(ISNUMBER($F315), IF(OR(AND(OR($J315="Retired", $J315="Permanent Low-Use"), $K315&lt;=2029), (AND($J315= "New", $K315&gt;2029))), "N/A", VLOOKUP($F315, 'Source Data'!$B$15:$I$22,8)), "")</f>
        <v/>
      </c>
      <c r="AJ315" s="171" t="str">
        <f>IF(ISNUMBER($F315), IF(OR(AND(OR($J315="Retired", $J315="Permanent Low-Use"), $K315&lt;=2030), (AND($J315= "New", $K315&gt;2030))), "N/A", VLOOKUP($F315, 'Source Data'!$B$15:$I$22,8)), "")</f>
        <v/>
      </c>
      <c r="AK315" s="171" t="str">
        <f>IF($N315= 0, "N/A", IF(ISERROR(VLOOKUP($F315, 'Source Data'!$B$4:$C$11,2)), "", VLOOKUP($F315, 'Source Data'!$B$4:$C$11,2)))</f>
        <v/>
      </c>
    </row>
    <row r="316" spans="1:37" x14ac:dyDescent="0.35">
      <c r="A316" s="99"/>
      <c r="B316" s="89"/>
      <c r="C316" s="90"/>
      <c r="D316" s="90"/>
      <c r="E316" s="91"/>
      <c r="F316" s="91"/>
      <c r="G316" s="86"/>
      <c r="H316" s="87"/>
      <c r="I316" s="86"/>
      <c r="J316" s="88"/>
      <c r="K316" s="92"/>
      <c r="L316" s="168" t="str">
        <f t="shared" si="13"/>
        <v/>
      </c>
      <c r="M316" s="170" t="str">
        <f>IF(ISERROR(VLOOKUP(E316,'Source Data'!$B$67:$J$97, MATCH(F316, 'Source Data'!$B$64:$J$64,1),TRUE))=TRUE,"",VLOOKUP(E316,'Source Data'!$B$67:$J$97,MATCH(F316, 'Source Data'!$B$64:$J$64,1),TRUE))</f>
        <v/>
      </c>
      <c r="N316" s="169" t="str">
        <f t="shared" si="14"/>
        <v/>
      </c>
      <c r="O316" s="170" t="str">
        <f>IF(OR(AND(OR($J316="Retired",$J316="Permanent Low-Use"),$K316&lt;=2020),(AND($J316="New",$K316&gt;2020))),"N/A",IF($N316=0,0,IF(ISERROR(VLOOKUP($E316,'Source Data'!$B$29:$J$60, MATCH($L316, 'Source Data'!$B$26:$J$26,1),TRUE))=TRUE,"",VLOOKUP($E316,'Source Data'!$B$29:$J$60,MATCH($L316, 'Source Data'!$B$26:$J$26,1),TRUE))))</f>
        <v/>
      </c>
      <c r="P316" s="170" t="str">
        <f>IF(OR(AND(OR($J316="Retired",$J316="Permanent Low-Use"),$K316&lt;=2021),(AND($J316="New",$K316&gt;2021))),"N/A",IF($N316=0,0,IF(ISERROR(VLOOKUP($E316,'Source Data'!$B$29:$J$60, MATCH($L316, 'Source Data'!$B$26:$J$26,1),TRUE))=TRUE,"",VLOOKUP($E316,'Source Data'!$B$29:$J$60,MATCH($L316, 'Source Data'!$B$26:$J$26,1),TRUE))))</f>
        <v/>
      </c>
      <c r="Q316" s="170" t="str">
        <f>IF(OR(AND(OR($J316="Retired",$J316="Permanent Low-Use"),$K316&lt;=2022),(AND($J316="New",$K316&gt;2022))),"N/A",IF($N316=0,0,IF(ISERROR(VLOOKUP($E316,'Source Data'!$B$29:$J$60, MATCH($L316, 'Source Data'!$B$26:$J$26,1),TRUE))=TRUE,"",VLOOKUP($E316,'Source Data'!$B$29:$J$60,MATCH($L316, 'Source Data'!$B$26:$J$26,1),TRUE))))</f>
        <v/>
      </c>
      <c r="R316" s="170" t="str">
        <f>IF(OR(AND(OR($J316="Retired",$J316="Permanent Low-Use"),$K316&lt;=2023),(AND($J316="New",$K316&gt;2023))),"N/A",IF($N316=0,0,IF(ISERROR(VLOOKUP($E316,'Source Data'!$B$29:$J$60, MATCH($L316, 'Source Data'!$B$26:$J$26,1),TRUE))=TRUE,"",VLOOKUP($E316,'Source Data'!$B$29:$J$60,MATCH($L316, 'Source Data'!$B$26:$J$26,1),TRUE))))</f>
        <v/>
      </c>
      <c r="S316" s="170" t="str">
        <f>IF(OR(AND(OR($J316="Retired",$J316="Permanent Low-Use"),$K316&lt;=2024),(AND($J316="New",$K316&gt;2024))),"N/A",IF($N316=0,0,IF(ISERROR(VLOOKUP($E316,'Source Data'!$B$29:$J$60, MATCH($L316, 'Source Data'!$B$26:$J$26,1),TRUE))=TRUE,"",VLOOKUP($E316,'Source Data'!$B$29:$J$60,MATCH($L316, 'Source Data'!$B$26:$J$26,1),TRUE))))</f>
        <v/>
      </c>
      <c r="T316" s="170" t="str">
        <f>IF(OR(AND(OR($J316="Retired",$J316="Permanent Low-Use"),$K316&lt;=2025),(AND($J316="New",$K316&gt;2025))),"N/A",IF($N316=0,0,IF(ISERROR(VLOOKUP($E316,'Source Data'!$B$29:$J$60, MATCH($L316, 'Source Data'!$B$26:$J$26,1),TRUE))=TRUE,"",VLOOKUP($E316,'Source Data'!$B$29:$J$60,MATCH($L316, 'Source Data'!$B$26:$J$26,1),TRUE))))</f>
        <v/>
      </c>
      <c r="U316" s="170" t="str">
        <f>IF(OR(AND(OR($J316="Retired",$J316="Permanent Low-Use"),$K316&lt;=2026),(AND($J316="New",$K316&gt;2026))),"N/A",IF($N316=0,0,IF(ISERROR(VLOOKUP($E316,'Source Data'!$B$29:$J$60, MATCH($L316, 'Source Data'!$B$26:$J$26,1),TRUE))=TRUE,"",VLOOKUP($E316,'Source Data'!$B$29:$J$60,MATCH($L316, 'Source Data'!$B$26:$J$26,1),TRUE))))</f>
        <v/>
      </c>
      <c r="V316" s="170" t="str">
        <f>IF(OR(AND(OR($J316="Retired",$J316="Permanent Low-Use"),$K316&lt;=2027),(AND($J316="New",$K316&gt;2027))),"N/A",IF($N316=0,0,IF(ISERROR(VLOOKUP($E316,'Source Data'!$B$29:$J$60, MATCH($L316, 'Source Data'!$B$26:$J$26,1),TRUE))=TRUE,"",VLOOKUP($E316,'Source Data'!$B$29:$J$60,MATCH($L316, 'Source Data'!$B$26:$J$26,1),TRUE))))</f>
        <v/>
      </c>
      <c r="W316" s="170" t="str">
        <f>IF(OR(AND(OR($J316="Retired",$J316="Permanent Low-Use"),$K316&lt;=2028),(AND($J316="New",$K316&gt;2028))),"N/A",IF($N316=0,0,IF(ISERROR(VLOOKUP($E316,'Source Data'!$B$29:$J$60, MATCH($L316, 'Source Data'!$B$26:$J$26,1),TRUE))=TRUE,"",VLOOKUP($E316,'Source Data'!$B$29:$J$60,MATCH($L316, 'Source Data'!$B$26:$J$26,1),TRUE))))</f>
        <v/>
      </c>
      <c r="X316" s="170" t="str">
        <f>IF(OR(AND(OR($J316="Retired",$J316="Permanent Low-Use"),$K316&lt;=2029),(AND($J316="New",$K316&gt;2029))),"N/A",IF($N316=0,0,IF(ISERROR(VLOOKUP($E316,'Source Data'!$B$29:$J$60, MATCH($L316, 'Source Data'!$B$26:$J$26,1),TRUE))=TRUE,"",VLOOKUP($E316,'Source Data'!$B$29:$J$60,MATCH($L316, 'Source Data'!$B$26:$J$26,1),TRUE))))</f>
        <v/>
      </c>
      <c r="Y316" s="170" t="str">
        <f>IF(OR(AND(OR($J316="Retired",$J316="Permanent Low-Use"),$K316&lt;=2030),(AND($J316="New",$K316&gt;2030))),"N/A",IF($N316=0,0,IF(ISERROR(VLOOKUP($E316,'Source Data'!$B$29:$J$60, MATCH($L316, 'Source Data'!$B$26:$J$26,1),TRUE))=TRUE,"",VLOOKUP($E316,'Source Data'!$B$29:$J$60,MATCH($L316, 'Source Data'!$B$26:$J$26,1),TRUE))))</f>
        <v/>
      </c>
      <c r="Z316" s="171" t="str">
        <f>IF(ISNUMBER($L316),IF(OR(AND(OR($J316="Retired",$J316="Permanent Low-Use"),$K316&lt;=2020),(AND($J316="New",$K316&gt;2020))),"N/A",VLOOKUP($F316,'Source Data'!$B$15:$I$22,5)),"")</f>
        <v/>
      </c>
      <c r="AA316" s="171" t="str">
        <f>IF(ISNUMBER($F316), IF(OR(AND(OR($J316="Retired", $J316="Permanent Low-Use"), $K316&lt;=2021), (AND($J316= "New", $K316&gt;2021))), "N/A", VLOOKUP($F316, 'Source Data'!$B$15:$I$22,6)), "")</f>
        <v/>
      </c>
      <c r="AB316" s="171" t="str">
        <f>IF(ISNUMBER($F316), IF(OR(AND(OR($J316="Retired", $J316="Permanent Low-Use"), $K316&lt;=2022), (AND($J316= "New", $K316&gt;2022))), "N/A", VLOOKUP($F316, 'Source Data'!$B$15:$I$22,7)), "")</f>
        <v/>
      </c>
      <c r="AC316" s="171" t="str">
        <f>IF(ISNUMBER($F316), IF(OR(AND(OR($J316="Retired", $J316="Permanent Low-Use"), $K316&lt;=2023), (AND($J316= "New", $K316&gt;2023))), "N/A", VLOOKUP($F316, 'Source Data'!$B$15:$I$22,8)), "")</f>
        <v/>
      </c>
      <c r="AD316" s="171" t="str">
        <f>IF(ISNUMBER($F316), IF(OR(AND(OR($J316="Retired", $J316="Permanent Low-Use"), $K316&lt;=2024), (AND($J316= "New", $K316&gt;2024))), "N/A", VLOOKUP($F316, 'Source Data'!$B$15:$I$22,8)), "")</f>
        <v/>
      </c>
      <c r="AE316" s="171" t="str">
        <f>IF(ISNUMBER($F316), IF(OR(AND(OR($J316="Retired", $J316="Permanent Low-Use"), $K316&lt;=2025), (AND($J316= "New", $K316&gt;2025))), "N/A", VLOOKUP($F316, 'Source Data'!$B$15:$I$22,8)), "")</f>
        <v/>
      </c>
      <c r="AF316" s="171" t="str">
        <f>IF(ISNUMBER($F316), IF(OR(AND(OR($J316="Retired", $J316="Permanent Low-Use"), $K316&lt;=2026), (AND($J316= "New", $K316&gt;2026))), "N/A", VLOOKUP($F316, 'Source Data'!$B$15:$I$22,8)), "")</f>
        <v/>
      </c>
      <c r="AG316" s="171" t="str">
        <f>IF(ISNUMBER($F316), IF(OR(AND(OR($J316="Retired", $J316="Permanent Low-Use"), $K316&lt;=2027), (AND($J316= "New", $K316&gt;2027))), "N/A", VLOOKUP($F316, 'Source Data'!$B$15:$I$22,8)), "")</f>
        <v/>
      </c>
      <c r="AH316" s="171" t="str">
        <f>IF(ISNUMBER($F316), IF(OR(AND(OR($J316="Retired", $J316="Permanent Low-Use"), $K316&lt;=2028), (AND($J316= "New", $K316&gt;2028))), "N/A", VLOOKUP($F316, 'Source Data'!$B$15:$I$22,8)), "")</f>
        <v/>
      </c>
      <c r="AI316" s="171" t="str">
        <f>IF(ISNUMBER($F316), IF(OR(AND(OR($J316="Retired", $J316="Permanent Low-Use"), $K316&lt;=2029), (AND($J316= "New", $K316&gt;2029))), "N/A", VLOOKUP($F316, 'Source Data'!$B$15:$I$22,8)), "")</f>
        <v/>
      </c>
      <c r="AJ316" s="171" t="str">
        <f>IF(ISNUMBER($F316), IF(OR(AND(OR($J316="Retired", $J316="Permanent Low-Use"), $K316&lt;=2030), (AND($J316= "New", $K316&gt;2030))), "N/A", VLOOKUP($F316, 'Source Data'!$B$15:$I$22,8)), "")</f>
        <v/>
      </c>
      <c r="AK316" s="171" t="str">
        <f>IF($N316= 0, "N/A", IF(ISERROR(VLOOKUP($F316, 'Source Data'!$B$4:$C$11,2)), "", VLOOKUP($F316, 'Source Data'!$B$4:$C$11,2)))</f>
        <v/>
      </c>
    </row>
    <row r="317" spans="1:37" x14ac:dyDescent="0.35">
      <c r="A317" s="99"/>
      <c r="B317" s="89"/>
      <c r="C317" s="90"/>
      <c r="D317" s="90"/>
      <c r="E317" s="91"/>
      <c r="F317" s="91"/>
      <c r="G317" s="86"/>
      <c r="H317" s="87"/>
      <c r="I317" s="86"/>
      <c r="J317" s="88"/>
      <c r="K317" s="92"/>
      <c r="L317" s="168" t="str">
        <f t="shared" si="13"/>
        <v/>
      </c>
      <c r="M317" s="170" t="str">
        <f>IF(ISERROR(VLOOKUP(E317,'Source Data'!$B$67:$J$97, MATCH(F317, 'Source Data'!$B$64:$J$64,1),TRUE))=TRUE,"",VLOOKUP(E317,'Source Data'!$B$67:$J$97,MATCH(F317, 'Source Data'!$B$64:$J$64,1),TRUE))</f>
        <v/>
      </c>
      <c r="N317" s="169" t="str">
        <f t="shared" si="14"/>
        <v/>
      </c>
      <c r="O317" s="170" t="str">
        <f>IF(OR(AND(OR($J317="Retired",$J317="Permanent Low-Use"),$K317&lt;=2020),(AND($J317="New",$K317&gt;2020))),"N/A",IF($N317=0,0,IF(ISERROR(VLOOKUP($E317,'Source Data'!$B$29:$J$60, MATCH($L317, 'Source Data'!$B$26:$J$26,1),TRUE))=TRUE,"",VLOOKUP($E317,'Source Data'!$B$29:$J$60,MATCH($L317, 'Source Data'!$B$26:$J$26,1),TRUE))))</f>
        <v/>
      </c>
      <c r="P317" s="170" t="str">
        <f>IF(OR(AND(OR($J317="Retired",$J317="Permanent Low-Use"),$K317&lt;=2021),(AND($J317="New",$K317&gt;2021))),"N/A",IF($N317=0,0,IF(ISERROR(VLOOKUP($E317,'Source Data'!$B$29:$J$60, MATCH($L317, 'Source Data'!$B$26:$J$26,1),TRUE))=TRUE,"",VLOOKUP($E317,'Source Data'!$B$29:$J$60,MATCH($L317, 'Source Data'!$B$26:$J$26,1),TRUE))))</f>
        <v/>
      </c>
      <c r="Q317" s="170" t="str">
        <f>IF(OR(AND(OR($J317="Retired",$J317="Permanent Low-Use"),$K317&lt;=2022),(AND($J317="New",$K317&gt;2022))),"N/A",IF($N317=0,0,IF(ISERROR(VLOOKUP($E317,'Source Data'!$B$29:$J$60, MATCH($L317, 'Source Data'!$B$26:$J$26,1),TRUE))=TRUE,"",VLOOKUP($E317,'Source Data'!$B$29:$J$60,MATCH($L317, 'Source Data'!$B$26:$J$26,1),TRUE))))</f>
        <v/>
      </c>
      <c r="R317" s="170" t="str">
        <f>IF(OR(AND(OR($J317="Retired",$J317="Permanent Low-Use"),$K317&lt;=2023),(AND($J317="New",$K317&gt;2023))),"N/A",IF($N317=0,0,IF(ISERROR(VLOOKUP($E317,'Source Data'!$B$29:$J$60, MATCH($L317, 'Source Data'!$B$26:$J$26,1),TRUE))=TRUE,"",VLOOKUP($E317,'Source Data'!$B$29:$J$60,MATCH($L317, 'Source Data'!$B$26:$J$26,1),TRUE))))</f>
        <v/>
      </c>
      <c r="S317" s="170" t="str">
        <f>IF(OR(AND(OR($J317="Retired",$J317="Permanent Low-Use"),$K317&lt;=2024),(AND($J317="New",$K317&gt;2024))),"N/A",IF($N317=0,0,IF(ISERROR(VLOOKUP($E317,'Source Data'!$B$29:$J$60, MATCH($L317, 'Source Data'!$B$26:$J$26,1),TRUE))=TRUE,"",VLOOKUP($E317,'Source Data'!$B$29:$J$60,MATCH($L317, 'Source Data'!$B$26:$J$26,1),TRUE))))</f>
        <v/>
      </c>
      <c r="T317" s="170" t="str">
        <f>IF(OR(AND(OR($J317="Retired",$J317="Permanent Low-Use"),$K317&lt;=2025),(AND($J317="New",$K317&gt;2025))),"N/A",IF($N317=0,0,IF(ISERROR(VLOOKUP($E317,'Source Data'!$B$29:$J$60, MATCH($L317, 'Source Data'!$B$26:$J$26,1),TRUE))=TRUE,"",VLOOKUP($E317,'Source Data'!$B$29:$J$60,MATCH($L317, 'Source Data'!$B$26:$J$26,1),TRUE))))</f>
        <v/>
      </c>
      <c r="U317" s="170" t="str">
        <f>IF(OR(AND(OR($J317="Retired",$J317="Permanent Low-Use"),$K317&lt;=2026),(AND($J317="New",$K317&gt;2026))),"N/A",IF($N317=0,0,IF(ISERROR(VLOOKUP($E317,'Source Data'!$B$29:$J$60, MATCH($L317, 'Source Data'!$B$26:$J$26,1),TRUE))=TRUE,"",VLOOKUP($E317,'Source Data'!$B$29:$J$60,MATCH($L317, 'Source Data'!$B$26:$J$26,1),TRUE))))</f>
        <v/>
      </c>
      <c r="V317" s="170" t="str">
        <f>IF(OR(AND(OR($J317="Retired",$J317="Permanent Low-Use"),$K317&lt;=2027),(AND($J317="New",$K317&gt;2027))),"N/A",IF($N317=0,0,IF(ISERROR(VLOOKUP($E317,'Source Data'!$B$29:$J$60, MATCH($L317, 'Source Data'!$B$26:$J$26,1),TRUE))=TRUE,"",VLOOKUP($E317,'Source Data'!$B$29:$J$60,MATCH($L317, 'Source Data'!$B$26:$J$26,1),TRUE))))</f>
        <v/>
      </c>
      <c r="W317" s="170" t="str">
        <f>IF(OR(AND(OR($J317="Retired",$J317="Permanent Low-Use"),$K317&lt;=2028),(AND($J317="New",$K317&gt;2028))),"N/A",IF($N317=0,0,IF(ISERROR(VLOOKUP($E317,'Source Data'!$B$29:$J$60, MATCH($L317, 'Source Data'!$B$26:$J$26,1),TRUE))=TRUE,"",VLOOKUP($E317,'Source Data'!$B$29:$J$60,MATCH($L317, 'Source Data'!$B$26:$J$26,1),TRUE))))</f>
        <v/>
      </c>
      <c r="X317" s="170" t="str">
        <f>IF(OR(AND(OR($J317="Retired",$J317="Permanent Low-Use"),$K317&lt;=2029),(AND($J317="New",$K317&gt;2029))),"N/A",IF($N317=0,0,IF(ISERROR(VLOOKUP($E317,'Source Data'!$B$29:$J$60, MATCH($L317, 'Source Data'!$B$26:$J$26,1),TRUE))=TRUE,"",VLOOKUP($E317,'Source Data'!$B$29:$J$60,MATCH($L317, 'Source Data'!$B$26:$J$26,1),TRUE))))</f>
        <v/>
      </c>
      <c r="Y317" s="170" t="str">
        <f>IF(OR(AND(OR($J317="Retired",$J317="Permanent Low-Use"),$K317&lt;=2030),(AND($J317="New",$K317&gt;2030))),"N/A",IF($N317=0,0,IF(ISERROR(VLOOKUP($E317,'Source Data'!$B$29:$J$60, MATCH($L317, 'Source Data'!$B$26:$J$26,1),TRUE))=TRUE,"",VLOOKUP($E317,'Source Data'!$B$29:$J$60,MATCH($L317, 'Source Data'!$B$26:$J$26,1),TRUE))))</f>
        <v/>
      </c>
      <c r="Z317" s="171" t="str">
        <f>IF(ISNUMBER($L317),IF(OR(AND(OR($J317="Retired",$J317="Permanent Low-Use"),$K317&lt;=2020),(AND($J317="New",$K317&gt;2020))),"N/A",VLOOKUP($F317,'Source Data'!$B$15:$I$22,5)),"")</f>
        <v/>
      </c>
      <c r="AA317" s="171" t="str">
        <f>IF(ISNUMBER($F317), IF(OR(AND(OR($J317="Retired", $J317="Permanent Low-Use"), $K317&lt;=2021), (AND($J317= "New", $K317&gt;2021))), "N/A", VLOOKUP($F317, 'Source Data'!$B$15:$I$22,6)), "")</f>
        <v/>
      </c>
      <c r="AB317" s="171" t="str">
        <f>IF(ISNUMBER($F317), IF(OR(AND(OR($J317="Retired", $J317="Permanent Low-Use"), $K317&lt;=2022), (AND($J317= "New", $K317&gt;2022))), "N/A", VLOOKUP($F317, 'Source Data'!$B$15:$I$22,7)), "")</f>
        <v/>
      </c>
      <c r="AC317" s="171" t="str">
        <f>IF(ISNUMBER($F317), IF(OR(AND(OR($J317="Retired", $J317="Permanent Low-Use"), $K317&lt;=2023), (AND($J317= "New", $K317&gt;2023))), "N/A", VLOOKUP($F317, 'Source Data'!$B$15:$I$22,8)), "")</f>
        <v/>
      </c>
      <c r="AD317" s="171" t="str">
        <f>IF(ISNUMBER($F317), IF(OR(AND(OR($J317="Retired", $J317="Permanent Low-Use"), $K317&lt;=2024), (AND($J317= "New", $K317&gt;2024))), "N/A", VLOOKUP($F317, 'Source Data'!$B$15:$I$22,8)), "")</f>
        <v/>
      </c>
      <c r="AE317" s="171" t="str">
        <f>IF(ISNUMBER($F317), IF(OR(AND(OR($J317="Retired", $J317="Permanent Low-Use"), $K317&lt;=2025), (AND($J317= "New", $K317&gt;2025))), "N/A", VLOOKUP($F317, 'Source Data'!$B$15:$I$22,8)), "")</f>
        <v/>
      </c>
      <c r="AF317" s="171" t="str">
        <f>IF(ISNUMBER($F317), IF(OR(AND(OR($J317="Retired", $J317="Permanent Low-Use"), $K317&lt;=2026), (AND($J317= "New", $K317&gt;2026))), "N/A", VLOOKUP($F317, 'Source Data'!$B$15:$I$22,8)), "")</f>
        <v/>
      </c>
      <c r="AG317" s="171" t="str">
        <f>IF(ISNUMBER($F317), IF(OR(AND(OR($J317="Retired", $J317="Permanent Low-Use"), $K317&lt;=2027), (AND($J317= "New", $K317&gt;2027))), "N/A", VLOOKUP($F317, 'Source Data'!$B$15:$I$22,8)), "")</f>
        <v/>
      </c>
      <c r="AH317" s="171" t="str">
        <f>IF(ISNUMBER($F317), IF(OR(AND(OR($J317="Retired", $J317="Permanent Low-Use"), $K317&lt;=2028), (AND($J317= "New", $K317&gt;2028))), "N/A", VLOOKUP($F317, 'Source Data'!$B$15:$I$22,8)), "")</f>
        <v/>
      </c>
      <c r="AI317" s="171" t="str">
        <f>IF(ISNUMBER($F317), IF(OR(AND(OR($J317="Retired", $J317="Permanent Low-Use"), $K317&lt;=2029), (AND($J317= "New", $K317&gt;2029))), "N/A", VLOOKUP($F317, 'Source Data'!$B$15:$I$22,8)), "")</f>
        <v/>
      </c>
      <c r="AJ317" s="171" t="str">
        <f>IF(ISNUMBER($F317), IF(OR(AND(OR($J317="Retired", $J317="Permanent Low-Use"), $K317&lt;=2030), (AND($J317= "New", $K317&gt;2030))), "N/A", VLOOKUP($F317, 'Source Data'!$B$15:$I$22,8)), "")</f>
        <v/>
      </c>
      <c r="AK317" s="171" t="str">
        <f>IF($N317= 0, "N/A", IF(ISERROR(VLOOKUP($F317, 'Source Data'!$B$4:$C$11,2)), "", VLOOKUP($F317, 'Source Data'!$B$4:$C$11,2)))</f>
        <v/>
      </c>
    </row>
    <row r="318" spans="1:37" x14ac:dyDescent="0.35">
      <c r="A318" s="99"/>
      <c r="B318" s="89"/>
      <c r="C318" s="90"/>
      <c r="D318" s="90"/>
      <c r="E318" s="91"/>
      <c r="F318" s="91"/>
      <c r="G318" s="86"/>
      <c r="H318" s="87"/>
      <c r="I318" s="86"/>
      <c r="J318" s="88"/>
      <c r="K318" s="92"/>
      <c r="L318" s="168" t="str">
        <f t="shared" si="13"/>
        <v/>
      </c>
      <c r="M318" s="170" t="str">
        <f>IF(ISERROR(VLOOKUP(E318,'Source Data'!$B$67:$J$97, MATCH(F318, 'Source Data'!$B$64:$J$64,1),TRUE))=TRUE,"",VLOOKUP(E318,'Source Data'!$B$67:$J$97,MATCH(F318, 'Source Data'!$B$64:$J$64,1),TRUE))</f>
        <v/>
      </c>
      <c r="N318" s="169" t="str">
        <f t="shared" si="14"/>
        <v/>
      </c>
      <c r="O318" s="170" t="str">
        <f>IF(OR(AND(OR($J318="Retired",$J318="Permanent Low-Use"),$K318&lt;=2020),(AND($J318="New",$K318&gt;2020))),"N/A",IF($N318=0,0,IF(ISERROR(VLOOKUP($E318,'Source Data'!$B$29:$J$60, MATCH($L318, 'Source Data'!$B$26:$J$26,1),TRUE))=TRUE,"",VLOOKUP($E318,'Source Data'!$B$29:$J$60,MATCH($L318, 'Source Data'!$B$26:$J$26,1),TRUE))))</f>
        <v/>
      </c>
      <c r="P318" s="170" t="str">
        <f>IF(OR(AND(OR($J318="Retired",$J318="Permanent Low-Use"),$K318&lt;=2021),(AND($J318="New",$K318&gt;2021))),"N/A",IF($N318=0,0,IF(ISERROR(VLOOKUP($E318,'Source Data'!$B$29:$J$60, MATCH($L318, 'Source Data'!$B$26:$J$26,1),TRUE))=TRUE,"",VLOOKUP($E318,'Source Data'!$B$29:$J$60,MATCH($L318, 'Source Data'!$B$26:$J$26,1),TRUE))))</f>
        <v/>
      </c>
      <c r="Q318" s="170" t="str">
        <f>IF(OR(AND(OR($J318="Retired",$J318="Permanent Low-Use"),$K318&lt;=2022),(AND($J318="New",$K318&gt;2022))),"N/A",IF($N318=0,0,IF(ISERROR(VLOOKUP($E318,'Source Data'!$B$29:$J$60, MATCH($L318, 'Source Data'!$B$26:$J$26,1),TRUE))=TRUE,"",VLOOKUP($E318,'Source Data'!$B$29:$J$60,MATCH($L318, 'Source Data'!$B$26:$J$26,1),TRUE))))</f>
        <v/>
      </c>
      <c r="R318" s="170" t="str">
        <f>IF(OR(AND(OR($J318="Retired",$J318="Permanent Low-Use"),$K318&lt;=2023),(AND($J318="New",$K318&gt;2023))),"N/A",IF($N318=0,0,IF(ISERROR(VLOOKUP($E318,'Source Data'!$B$29:$J$60, MATCH($L318, 'Source Data'!$B$26:$J$26,1),TRUE))=TRUE,"",VLOOKUP($E318,'Source Data'!$B$29:$J$60,MATCH($L318, 'Source Data'!$B$26:$J$26,1),TRUE))))</f>
        <v/>
      </c>
      <c r="S318" s="170" t="str">
        <f>IF(OR(AND(OR($J318="Retired",$J318="Permanent Low-Use"),$K318&lt;=2024),(AND($J318="New",$K318&gt;2024))),"N/A",IF($N318=0,0,IF(ISERROR(VLOOKUP($E318,'Source Data'!$B$29:$J$60, MATCH($L318, 'Source Data'!$B$26:$J$26,1),TRUE))=TRUE,"",VLOOKUP($E318,'Source Data'!$B$29:$J$60,MATCH($L318, 'Source Data'!$B$26:$J$26,1),TRUE))))</f>
        <v/>
      </c>
      <c r="T318" s="170" t="str">
        <f>IF(OR(AND(OR($J318="Retired",$J318="Permanent Low-Use"),$K318&lt;=2025),(AND($J318="New",$K318&gt;2025))),"N/A",IF($N318=0,0,IF(ISERROR(VLOOKUP($E318,'Source Data'!$B$29:$J$60, MATCH($L318, 'Source Data'!$B$26:$J$26,1),TRUE))=TRUE,"",VLOOKUP($E318,'Source Data'!$B$29:$J$60,MATCH($L318, 'Source Data'!$B$26:$J$26,1),TRUE))))</f>
        <v/>
      </c>
      <c r="U318" s="170" t="str">
        <f>IF(OR(AND(OR($J318="Retired",$J318="Permanent Low-Use"),$K318&lt;=2026),(AND($J318="New",$K318&gt;2026))),"N/A",IF($N318=0,0,IF(ISERROR(VLOOKUP($E318,'Source Data'!$B$29:$J$60, MATCH($L318, 'Source Data'!$B$26:$J$26,1),TRUE))=TRUE,"",VLOOKUP($E318,'Source Data'!$B$29:$J$60,MATCH($L318, 'Source Data'!$B$26:$J$26,1),TRUE))))</f>
        <v/>
      </c>
      <c r="V318" s="170" t="str">
        <f>IF(OR(AND(OR($J318="Retired",$J318="Permanent Low-Use"),$K318&lt;=2027),(AND($J318="New",$K318&gt;2027))),"N/A",IF($N318=0,0,IF(ISERROR(VLOOKUP($E318,'Source Data'!$B$29:$J$60, MATCH($L318, 'Source Data'!$B$26:$J$26,1),TRUE))=TRUE,"",VLOOKUP($E318,'Source Data'!$B$29:$J$60,MATCH($L318, 'Source Data'!$B$26:$J$26,1),TRUE))))</f>
        <v/>
      </c>
      <c r="W318" s="170" t="str">
        <f>IF(OR(AND(OR($J318="Retired",$J318="Permanent Low-Use"),$K318&lt;=2028),(AND($J318="New",$K318&gt;2028))),"N/A",IF($N318=0,0,IF(ISERROR(VLOOKUP($E318,'Source Data'!$B$29:$J$60, MATCH($L318, 'Source Data'!$B$26:$J$26,1),TRUE))=TRUE,"",VLOOKUP($E318,'Source Data'!$B$29:$J$60,MATCH($L318, 'Source Data'!$B$26:$J$26,1),TRUE))))</f>
        <v/>
      </c>
      <c r="X318" s="170" t="str">
        <f>IF(OR(AND(OR($J318="Retired",$J318="Permanent Low-Use"),$K318&lt;=2029),(AND($J318="New",$K318&gt;2029))),"N/A",IF($N318=0,0,IF(ISERROR(VLOOKUP($E318,'Source Data'!$B$29:$J$60, MATCH($L318, 'Source Data'!$B$26:$J$26,1),TRUE))=TRUE,"",VLOOKUP($E318,'Source Data'!$B$29:$J$60,MATCH($L318, 'Source Data'!$B$26:$J$26,1),TRUE))))</f>
        <v/>
      </c>
      <c r="Y318" s="170" t="str">
        <f>IF(OR(AND(OR($J318="Retired",$J318="Permanent Low-Use"),$K318&lt;=2030),(AND($J318="New",$K318&gt;2030))),"N/A",IF($N318=0,0,IF(ISERROR(VLOOKUP($E318,'Source Data'!$B$29:$J$60, MATCH($L318, 'Source Data'!$B$26:$J$26,1),TRUE))=TRUE,"",VLOOKUP($E318,'Source Data'!$B$29:$J$60,MATCH($L318, 'Source Data'!$B$26:$J$26,1),TRUE))))</f>
        <v/>
      </c>
      <c r="Z318" s="171" t="str">
        <f>IF(ISNUMBER($L318),IF(OR(AND(OR($J318="Retired",$J318="Permanent Low-Use"),$K318&lt;=2020),(AND($J318="New",$K318&gt;2020))),"N/A",VLOOKUP($F318,'Source Data'!$B$15:$I$22,5)),"")</f>
        <v/>
      </c>
      <c r="AA318" s="171" t="str">
        <f>IF(ISNUMBER($F318), IF(OR(AND(OR($J318="Retired", $J318="Permanent Low-Use"), $K318&lt;=2021), (AND($J318= "New", $K318&gt;2021))), "N/A", VLOOKUP($F318, 'Source Data'!$B$15:$I$22,6)), "")</f>
        <v/>
      </c>
      <c r="AB318" s="171" t="str">
        <f>IF(ISNUMBER($F318), IF(OR(AND(OR($J318="Retired", $J318="Permanent Low-Use"), $K318&lt;=2022), (AND($J318= "New", $K318&gt;2022))), "N/A", VLOOKUP($F318, 'Source Data'!$B$15:$I$22,7)), "")</f>
        <v/>
      </c>
      <c r="AC318" s="171" t="str">
        <f>IF(ISNUMBER($F318), IF(OR(AND(OR($J318="Retired", $J318="Permanent Low-Use"), $K318&lt;=2023), (AND($J318= "New", $K318&gt;2023))), "N/A", VLOOKUP($F318, 'Source Data'!$B$15:$I$22,8)), "")</f>
        <v/>
      </c>
      <c r="AD318" s="171" t="str">
        <f>IF(ISNUMBER($F318), IF(OR(AND(OR($J318="Retired", $J318="Permanent Low-Use"), $K318&lt;=2024), (AND($J318= "New", $K318&gt;2024))), "N/A", VLOOKUP($F318, 'Source Data'!$B$15:$I$22,8)), "")</f>
        <v/>
      </c>
      <c r="AE318" s="171" t="str">
        <f>IF(ISNUMBER($F318), IF(OR(AND(OR($J318="Retired", $J318="Permanent Low-Use"), $K318&lt;=2025), (AND($J318= "New", $K318&gt;2025))), "N/A", VLOOKUP($F318, 'Source Data'!$B$15:$I$22,8)), "")</f>
        <v/>
      </c>
      <c r="AF318" s="171" t="str">
        <f>IF(ISNUMBER($F318), IF(OR(AND(OR($J318="Retired", $J318="Permanent Low-Use"), $K318&lt;=2026), (AND($J318= "New", $K318&gt;2026))), "N/A", VLOOKUP($F318, 'Source Data'!$B$15:$I$22,8)), "")</f>
        <v/>
      </c>
      <c r="AG318" s="171" t="str">
        <f>IF(ISNUMBER($F318), IF(OR(AND(OR($J318="Retired", $J318="Permanent Low-Use"), $K318&lt;=2027), (AND($J318= "New", $K318&gt;2027))), "N/A", VLOOKUP($F318, 'Source Data'!$B$15:$I$22,8)), "")</f>
        <v/>
      </c>
      <c r="AH318" s="171" t="str">
        <f>IF(ISNUMBER($F318), IF(OR(AND(OR($J318="Retired", $J318="Permanent Low-Use"), $K318&lt;=2028), (AND($J318= "New", $K318&gt;2028))), "N/A", VLOOKUP($F318, 'Source Data'!$B$15:$I$22,8)), "")</f>
        <v/>
      </c>
      <c r="AI318" s="171" t="str">
        <f>IF(ISNUMBER($F318), IF(OR(AND(OR($J318="Retired", $J318="Permanent Low-Use"), $K318&lt;=2029), (AND($J318= "New", $K318&gt;2029))), "N/A", VLOOKUP($F318, 'Source Data'!$B$15:$I$22,8)), "")</f>
        <v/>
      </c>
      <c r="AJ318" s="171" t="str">
        <f>IF(ISNUMBER($F318), IF(OR(AND(OR($J318="Retired", $J318="Permanent Low-Use"), $K318&lt;=2030), (AND($J318= "New", $K318&gt;2030))), "N/A", VLOOKUP($F318, 'Source Data'!$B$15:$I$22,8)), "")</f>
        <v/>
      </c>
      <c r="AK318" s="171" t="str">
        <f>IF($N318= 0, "N/A", IF(ISERROR(VLOOKUP($F318, 'Source Data'!$B$4:$C$11,2)), "", VLOOKUP($F318, 'Source Data'!$B$4:$C$11,2)))</f>
        <v/>
      </c>
    </row>
    <row r="319" spans="1:37" x14ac:dyDescent="0.35">
      <c r="A319" s="99"/>
      <c r="B319" s="89"/>
      <c r="C319" s="90"/>
      <c r="D319" s="90"/>
      <c r="E319" s="91"/>
      <c r="F319" s="91"/>
      <c r="G319" s="86"/>
      <c r="H319" s="87"/>
      <c r="I319" s="86"/>
      <c r="J319" s="88"/>
      <c r="K319" s="92"/>
      <c r="L319" s="168" t="str">
        <f t="shared" si="13"/>
        <v/>
      </c>
      <c r="M319" s="170" t="str">
        <f>IF(ISERROR(VLOOKUP(E319,'Source Data'!$B$67:$J$97, MATCH(F319, 'Source Data'!$B$64:$J$64,1),TRUE))=TRUE,"",VLOOKUP(E319,'Source Data'!$B$67:$J$97,MATCH(F319, 'Source Data'!$B$64:$J$64,1),TRUE))</f>
        <v/>
      </c>
      <c r="N319" s="169" t="str">
        <f t="shared" si="14"/>
        <v/>
      </c>
      <c r="O319" s="170" t="str">
        <f>IF(OR(AND(OR($J319="Retired",$J319="Permanent Low-Use"),$K319&lt;=2020),(AND($J319="New",$K319&gt;2020))),"N/A",IF($N319=0,0,IF(ISERROR(VLOOKUP($E319,'Source Data'!$B$29:$J$60, MATCH($L319, 'Source Data'!$B$26:$J$26,1),TRUE))=TRUE,"",VLOOKUP($E319,'Source Data'!$B$29:$J$60,MATCH($L319, 'Source Data'!$B$26:$J$26,1),TRUE))))</f>
        <v/>
      </c>
      <c r="P319" s="170" t="str">
        <f>IF(OR(AND(OR($J319="Retired",$J319="Permanent Low-Use"),$K319&lt;=2021),(AND($J319="New",$K319&gt;2021))),"N/A",IF($N319=0,0,IF(ISERROR(VLOOKUP($E319,'Source Data'!$B$29:$J$60, MATCH($L319, 'Source Data'!$B$26:$J$26,1),TRUE))=TRUE,"",VLOOKUP($E319,'Source Data'!$B$29:$J$60,MATCH($L319, 'Source Data'!$B$26:$J$26,1),TRUE))))</f>
        <v/>
      </c>
      <c r="Q319" s="170" t="str">
        <f>IF(OR(AND(OR($J319="Retired",$J319="Permanent Low-Use"),$K319&lt;=2022),(AND($J319="New",$K319&gt;2022))),"N/A",IF($N319=0,0,IF(ISERROR(VLOOKUP($E319,'Source Data'!$B$29:$J$60, MATCH($L319, 'Source Data'!$B$26:$J$26,1),TRUE))=TRUE,"",VLOOKUP($E319,'Source Data'!$B$29:$J$60,MATCH($L319, 'Source Data'!$B$26:$J$26,1),TRUE))))</f>
        <v/>
      </c>
      <c r="R319" s="170" t="str">
        <f>IF(OR(AND(OR($J319="Retired",$J319="Permanent Low-Use"),$K319&lt;=2023),(AND($J319="New",$K319&gt;2023))),"N/A",IF($N319=0,0,IF(ISERROR(VLOOKUP($E319,'Source Data'!$B$29:$J$60, MATCH($L319, 'Source Data'!$B$26:$J$26,1),TRUE))=TRUE,"",VLOOKUP($E319,'Source Data'!$B$29:$J$60,MATCH($L319, 'Source Data'!$B$26:$J$26,1),TRUE))))</f>
        <v/>
      </c>
      <c r="S319" s="170" t="str">
        <f>IF(OR(AND(OR($J319="Retired",$J319="Permanent Low-Use"),$K319&lt;=2024),(AND($J319="New",$K319&gt;2024))),"N/A",IF($N319=0,0,IF(ISERROR(VLOOKUP($E319,'Source Data'!$B$29:$J$60, MATCH($L319, 'Source Data'!$B$26:$J$26,1),TRUE))=TRUE,"",VLOOKUP($E319,'Source Data'!$B$29:$J$60,MATCH($L319, 'Source Data'!$B$26:$J$26,1),TRUE))))</f>
        <v/>
      </c>
      <c r="T319" s="170" t="str">
        <f>IF(OR(AND(OR($J319="Retired",$J319="Permanent Low-Use"),$K319&lt;=2025),(AND($J319="New",$K319&gt;2025))),"N/A",IF($N319=0,0,IF(ISERROR(VLOOKUP($E319,'Source Data'!$B$29:$J$60, MATCH($L319, 'Source Data'!$B$26:$J$26,1),TRUE))=TRUE,"",VLOOKUP($E319,'Source Data'!$B$29:$J$60,MATCH($L319, 'Source Data'!$B$26:$J$26,1),TRUE))))</f>
        <v/>
      </c>
      <c r="U319" s="170" t="str">
        <f>IF(OR(AND(OR($J319="Retired",$J319="Permanent Low-Use"),$K319&lt;=2026),(AND($J319="New",$K319&gt;2026))),"N/A",IF($N319=0,0,IF(ISERROR(VLOOKUP($E319,'Source Data'!$B$29:$J$60, MATCH($L319, 'Source Data'!$B$26:$J$26,1),TRUE))=TRUE,"",VLOOKUP($E319,'Source Data'!$B$29:$J$60,MATCH($L319, 'Source Data'!$B$26:$J$26,1),TRUE))))</f>
        <v/>
      </c>
      <c r="V319" s="170" t="str">
        <f>IF(OR(AND(OR($J319="Retired",$J319="Permanent Low-Use"),$K319&lt;=2027),(AND($J319="New",$K319&gt;2027))),"N/A",IF($N319=0,0,IF(ISERROR(VLOOKUP($E319,'Source Data'!$B$29:$J$60, MATCH($L319, 'Source Data'!$B$26:$J$26,1),TRUE))=TRUE,"",VLOOKUP($E319,'Source Data'!$B$29:$J$60,MATCH($L319, 'Source Data'!$B$26:$J$26,1),TRUE))))</f>
        <v/>
      </c>
      <c r="W319" s="170" t="str">
        <f>IF(OR(AND(OR($J319="Retired",$J319="Permanent Low-Use"),$K319&lt;=2028),(AND($J319="New",$K319&gt;2028))),"N/A",IF($N319=0,0,IF(ISERROR(VLOOKUP($E319,'Source Data'!$B$29:$J$60, MATCH($L319, 'Source Data'!$B$26:$J$26,1),TRUE))=TRUE,"",VLOOKUP($E319,'Source Data'!$B$29:$J$60,MATCH($L319, 'Source Data'!$B$26:$J$26,1),TRUE))))</f>
        <v/>
      </c>
      <c r="X319" s="170" t="str">
        <f>IF(OR(AND(OR($J319="Retired",$J319="Permanent Low-Use"),$K319&lt;=2029),(AND($J319="New",$K319&gt;2029))),"N/A",IF($N319=0,0,IF(ISERROR(VLOOKUP($E319,'Source Data'!$B$29:$J$60, MATCH($L319, 'Source Data'!$B$26:$J$26,1),TRUE))=TRUE,"",VLOOKUP($E319,'Source Data'!$B$29:$J$60,MATCH($L319, 'Source Data'!$B$26:$J$26,1),TRUE))))</f>
        <v/>
      </c>
      <c r="Y319" s="170" t="str">
        <f>IF(OR(AND(OR($J319="Retired",$J319="Permanent Low-Use"),$K319&lt;=2030),(AND($J319="New",$K319&gt;2030))),"N/A",IF($N319=0,0,IF(ISERROR(VLOOKUP($E319,'Source Data'!$B$29:$J$60, MATCH($L319, 'Source Data'!$B$26:$J$26,1),TRUE))=TRUE,"",VLOOKUP($E319,'Source Data'!$B$29:$J$60,MATCH($L319, 'Source Data'!$B$26:$J$26,1),TRUE))))</f>
        <v/>
      </c>
      <c r="Z319" s="171" t="str">
        <f>IF(ISNUMBER($L319),IF(OR(AND(OR($J319="Retired",$J319="Permanent Low-Use"),$K319&lt;=2020),(AND($J319="New",$K319&gt;2020))),"N/A",VLOOKUP($F319,'Source Data'!$B$15:$I$22,5)),"")</f>
        <v/>
      </c>
      <c r="AA319" s="171" t="str">
        <f>IF(ISNUMBER($F319), IF(OR(AND(OR($J319="Retired", $J319="Permanent Low-Use"), $K319&lt;=2021), (AND($J319= "New", $K319&gt;2021))), "N/A", VLOOKUP($F319, 'Source Data'!$B$15:$I$22,6)), "")</f>
        <v/>
      </c>
      <c r="AB319" s="171" t="str">
        <f>IF(ISNUMBER($F319), IF(OR(AND(OR($J319="Retired", $J319="Permanent Low-Use"), $K319&lt;=2022), (AND($J319= "New", $K319&gt;2022))), "N/A", VLOOKUP($F319, 'Source Data'!$B$15:$I$22,7)), "")</f>
        <v/>
      </c>
      <c r="AC319" s="171" t="str">
        <f>IF(ISNUMBER($F319), IF(OR(AND(OR($J319="Retired", $J319="Permanent Low-Use"), $K319&lt;=2023), (AND($J319= "New", $K319&gt;2023))), "N/A", VLOOKUP($F319, 'Source Data'!$B$15:$I$22,8)), "")</f>
        <v/>
      </c>
      <c r="AD319" s="171" t="str">
        <f>IF(ISNUMBER($F319), IF(OR(AND(OR($J319="Retired", $J319="Permanent Low-Use"), $K319&lt;=2024), (AND($J319= "New", $K319&gt;2024))), "N/A", VLOOKUP($F319, 'Source Data'!$B$15:$I$22,8)), "")</f>
        <v/>
      </c>
      <c r="AE319" s="171" t="str">
        <f>IF(ISNUMBER($F319), IF(OR(AND(OR($J319="Retired", $J319="Permanent Low-Use"), $K319&lt;=2025), (AND($J319= "New", $K319&gt;2025))), "N/A", VLOOKUP($F319, 'Source Data'!$B$15:$I$22,8)), "")</f>
        <v/>
      </c>
      <c r="AF319" s="171" t="str">
        <f>IF(ISNUMBER($F319), IF(OR(AND(OR($J319="Retired", $J319="Permanent Low-Use"), $K319&lt;=2026), (AND($J319= "New", $K319&gt;2026))), "N/A", VLOOKUP($F319, 'Source Data'!$B$15:$I$22,8)), "")</f>
        <v/>
      </c>
      <c r="AG319" s="171" t="str">
        <f>IF(ISNUMBER($F319), IF(OR(AND(OR($J319="Retired", $J319="Permanent Low-Use"), $K319&lt;=2027), (AND($J319= "New", $K319&gt;2027))), "N/A", VLOOKUP($F319, 'Source Data'!$B$15:$I$22,8)), "")</f>
        <v/>
      </c>
      <c r="AH319" s="171" t="str">
        <f>IF(ISNUMBER($F319), IF(OR(AND(OR($J319="Retired", $J319="Permanent Low-Use"), $K319&lt;=2028), (AND($J319= "New", $K319&gt;2028))), "N/A", VLOOKUP($F319, 'Source Data'!$B$15:$I$22,8)), "")</f>
        <v/>
      </c>
      <c r="AI319" s="171" t="str">
        <f>IF(ISNUMBER($F319), IF(OR(AND(OR($J319="Retired", $J319="Permanent Low-Use"), $K319&lt;=2029), (AND($J319= "New", $K319&gt;2029))), "N/A", VLOOKUP($F319, 'Source Data'!$B$15:$I$22,8)), "")</f>
        <v/>
      </c>
      <c r="AJ319" s="171" t="str">
        <f>IF(ISNUMBER($F319), IF(OR(AND(OR($J319="Retired", $J319="Permanent Low-Use"), $K319&lt;=2030), (AND($J319= "New", $K319&gt;2030))), "N/A", VLOOKUP($F319, 'Source Data'!$B$15:$I$22,8)), "")</f>
        <v/>
      </c>
      <c r="AK319" s="171" t="str">
        <f>IF($N319= 0, "N/A", IF(ISERROR(VLOOKUP($F319, 'Source Data'!$B$4:$C$11,2)), "", VLOOKUP($F319, 'Source Data'!$B$4:$C$11,2)))</f>
        <v/>
      </c>
    </row>
    <row r="320" spans="1:37" x14ac:dyDescent="0.35">
      <c r="A320" s="99"/>
      <c r="B320" s="89"/>
      <c r="C320" s="90"/>
      <c r="D320" s="90"/>
      <c r="E320" s="91"/>
      <c r="F320" s="91"/>
      <c r="G320" s="86"/>
      <c r="H320" s="87"/>
      <c r="I320" s="86"/>
      <c r="J320" s="88"/>
      <c r="K320" s="92"/>
      <c r="L320" s="168" t="str">
        <f t="shared" si="13"/>
        <v/>
      </c>
      <c r="M320" s="170" t="str">
        <f>IF(ISERROR(VLOOKUP(E320,'Source Data'!$B$67:$J$97, MATCH(F320, 'Source Data'!$B$64:$J$64,1),TRUE))=TRUE,"",VLOOKUP(E320,'Source Data'!$B$67:$J$97,MATCH(F320, 'Source Data'!$B$64:$J$64,1),TRUE))</f>
        <v/>
      </c>
      <c r="N320" s="169" t="str">
        <f t="shared" si="14"/>
        <v/>
      </c>
      <c r="O320" s="170" t="str">
        <f>IF(OR(AND(OR($J320="Retired",$J320="Permanent Low-Use"),$K320&lt;=2020),(AND($J320="New",$K320&gt;2020))),"N/A",IF($N320=0,0,IF(ISERROR(VLOOKUP($E320,'Source Data'!$B$29:$J$60, MATCH($L320, 'Source Data'!$B$26:$J$26,1),TRUE))=TRUE,"",VLOOKUP($E320,'Source Data'!$B$29:$J$60,MATCH($L320, 'Source Data'!$B$26:$J$26,1),TRUE))))</f>
        <v/>
      </c>
      <c r="P320" s="170" t="str">
        <f>IF(OR(AND(OR($J320="Retired",$J320="Permanent Low-Use"),$K320&lt;=2021),(AND($J320="New",$K320&gt;2021))),"N/A",IF($N320=0,0,IF(ISERROR(VLOOKUP($E320,'Source Data'!$B$29:$J$60, MATCH($L320, 'Source Data'!$B$26:$J$26,1),TRUE))=TRUE,"",VLOOKUP($E320,'Source Data'!$B$29:$J$60,MATCH($L320, 'Source Data'!$B$26:$J$26,1),TRUE))))</f>
        <v/>
      </c>
      <c r="Q320" s="170" t="str">
        <f>IF(OR(AND(OR($J320="Retired",$J320="Permanent Low-Use"),$K320&lt;=2022),(AND($J320="New",$K320&gt;2022))),"N/A",IF($N320=0,0,IF(ISERROR(VLOOKUP($E320,'Source Data'!$B$29:$J$60, MATCH($L320, 'Source Data'!$B$26:$J$26,1),TRUE))=TRUE,"",VLOOKUP($E320,'Source Data'!$B$29:$J$60,MATCH($L320, 'Source Data'!$B$26:$J$26,1),TRUE))))</f>
        <v/>
      </c>
      <c r="R320" s="170" t="str">
        <f>IF(OR(AND(OR($J320="Retired",$J320="Permanent Low-Use"),$K320&lt;=2023),(AND($J320="New",$K320&gt;2023))),"N/A",IF($N320=0,0,IF(ISERROR(VLOOKUP($E320,'Source Data'!$B$29:$J$60, MATCH($L320, 'Source Data'!$B$26:$J$26,1),TRUE))=TRUE,"",VLOOKUP($E320,'Source Data'!$B$29:$J$60,MATCH($L320, 'Source Data'!$B$26:$J$26,1),TRUE))))</f>
        <v/>
      </c>
      <c r="S320" s="170" t="str">
        <f>IF(OR(AND(OR($J320="Retired",$J320="Permanent Low-Use"),$K320&lt;=2024),(AND($J320="New",$K320&gt;2024))),"N/A",IF($N320=0,0,IF(ISERROR(VLOOKUP($E320,'Source Data'!$B$29:$J$60, MATCH($L320, 'Source Data'!$B$26:$J$26,1),TRUE))=TRUE,"",VLOOKUP($E320,'Source Data'!$B$29:$J$60,MATCH($L320, 'Source Data'!$B$26:$J$26,1),TRUE))))</f>
        <v/>
      </c>
      <c r="T320" s="170" t="str">
        <f>IF(OR(AND(OR($J320="Retired",$J320="Permanent Low-Use"),$K320&lt;=2025),(AND($J320="New",$K320&gt;2025))),"N/A",IF($N320=0,0,IF(ISERROR(VLOOKUP($E320,'Source Data'!$B$29:$J$60, MATCH($L320, 'Source Data'!$B$26:$J$26,1),TRUE))=TRUE,"",VLOOKUP($E320,'Source Data'!$B$29:$J$60,MATCH($L320, 'Source Data'!$B$26:$J$26,1),TRUE))))</f>
        <v/>
      </c>
      <c r="U320" s="170" t="str">
        <f>IF(OR(AND(OR($J320="Retired",$J320="Permanent Low-Use"),$K320&lt;=2026),(AND($J320="New",$K320&gt;2026))),"N/A",IF($N320=0,0,IF(ISERROR(VLOOKUP($E320,'Source Data'!$B$29:$J$60, MATCH($L320, 'Source Data'!$B$26:$J$26,1),TRUE))=TRUE,"",VLOOKUP($E320,'Source Data'!$B$29:$J$60,MATCH($L320, 'Source Data'!$B$26:$J$26,1),TRUE))))</f>
        <v/>
      </c>
      <c r="V320" s="170" t="str">
        <f>IF(OR(AND(OR($J320="Retired",$J320="Permanent Low-Use"),$K320&lt;=2027),(AND($J320="New",$K320&gt;2027))),"N/A",IF($N320=0,0,IF(ISERROR(VLOOKUP($E320,'Source Data'!$B$29:$J$60, MATCH($L320, 'Source Data'!$B$26:$J$26,1),TRUE))=TRUE,"",VLOOKUP($E320,'Source Data'!$B$29:$J$60,MATCH($L320, 'Source Data'!$B$26:$J$26,1),TRUE))))</f>
        <v/>
      </c>
      <c r="W320" s="170" t="str">
        <f>IF(OR(AND(OR($J320="Retired",$J320="Permanent Low-Use"),$K320&lt;=2028),(AND($J320="New",$K320&gt;2028))),"N/A",IF($N320=0,0,IF(ISERROR(VLOOKUP($E320,'Source Data'!$B$29:$J$60, MATCH($L320, 'Source Data'!$B$26:$J$26,1),TRUE))=TRUE,"",VLOOKUP($E320,'Source Data'!$B$29:$J$60,MATCH($L320, 'Source Data'!$B$26:$J$26,1),TRUE))))</f>
        <v/>
      </c>
      <c r="X320" s="170" t="str">
        <f>IF(OR(AND(OR($J320="Retired",$J320="Permanent Low-Use"),$K320&lt;=2029),(AND($J320="New",$K320&gt;2029))),"N/A",IF($N320=0,0,IF(ISERROR(VLOOKUP($E320,'Source Data'!$B$29:$J$60, MATCH($L320, 'Source Data'!$B$26:$J$26,1),TRUE))=TRUE,"",VLOOKUP($E320,'Source Data'!$B$29:$J$60,MATCH($L320, 'Source Data'!$B$26:$J$26,1),TRUE))))</f>
        <v/>
      </c>
      <c r="Y320" s="170" t="str">
        <f>IF(OR(AND(OR($J320="Retired",$J320="Permanent Low-Use"),$K320&lt;=2030),(AND($J320="New",$K320&gt;2030))),"N/A",IF($N320=0,0,IF(ISERROR(VLOOKUP($E320,'Source Data'!$B$29:$J$60, MATCH($L320, 'Source Data'!$B$26:$J$26,1),TRUE))=TRUE,"",VLOOKUP($E320,'Source Data'!$B$29:$J$60,MATCH($L320, 'Source Data'!$B$26:$J$26,1),TRUE))))</f>
        <v/>
      </c>
      <c r="Z320" s="171" t="str">
        <f>IF(ISNUMBER($L320),IF(OR(AND(OR($J320="Retired",$J320="Permanent Low-Use"),$K320&lt;=2020),(AND($J320="New",$K320&gt;2020))),"N/A",VLOOKUP($F320,'Source Data'!$B$15:$I$22,5)),"")</f>
        <v/>
      </c>
      <c r="AA320" s="171" t="str">
        <f>IF(ISNUMBER($F320), IF(OR(AND(OR($J320="Retired", $J320="Permanent Low-Use"), $K320&lt;=2021), (AND($J320= "New", $K320&gt;2021))), "N/A", VLOOKUP($F320, 'Source Data'!$B$15:$I$22,6)), "")</f>
        <v/>
      </c>
      <c r="AB320" s="171" t="str">
        <f>IF(ISNUMBER($F320), IF(OR(AND(OR($J320="Retired", $J320="Permanent Low-Use"), $K320&lt;=2022), (AND($J320= "New", $K320&gt;2022))), "N/A", VLOOKUP($F320, 'Source Data'!$B$15:$I$22,7)), "")</f>
        <v/>
      </c>
      <c r="AC320" s="171" t="str">
        <f>IF(ISNUMBER($F320), IF(OR(AND(OR($J320="Retired", $J320="Permanent Low-Use"), $K320&lt;=2023), (AND($J320= "New", $K320&gt;2023))), "N/A", VLOOKUP($F320, 'Source Data'!$B$15:$I$22,8)), "")</f>
        <v/>
      </c>
      <c r="AD320" s="171" t="str">
        <f>IF(ISNUMBER($F320), IF(OR(AND(OR($J320="Retired", $J320="Permanent Low-Use"), $K320&lt;=2024), (AND($J320= "New", $K320&gt;2024))), "N/A", VLOOKUP($F320, 'Source Data'!$B$15:$I$22,8)), "")</f>
        <v/>
      </c>
      <c r="AE320" s="171" t="str">
        <f>IF(ISNUMBER($F320), IF(OR(AND(OR($J320="Retired", $J320="Permanent Low-Use"), $K320&lt;=2025), (AND($J320= "New", $K320&gt;2025))), "N/A", VLOOKUP($F320, 'Source Data'!$B$15:$I$22,8)), "")</f>
        <v/>
      </c>
      <c r="AF320" s="171" t="str">
        <f>IF(ISNUMBER($F320), IF(OR(AND(OR($J320="Retired", $J320="Permanent Low-Use"), $K320&lt;=2026), (AND($J320= "New", $K320&gt;2026))), "N/A", VLOOKUP($F320, 'Source Data'!$B$15:$I$22,8)), "")</f>
        <v/>
      </c>
      <c r="AG320" s="171" t="str">
        <f>IF(ISNUMBER($F320), IF(OR(AND(OR($J320="Retired", $J320="Permanent Low-Use"), $K320&lt;=2027), (AND($J320= "New", $K320&gt;2027))), "N/A", VLOOKUP($F320, 'Source Data'!$B$15:$I$22,8)), "")</f>
        <v/>
      </c>
      <c r="AH320" s="171" t="str">
        <f>IF(ISNUMBER($F320), IF(OR(AND(OR($J320="Retired", $J320="Permanent Low-Use"), $K320&lt;=2028), (AND($J320= "New", $K320&gt;2028))), "N/A", VLOOKUP($F320, 'Source Data'!$B$15:$I$22,8)), "")</f>
        <v/>
      </c>
      <c r="AI320" s="171" t="str">
        <f>IF(ISNUMBER($F320), IF(OR(AND(OR($J320="Retired", $J320="Permanent Low-Use"), $K320&lt;=2029), (AND($J320= "New", $K320&gt;2029))), "N/A", VLOOKUP($F320, 'Source Data'!$B$15:$I$22,8)), "")</f>
        <v/>
      </c>
      <c r="AJ320" s="171" t="str">
        <f>IF(ISNUMBER($F320), IF(OR(AND(OR($J320="Retired", $J320="Permanent Low-Use"), $K320&lt;=2030), (AND($J320= "New", $K320&gt;2030))), "N/A", VLOOKUP($F320, 'Source Data'!$B$15:$I$22,8)), "")</f>
        <v/>
      </c>
      <c r="AK320" s="171" t="str">
        <f>IF($N320= 0, "N/A", IF(ISERROR(VLOOKUP($F320, 'Source Data'!$B$4:$C$11,2)), "", VLOOKUP($F320, 'Source Data'!$B$4:$C$11,2)))</f>
        <v/>
      </c>
    </row>
    <row r="321" spans="1:37" x14ac:dyDescent="0.35">
      <c r="A321" s="99"/>
      <c r="B321" s="89"/>
      <c r="C321" s="90"/>
      <c r="D321" s="90"/>
      <c r="E321" s="91"/>
      <c r="F321" s="91"/>
      <c r="G321" s="86"/>
      <c r="H321" s="87"/>
      <c r="I321" s="86"/>
      <c r="J321" s="88"/>
      <c r="K321" s="92"/>
      <c r="L321" s="168" t="str">
        <f t="shared" si="13"/>
        <v/>
      </c>
      <c r="M321" s="170" t="str">
        <f>IF(ISERROR(VLOOKUP(E321,'Source Data'!$B$67:$J$97, MATCH(F321, 'Source Data'!$B$64:$J$64,1),TRUE))=TRUE,"",VLOOKUP(E321,'Source Data'!$B$67:$J$97,MATCH(F321, 'Source Data'!$B$64:$J$64,1),TRUE))</f>
        <v/>
      </c>
      <c r="N321" s="169" t="str">
        <f t="shared" si="14"/>
        <v/>
      </c>
      <c r="O321" s="170" t="str">
        <f>IF(OR(AND(OR($J321="Retired",$J321="Permanent Low-Use"),$K321&lt;=2020),(AND($J321="New",$K321&gt;2020))),"N/A",IF($N321=0,0,IF(ISERROR(VLOOKUP($E321,'Source Data'!$B$29:$J$60, MATCH($L321, 'Source Data'!$B$26:$J$26,1),TRUE))=TRUE,"",VLOOKUP($E321,'Source Data'!$B$29:$J$60,MATCH($L321, 'Source Data'!$B$26:$J$26,1),TRUE))))</f>
        <v/>
      </c>
      <c r="P321" s="170" t="str">
        <f>IF(OR(AND(OR($J321="Retired",$J321="Permanent Low-Use"),$K321&lt;=2021),(AND($J321="New",$K321&gt;2021))),"N/A",IF($N321=0,0,IF(ISERROR(VLOOKUP($E321,'Source Data'!$B$29:$J$60, MATCH($L321, 'Source Data'!$B$26:$J$26,1),TRUE))=TRUE,"",VLOOKUP($E321,'Source Data'!$B$29:$J$60,MATCH($L321, 'Source Data'!$B$26:$J$26,1),TRUE))))</f>
        <v/>
      </c>
      <c r="Q321" s="170" t="str">
        <f>IF(OR(AND(OR($J321="Retired",$J321="Permanent Low-Use"),$K321&lt;=2022),(AND($J321="New",$K321&gt;2022))),"N/A",IF($N321=0,0,IF(ISERROR(VLOOKUP($E321,'Source Data'!$B$29:$J$60, MATCH($L321, 'Source Data'!$B$26:$J$26,1),TRUE))=TRUE,"",VLOOKUP($E321,'Source Data'!$B$29:$J$60,MATCH($L321, 'Source Data'!$B$26:$J$26,1),TRUE))))</f>
        <v/>
      </c>
      <c r="R321" s="170" t="str">
        <f>IF(OR(AND(OR($J321="Retired",$J321="Permanent Low-Use"),$K321&lt;=2023),(AND($J321="New",$K321&gt;2023))),"N/A",IF($N321=0,0,IF(ISERROR(VLOOKUP($E321,'Source Data'!$B$29:$J$60, MATCH($L321, 'Source Data'!$B$26:$J$26,1),TRUE))=TRUE,"",VLOOKUP($E321,'Source Data'!$B$29:$J$60,MATCH($L321, 'Source Data'!$B$26:$J$26,1),TRUE))))</f>
        <v/>
      </c>
      <c r="S321" s="170" t="str">
        <f>IF(OR(AND(OR($J321="Retired",$J321="Permanent Low-Use"),$K321&lt;=2024),(AND($J321="New",$K321&gt;2024))),"N/A",IF($N321=0,0,IF(ISERROR(VLOOKUP($E321,'Source Data'!$B$29:$J$60, MATCH($L321, 'Source Data'!$B$26:$J$26,1),TRUE))=TRUE,"",VLOOKUP($E321,'Source Data'!$B$29:$J$60,MATCH($L321, 'Source Data'!$B$26:$J$26,1),TRUE))))</f>
        <v/>
      </c>
      <c r="T321" s="170" t="str">
        <f>IF(OR(AND(OR($J321="Retired",$J321="Permanent Low-Use"),$K321&lt;=2025),(AND($J321="New",$K321&gt;2025))),"N/A",IF($N321=0,0,IF(ISERROR(VLOOKUP($E321,'Source Data'!$B$29:$J$60, MATCH($L321, 'Source Data'!$B$26:$J$26,1),TRUE))=TRUE,"",VLOOKUP($E321,'Source Data'!$B$29:$J$60,MATCH($L321, 'Source Data'!$B$26:$J$26,1),TRUE))))</f>
        <v/>
      </c>
      <c r="U321" s="170" t="str">
        <f>IF(OR(AND(OR($J321="Retired",$J321="Permanent Low-Use"),$K321&lt;=2026),(AND($J321="New",$K321&gt;2026))),"N/A",IF($N321=0,0,IF(ISERROR(VLOOKUP($E321,'Source Data'!$B$29:$J$60, MATCH($L321, 'Source Data'!$B$26:$J$26,1),TRUE))=TRUE,"",VLOOKUP($E321,'Source Data'!$B$29:$J$60,MATCH($L321, 'Source Data'!$B$26:$J$26,1),TRUE))))</f>
        <v/>
      </c>
      <c r="V321" s="170" t="str">
        <f>IF(OR(AND(OR($J321="Retired",$J321="Permanent Low-Use"),$K321&lt;=2027),(AND($J321="New",$K321&gt;2027))),"N/A",IF($N321=0,0,IF(ISERROR(VLOOKUP($E321,'Source Data'!$B$29:$J$60, MATCH($L321, 'Source Data'!$B$26:$J$26,1),TRUE))=TRUE,"",VLOOKUP($E321,'Source Data'!$B$29:$J$60,MATCH($L321, 'Source Data'!$B$26:$J$26,1),TRUE))))</f>
        <v/>
      </c>
      <c r="W321" s="170" t="str">
        <f>IF(OR(AND(OR($J321="Retired",$J321="Permanent Low-Use"),$K321&lt;=2028),(AND($J321="New",$K321&gt;2028))),"N/A",IF($N321=0,0,IF(ISERROR(VLOOKUP($E321,'Source Data'!$B$29:$J$60, MATCH($L321, 'Source Data'!$B$26:$J$26,1),TRUE))=TRUE,"",VLOOKUP($E321,'Source Data'!$B$29:$J$60,MATCH($L321, 'Source Data'!$B$26:$J$26,1),TRUE))))</f>
        <v/>
      </c>
      <c r="X321" s="170" t="str">
        <f>IF(OR(AND(OR($J321="Retired",$J321="Permanent Low-Use"),$K321&lt;=2029),(AND($J321="New",$K321&gt;2029))),"N/A",IF($N321=0,0,IF(ISERROR(VLOOKUP($E321,'Source Data'!$B$29:$J$60, MATCH($L321, 'Source Data'!$B$26:$J$26,1),TRUE))=TRUE,"",VLOOKUP($E321,'Source Data'!$B$29:$J$60,MATCH($L321, 'Source Data'!$B$26:$J$26,1),TRUE))))</f>
        <v/>
      </c>
      <c r="Y321" s="170" t="str">
        <f>IF(OR(AND(OR($J321="Retired",$J321="Permanent Low-Use"),$K321&lt;=2030),(AND($J321="New",$K321&gt;2030))),"N/A",IF($N321=0,0,IF(ISERROR(VLOOKUP($E321,'Source Data'!$B$29:$J$60, MATCH($L321, 'Source Data'!$B$26:$J$26,1),TRUE))=TRUE,"",VLOOKUP($E321,'Source Data'!$B$29:$J$60,MATCH($L321, 'Source Data'!$B$26:$J$26,1),TRUE))))</f>
        <v/>
      </c>
      <c r="Z321" s="171" t="str">
        <f>IF(ISNUMBER($L321),IF(OR(AND(OR($J321="Retired",$J321="Permanent Low-Use"),$K321&lt;=2020),(AND($J321="New",$K321&gt;2020))),"N/A",VLOOKUP($F321,'Source Data'!$B$15:$I$22,5)),"")</f>
        <v/>
      </c>
      <c r="AA321" s="171" t="str">
        <f>IF(ISNUMBER($F321), IF(OR(AND(OR($J321="Retired", $J321="Permanent Low-Use"), $K321&lt;=2021), (AND($J321= "New", $K321&gt;2021))), "N/A", VLOOKUP($F321, 'Source Data'!$B$15:$I$22,6)), "")</f>
        <v/>
      </c>
      <c r="AB321" s="171" t="str">
        <f>IF(ISNUMBER($F321), IF(OR(AND(OR($J321="Retired", $J321="Permanent Low-Use"), $K321&lt;=2022), (AND($J321= "New", $K321&gt;2022))), "N/A", VLOOKUP($F321, 'Source Data'!$B$15:$I$22,7)), "")</f>
        <v/>
      </c>
      <c r="AC321" s="171" t="str">
        <f>IF(ISNUMBER($F321), IF(OR(AND(OR($J321="Retired", $J321="Permanent Low-Use"), $K321&lt;=2023), (AND($J321= "New", $K321&gt;2023))), "N/A", VLOOKUP($F321, 'Source Data'!$B$15:$I$22,8)), "")</f>
        <v/>
      </c>
      <c r="AD321" s="171" t="str">
        <f>IF(ISNUMBER($F321), IF(OR(AND(OR($J321="Retired", $J321="Permanent Low-Use"), $K321&lt;=2024), (AND($J321= "New", $K321&gt;2024))), "N/A", VLOOKUP($F321, 'Source Data'!$B$15:$I$22,8)), "")</f>
        <v/>
      </c>
      <c r="AE321" s="171" t="str">
        <f>IF(ISNUMBER($F321), IF(OR(AND(OR($J321="Retired", $J321="Permanent Low-Use"), $K321&lt;=2025), (AND($J321= "New", $K321&gt;2025))), "N/A", VLOOKUP($F321, 'Source Data'!$B$15:$I$22,8)), "")</f>
        <v/>
      </c>
      <c r="AF321" s="171" t="str">
        <f>IF(ISNUMBER($F321), IF(OR(AND(OR($J321="Retired", $J321="Permanent Low-Use"), $K321&lt;=2026), (AND($J321= "New", $K321&gt;2026))), "N/A", VLOOKUP($F321, 'Source Data'!$B$15:$I$22,8)), "")</f>
        <v/>
      </c>
      <c r="AG321" s="171" t="str">
        <f>IF(ISNUMBER($F321), IF(OR(AND(OR($J321="Retired", $J321="Permanent Low-Use"), $K321&lt;=2027), (AND($J321= "New", $K321&gt;2027))), "N/A", VLOOKUP($F321, 'Source Data'!$B$15:$I$22,8)), "")</f>
        <v/>
      </c>
      <c r="AH321" s="171" t="str">
        <f>IF(ISNUMBER($F321), IF(OR(AND(OR($J321="Retired", $J321="Permanent Low-Use"), $K321&lt;=2028), (AND($J321= "New", $K321&gt;2028))), "N/A", VLOOKUP($F321, 'Source Data'!$B$15:$I$22,8)), "")</f>
        <v/>
      </c>
      <c r="AI321" s="171" t="str">
        <f>IF(ISNUMBER($F321), IF(OR(AND(OR($J321="Retired", $J321="Permanent Low-Use"), $K321&lt;=2029), (AND($J321= "New", $K321&gt;2029))), "N/A", VLOOKUP($F321, 'Source Data'!$B$15:$I$22,8)), "")</f>
        <v/>
      </c>
      <c r="AJ321" s="171" t="str">
        <f>IF(ISNUMBER($F321), IF(OR(AND(OR($J321="Retired", $J321="Permanent Low-Use"), $K321&lt;=2030), (AND($J321= "New", $K321&gt;2030))), "N/A", VLOOKUP($F321, 'Source Data'!$B$15:$I$22,8)), "")</f>
        <v/>
      </c>
      <c r="AK321" s="171" t="str">
        <f>IF($N321= 0, "N/A", IF(ISERROR(VLOOKUP($F321, 'Source Data'!$B$4:$C$11,2)), "", VLOOKUP($F321, 'Source Data'!$B$4:$C$11,2)))</f>
        <v/>
      </c>
    </row>
    <row r="322" spans="1:37" x14ac:dyDescent="0.35">
      <c r="A322" s="99"/>
      <c r="B322" s="89"/>
      <c r="C322" s="90"/>
      <c r="D322" s="90"/>
      <c r="E322" s="91"/>
      <c r="F322" s="91"/>
      <c r="G322" s="86"/>
      <c r="H322" s="87"/>
      <c r="I322" s="86"/>
      <c r="J322" s="88"/>
      <c r="K322" s="92"/>
      <c r="L322" s="168" t="str">
        <f t="shared" si="13"/>
        <v/>
      </c>
      <c r="M322" s="170" t="str">
        <f>IF(ISERROR(VLOOKUP(E322,'Source Data'!$B$67:$J$97, MATCH(F322, 'Source Data'!$B$64:$J$64,1),TRUE))=TRUE,"",VLOOKUP(E322,'Source Data'!$B$67:$J$97,MATCH(F322, 'Source Data'!$B$64:$J$64,1),TRUE))</f>
        <v/>
      </c>
      <c r="N322" s="169" t="str">
        <f t="shared" si="14"/>
        <v/>
      </c>
      <c r="O322" s="170" t="str">
        <f>IF(OR(AND(OR($J322="Retired",$J322="Permanent Low-Use"),$K322&lt;=2020),(AND($J322="New",$K322&gt;2020))),"N/A",IF($N322=0,0,IF(ISERROR(VLOOKUP($E322,'Source Data'!$B$29:$J$60, MATCH($L322, 'Source Data'!$B$26:$J$26,1),TRUE))=TRUE,"",VLOOKUP($E322,'Source Data'!$B$29:$J$60,MATCH($L322, 'Source Data'!$B$26:$J$26,1),TRUE))))</f>
        <v/>
      </c>
      <c r="P322" s="170" t="str">
        <f>IF(OR(AND(OR($J322="Retired",$J322="Permanent Low-Use"),$K322&lt;=2021),(AND($J322="New",$K322&gt;2021))),"N/A",IF($N322=0,0,IF(ISERROR(VLOOKUP($E322,'Source Data'!$B$29:$J$60, MATCH($L322, 'Source Data'!$B$26:$J$26,1),TRUE))=TRUE,"",VLOOKUP($E322,'Source Data'!$B$29:$J$60,MATCH($L322, 'Source Data'!$B$26:$J$26,1),TRUE))))</f>
        <v/>
      </c>
      <c r="Q322" s="170" t="str">
        <f>IF(OR(AND(OR($J322="Retired",$J322="Permanent Low-Use"),$K322&lt;=2022),(AND($J322="New",$K322&gt;2022))),"N/A",IF($N322=0,0,IF(ISERROR(VLOOKUP($E322,'Source Data'!$B$29:$J$60, MATCH($L322, 'Source Data'!$B$26:$J$26,1),TRUE))=TRUE,"",VLOOKUP($E322,'Source Data'!$B$29:$J$60,MATCH($L322, 'Source Data'!$B$26:$J$26,1),TRUE))))</f>
        <v/>
      </c>
      <c r="R322" s="170" t="str">
        <f>IF(OR(AND(OR($J322="Retired",$J322="Permanent Low-Use"),$K322&lt;=2023),(AND($J322="New",$K322&gt;2023))),"N/A",IF($N322=0,0,IF(ISERROR(VLOOKUP($E322,'Source Data'!$B$29:$J$60, MATCH($L322, 'Source Data'!$B$26:$J$26,1),TRUE))=TRUE,"",VLOOKUP($E322,'Source Data'!$B$29:$J$60,MATCH($L322, 'Source Data'!$B$26:$J$26,1),TRUE))))</f>
        <v/>
      </c>
      <c r="S322" s="170" t="str">
        <f>IF(OR(AND(OR($J322="Retired",$J322="Permanent Low-Use"),$K322&lt;=2024),(AND($J322="New",$K322&gt;2024))),"N/A",IF($N322=0,0,IF(ISERROR(VLOOKUP($E322,'Source Data'!$B$29:$J$60, MATCH($L322, 'Source Data'!$B$26:$J$26,1),TRUE))=TRUE,"",VLOOKUP($E322,'Source Data'!$B$29:$J$60,MATCH($L322, 'Source Data'!$B$26:$J$26,1),TRUE))))</f>
        <v/>
      </c>
      <c r="T322" s="170" t="str">
        <f>IF(OR(AND(OR($J322="Retired",$J322="Permanent Low-Use"),$K322&lt;=2025),(AND($J322="New",$K322&gt;2025))),"N/A",IF($N322=0,0,IF(ISERROR(VLOOKUP($E322,'Source Data'!$B$29:$J$60, MATCH($L322, 'Source Data'!$B$26:$J$26,1),TRUE))=TRUE,"",VLOOKUP($E322,'Source Data'!$B$29:$J$60,MATCH($L322, 'Source Data'!$B$26:$J$26,1),TRUE))))</f>
        <v/>
      </c>
      <c r="U322" s="170" t="str">
        <f>IF(OR(AND(OR($J322="Retired",$J322="Permanent Low-Use"),$K322&lt;=2026),(AND($J322="New",$K322&gt;2026))),"N/A",IF($N322=0,0,IF(ISERROR(VLOOKUP($E322,'Source Data'!$B$29:$J$60, MATCH($L322, 'Source Data'!$B$26:$J$26,1),TRUE))=TRUE,"",VLOOKUP($E322,'Source Data'!$B$29:$J$60,MATCH($L322, 'Source Data'!$B$26:$J$26,1),TRUE))))</f>
        <v/>
      </c>
      <c r="V322" s="170" t="str">
        <f>IF(OR(AND(OR($J322="Retired",$J322="Permanent Low-Use"),$K322&lt;=2027),(AND($J322="New",$K322&gt;2027))),"N/A",IF($N322=0,0,IF(ISERROR(VLOOKUP($E322,'Source Data'!$B$29:$J$60, MATCH($L322, 'Source Data'!$B$26:$J$26,1),TRUE))=TRUE,"",VLOOKUP($E322,'Source Data'!$B$29:$J$60,MATCH($L322, 'Source Data'!$B$26:$J$26,1),TRUE))))</f>
        <v/>
      </c>
      <c r="W322" s="170" t="str">
        <f>IF(OR(AND(OR($J322="Retired",$J322="Permanent Low-Use"),$K322&lt;=2028),(AND($J322="New",$K322&gt;2028))),"N/A",IF($N322=0,0,IF(ISERROR(VLOOKUP($E322,'Source Data'!$B$29:$J$60, MATCH($L322, 'Source Data'!$B$26:$J$26,1),TRUE))=TRUE,"",VLOOKUP($E322,'Source Data'!$B$29:$J$60,MATCH($L322, 'Source Data'!$B$26:$J$26,1),TRUE))))</f>
        <v/>
      </c>
      <c r="X322" s="170" t="str">
        <f>IF(OR(AND(OR($J322="Retired",$J322="Permanent Low-Use"),$K322&lt;=2029),(AND($J322="New",$K322&gt;2029))),"N/A",IF($N322=0,0,IF(ISERROR(VLOOKUP($E322,'Source Data'!$B$29:$J$60, MATCH($L322, 'Source Data'!$B$26:$J$26,1),TRUE))=TRUE,"",VLOOKUP($E322,'Source Data'!$B$29:$J$60,MATCH($L322, 'Source Data'!$B$26:$J$26,1),TRUE))))</f>
        <v/>
      </c>
      <c r="Y322" s="170" t="str">
        <f>IF(OR(AND(OR($J322="Retired",$J322="Permanent Low-Use"),$K322&lt;=2030),(AND($J322="New",$K322&gt;2030))),"N/A",IF($N322=0,0,IF(ISERROR(VLOOKUP($E322,'Source Data'!$B$29:$J$60, MATCH($L322, 'Source Data'!$B$26:$J$26,1),TRUE))=TRUE,"",VLOOKUP($E322,'Source Data'!$B$29:$J$60,MATCH($L322, 'Source Data'!$B$26:$J$26,1),TRUE))))</f>
        <v/>
      </c>
      <c r="Z322" s="171" t="str">
        <f>IF(ISNUMBER($L322),IF(OR(AND(OR($J322="Retired",$J322="Permanent Low-Use"),$K322&lt;=2020),(AND($J322="New",$K322&gt;2020))),"N/A",VLOOKUP($F322,'Source Data'!$B$15:$I$22,5)),"")</f>
        <v/>
      </c>
      <c r="AA322" s="171" t="str">
        <f>IF(ISNUMBER($F322), IF(OR(AND(OR($J322="Retired", $J322="Permanent Low-Use"), $K322&lt;=2021), (AND($J322= "New", $K322&gt;2021))), "N/A", VLOOKUP($F322, 'Source Data'!$B$15:$I$22,6)), "")</f>
        <v/>
      </c>
      <c r="AB322" s="171" t="str">
        <f>IF(ISNUMBER($F322), IF(OR(AND(OR($J322="Retired", $J322="Permanent Low-Use"), $K322&lt;=2022), (AND($J322= "New", $K322&gt;2022))), "N/A", VLOOKUP($F322, 'Source Data'!$B$15:$I$22,7)), "")</f>
        <v/>
      </c>
      <c r="AC322" s="171" t="str">
        <f>IF(ISNUMBER($F322), IF(OR(AND(OR($J322="Retired", $J322="Permanent Low-Use"), $K322&lt;=2023), (AND($J322= "New", $K322&gt;2023))), "N/A", VLOOKUP($F322, 'Source Data'!$B$15:$I$22,8)), "")</f>
        <v/>
      </c>
      <c r="AD322" s="171" t="str">
        <f>IF(ISNUMBER($F322), IF(OR(AND(OR($J322="Retired", $J322="Permanent Low-Use"), $K322&lt;=2024), (AND($J322= "New", $K322&gt;2024))), "N/A", VLOOKUP($F322, 'Source Data'!$B$15:$I$22,8)), "")</f>
        <v/>
      </c>
      <c r="AE322" s="171" t="str">
        <f>IF(ISNUMBER($F322), IF(OR(AND(OR($J322="Retired", $J322="Permanent Low-Use"), $K322&lt;=2025), (AND($J322= "New", $K322&gt;2025))), "N/A", VLOOKUP($F322, 'Source Data'!$B$15:$I$22,8)), "")</f>
        <v/>
      </c>
      <c r="AF322" s="171" t="str">
        <f>IF(ISNUMBER($F322), IF(OR(AND(OR($J322="Retired", $J322="Permanent Low-Use"), $K322&lt;=2026), (AND($J322= "New", $K322&gt;2026))), "N/A", VLOOKUP($F322, 'Source Data'!$B$15:$I$22,8)), "")</f>
        <v/>
      </c>
      <c r="AG322" s="171" t="str">
        <f>IF(ISNUMBER($F322), IF(OR(AND(OR($J322="Retired", $J322="Permanent Low-Use"), $K322&lt;=2027), (AND($J322= "New", $K322&gt;2027))), "N/A", VLOOKUP($F322, 'Source Data'!$B$15:$I$22,8)), "")</f>
        <v/>
      </c>
      <c r="AH322" s="171" t="str">
        <f>IF(ISNUMBER($F322), IF(OR(AND(OR($J322="Retired", $J322="Permanent Low-Use"), $K322&lt;=2028), (AND($J322= "New", $K322&gt;2028))), "N/A", VLOOKUP($F322, 'Source Data'!$B$15:$I$22,8)), "")</f>
        <v/>
      </c>
      <c r="AI322" s="171" t="str">
        <f>IF(ISNUMBER($F322), IF(OR(AND(OR($J322="Retired", $J322="Permanent Low-Use"), $K322&lt;=2029), (AND($J322= "New", $K322&gt;2029))), "N/A", VLOOKUP($F322, 'Source Data'!$B$15:$I$22,8)), "")</f>
        <v/>
      </c>
      <c r="AJ322" s="171" t="str">
        <f>IF(ISNUMBER($F322), IF(OR(AND(OR($J322="Retired", $J322="Permanent Low-Use"), $K322&lt;=2030), (AND($J322= "New", $K322&gt;2030))), "N/A", VLOOKUP($F322, 'Source Data'!$B$15:$I$22,8)), "")</f>
        <v/>
      </c>
      <c r="AK322" s="171" t="str">
        <f>IF($N322= 0, "N/A", IF(ISERROR(VLOOKUP($F322, 'Source Data'!$B$4:$C$11,2)), "", VLOOKUP($F322, 'Source Data'!$B$4:$C$11,2)))</f>
        <v/>
      </c>
    </row>
    <row r="323" spans="1:37" x14ac:dyDescent="0.35">
      <c r="A323" s="99"/>
      <c r="B323" s="89"/>
      <c r="C323" s="90"/>
      <c r="D323" s="90"/>
      <c r="E323" s="91"/>
      <c r="F323" s="91"/>
      <c r="G323" s="86"/>
      <c r="H323" s="87"/>
      <c r="I323" s="86"/>
      <c r="J323" s="88"/>
      <c r="K323" s="92"/>
      <c r="L323" s="168" t="str">
        <f t="shared" si="13"/>
        <v/>
      </c>
      <c r="M323" s="170" t="str">
        <f>IF(ISERROR(VLOOKUP(E323,'Source Data'!$B$67:$J$97, MATCH(F323, 'Source Data'!$B$64:$J$64,1),TRUE))=TRUE,"",VLOOKUP(E323,'Source Data'!$B$67:$J$97,MATCH(F323, 'Source Data'!$B$64:$J$64,1),TRUE))</f>
        <v/>
      </c>
      <c r="N323" s="169" t="str">
        <f t="shared" si="14"/>
        <v/>
      </c>
      <c r="O323" s="170" t="str">
        <f>IF(OR(AND(OR($J323="Retired",$J323="Permanent Low-Use"),$K323&lt;=2020),(AND($J323="New",$K323&gt;2020))),"N/A",IF($N323=0,0,IF(ISERROR(VLOOKUP($E323,'Source Data'!$B$29:$J$60, MATCH($L323, 'Source Data'!$B$26:$J$26,1),TRUE))=TRUE,"",VLOOKUP($E323,'Source Data'!$B$29:$J$60,MATCH($L323, 'Source Data'!$B$26:$J$26,1),TRUE))))</f>
        <v/>
      </c>
      <c r="P323" s="170" t="str">
        <f>IF(OR(AND(OR($J323="Retired",$J323="Permanent Low-Use"),$K323&lt;=2021),(AND($J323="New",$K323&gt;2021))),"N/A",IF($N323=0,0,IF(ISERROR(VLOOKUP($E323,'Source Data'!$B$29:$J$60, MATCH($L323, 'Source Data'!$B$26:$J$26,1),TRUE))=TRUE,"",VLOOKUP($E323,'Source Data'!$B$29:$J$60,MATCH($L323, 'Source Data'!$B$26:$J$26,1),TRUE))))</f>
        <v/>
      </c>
      <c r="Q323" s="170" t="str">
        <f>IF(OR(AND(OR($J323="Retired",$J323="Permanent Low-Use"),$K323&lt;=2022),(AND($J323="New",$K323&gt;2022))),"N/A",IF($N323=0,0,IF(ISERROR(VLOOKUP($E323,'Source Data'!$B$29:$J$60, MATCH($L323, 'Source Data'!$B$26:$J$26,1),TRUE))=TRUE,"",VLOOKUP($E323,'Source Data'!$B$29:$J$60,MATCH($L323, 'Source Data'!$B$26:$J$26,1),TRUE))))</f>
        <v/>
      </c>
      <c r="R323" s="170" t="str">
        <f>IF(OR(AND(OR($J323="Retired",$J323="Permanent Low-Use"),$K323&lt;=2023),(AND($J323="New",$K323&gt;2023))),"N/A",IF($N323=0,0,IF(ISERROR(VLOOKUP($E323,'Source Data'!$B$29:$J$60, MATCH($L323, 'Source Data'!$B$26:$J$26,1),TRUE))=TRUE,"",VLOOKUP($E323,'Source Data'!$B$29:$J$60,MATCH($L323, 'Source Data'!$B$26:$J$26,1),TRUE))))</f>
        <v/>
      </c>
      <c r="S323" s="170" t="str">
        <f>IF(OR(AND(OR($J323="Retired",$J323="Permanent Low-Use"),$K323&lt;=2024),(AND($J323="New",$K323&gt;2024))),"N/A",IF($N323=0,0,IF(ISERROR(VLOOKUP($E323,'Source Data'!$B$29:$J$60, MATCH($L323, 'Source Data'!$B$26:$J$26,1),TRUE))=TRUE,"",VLOOKUP($E323,'Source Data'!$B$29:$J$60,MATCH($L323, 'Source Data'!$B$26:$J$26,1),TRUE))))</f>
        <v/>
      </c>
      <c r="T323" s="170" t="str">
        <f>IF(OR(AND(OR($J323="Retired",$J323="Permanent Low-Use"),$K323&lt;=2025),(AND($J323="New",$K323&gt;2025))),"N/A",IF($N323=0,0,IF(ISERROR(VLOOKUP($E323,'Source Data'!$B$29:$J$60, MATCH($L323, 'Source Data'!$B$26:$J$26,1),TRUE))=TRUE,"",VLOOKUP($E323,'Source Data'!$B$29:$J$60,MATCH($L323, 'Source Data'!$B$26:$J$26,1),TRUE))))</f>
        <v/>
      </c>
      <c r="U323" s="170" t="str">
        <f>IF(OR(AND(OR($J323="Retired",$J323="Permanent Low-Use"),$K323&lt;=2026),(AND($J323="New",$K323&gt;2026))),"N/A",IF($N323=0,0,IF(ISERROR(VLOOKUP($E323,'Source Data'!$B$29:$J$60, MATCH($L323, 'Source Data'!$B$26:$J$26,1),TRUE))=TRUE,"",VLOOKUP($E323,'Source Data'!$B$29:$J$60,MATCH($L323, 'Source Data'!$B$26:$J$26,1),TRUE))))</f>
        <v/>
      </c>
      <c r="V323" s="170" t="str">
        <f>IF(OR(AND(OR($J323="Retired",$J323="Permanent Low-Use"),$K323&lt;=2027),(AND($J323="New",$K323&gt;2027))),"N/A",IF($N323=0,0,IF(ISERROR(VLOOKUP($E323,'Source Data'!$B$29:$J$60, MATCH($L323, 'Source Data'!$B$26:$J$26,1),TRUE))=TRUE,"",VLOOKUP($E323,'Source Data'!$B$29:$J$60,MATCH($L323, 'Source Data'!$B$26:$J$26,1),TRUE))))</f>
        <v/>
      </c>
      <c r="W323" s="170" t="str">
        <f>IF(OR(AND(OR($J323="Retired",$J323="Permanent Low-Use"),$K323&lt;=2028),(AND($J323="New",$K323&gt;2028))),"N/A",IF($N323=0,0,IF(ISERROR(VLOOKUP($E323,'Source Data'!$B$29:$J$60, MATCH($L323, 'Source Data'!$B$26:$J$26,1),TRUE))=TRUE,"",VLOOKUP($E323,'Source Data'!$B$29:$J$60,MATCH($L323, 'Source Data'!$B$26:$J$26,1),TRUE))))</f>
        <v/>
      </c>
      <c r="X323" s="170" t="str">
        <f>IF(OR(AND(OR($J323="Retired",$J323="Permanent Low-Use"),$K323&lt;=2029),(AND($J323="New",$K323&gt;2029))),"N/A",IF($N323=0,0,IF(ISERROR(VLOOKUP($E323,'Source Data'!$B$29:$J$60, MATCH($L323, 'Source Data'!$B$26:$J$26,1),TRUE))=TRUE,"",VLOOKUP($E323,'Source Data'!$B$29:$J$60,MATCH($L323, 'Source Data'!$B$26:$J$26,1),TRUE))))</f>
        <v/>
      </c>
      <c r="Y323" s="170" t="str">
        <f>IF(OR(AND(OR($J323="Retired",$J323="Permanent Low-Use"),$K323&lt;=2030),(AND($J323="New",$K323&gt;2030))),"N/A",IF($N323=0,0,IF(ISERROR(VLOOKUP($E323,'Source Data'!$B$29:$J$60, MATCH($L323, 'Source Data'!$B$26:$J$26,1),TRUE))=TRUE,"",VLOOKUP($E323,'Source Data'!$B$29:$J$60,MATCH($L323, 'Source Data'!$B$26:$J$26,1),TRUE))))</f>
        <v/>
      </c>
      <c r="Z323" s="171" t="str">
        <f>IF(ISNUMBER($L323),IF(OR(AND(OR($J323="Retired",$J323="Permanent Low-Use"),$K323&lt;=2020),(AND($J323="New",$K323&gt;2020))),"N/A",VLOOKUP($F323,'Source Data'!$B$15:$I$22,5)),"")</f>
        <v/>
      </c>
      <c r="AA323" s="171" t="str">
        <f>IF(ISNUMBER($F323), IF(OR(AND(OR($J323="Retired", $J323="Permanent Low-Use"), $K323&lt;=2021), (AND($J323= "New", $K323&gt;2021))), "N/A", VLOOKUP($F323, 'Source Data'!$B$15:$I$22,6)), "")</f>
        <v/>
      </c>
      <c r="AB323" s="171" t="str">
        <f>IF(ISNUMBER($F323), IF(OR(AND(OR($J323="Retired", $J323="Permanent Low-Use"), $K323&lt;=2022), (AND($J323= "New", $K323&gt;2022))), "N/A", VLOOKUP($F323, 'Source Data'!$B$15:$I$22,7)), "")</f>
        <v/>
      </c>
      <c r="AC323" s="171" t="str">
        <f>IF(ISNUMBER($F323), IF(OR(AND(OR($J323="Retired", $J323="Permanent Low-Use"), $K323&lt;=2023), (AND($J323= "New", $K323&gt;2023))), "N/A", VLOOKUP($F323, 'Source Data'!$B$15:$I$22,8)), "")</f>
        <v/>
      </c>
      <c r="AD323" s="171" t="str">
        <f>IF(ISNUMBER($F323), IF(OR(AND(OR($J323="Retired", $J323="Permanent Low-Use"), $K323&lt;=2024), (AND($J323= "New", $K323&gt;2024))), "N/A", VLOOKUP($F323, 'Source Data'!$B$15:$I$22,8)), "")</f>
        <v/>
      </c>
      <c r="AE323" s="171" t="str">
        <f>IF(ISNUMBER($F323), IF(OR(AND(OR($J323="Retired", $J323="Permanent Low-Use"), $K323&lt;=2025), (AND($J323= "New", $K323&gt;2025))), "N/A", VLOOKUP($F323, 'Source Data'!$B$15:$I$22,8)), "")</f>
        <v/>
      </c>
      <c r="AF323" s="171" t="str">
        <f>IF(ISNUMBER($F323), IF(OR(AND(OR($J323="Retired", $J323="Permanent Low-Use"), $K323&lt;=2026), (AND($J323= "New", $K323&gt;2026))), "N/A", VLOOKUP($F323, 'Source Data'!$B$15:$I$22,8)), "")</f>
        <v/>
      </c>
      <c r="AG323" s="171" t="str">
        <f>IF(ISNUMBER($F323), IF(OR(AND(OR($J323="Retired", $J323="Permanent Low-Use"), $K323&lt;=2027), (AND($J323= "New", $K323&gt;2027))), "N/A", VLOOKUP($F323, 'Source Data'!$B$15:$I$22,8)), "")</f>
        <v/>
      </c>
      <c r="AH323" s="171" t="str">
        <f>IF(ISNUMBER($F323), IF(OR(AND(OR($J323="Retired", $J323="Permanent Low-Use"), $K323&lt;=2028), (AND($J323= "New", $K323&gt;2028))), "N/A", VLOOKUP($F323, 'Source Data'!$B$15:$I$22,8)), "")</f>
        <v/>
      </c>
      <c r="AI323" s="171" t="str">
        <f>IF(ISNUMBER($F323), IF(OR(AND(OR($J323="Retired", $J323="Permanent Low-Use"), $K323&lt;=2029), (AND($J323= "New", $K323&gt;2029))), "N/A", VLOOKUP($F323, 'Source Data'!$B$15:$I$22,8)), "")</f>
        <v/>
      </c>
      <c r="AJ323" s="171" t="str">
        <f>IF(ISNUMBER($F323), IF(OR(AND(OR($J323="Retired", $J323="Permanent Low-Use"), $K323&lt;=2030), (AND($J323= "New", $K323&gt;2030))), "N/A", VLOOKUP($F323, 'Source Data'!$B$15:$I$22,8)), "")</f>
        <v/>
      </c>
      <c r="AK323" s="171" t="str">
        <f>IF($N323= 0, "N/A", IF(ISERROR(VLOOKUP($F323, 'Source Data'!$B$4:$C$11,2)), "", VLOOKUP($F323, 'Source Data'!$B$4:$C$11,2)))</f>
        <v/>
      </c>
    </row>
    <row r="324" spans="1:37" x14ac:dyDescent="0.35">
      <c r="A324" s="99"/>
      <c r="B324" s="89"/>
      <c r="C324" s="90"/>
      <c r="D324" s="90"/>
      <c r="E324" s="91"/>
      <c r="F324" s="91"/>
      <c r="G324" s="86"/>
      <c r="H324" s="87"/>
      <c r="I324" s="86"/>
      <c r="J324" s="88"/>
      <c r="K324" s="92"/>
      <c r="L324" s="168" t="str">
        <f t="shared" si="13"/>
        <v/>
      </c>
      <c r="M324" s="170" t="str">
        <f>IF(ISERROR(VLOOKUP(E324,'Source Data'!$B$67:$J$97, MATCH(F324, 'Source Data'!$B$64:$J$64,1),TRUE))=TRUE,"",VLOOKUP(E324,'Source Data'!$B$67:$J$97,MATCH(F324, 'Source Data'!$B$64:$J$64,1),TRUE))</f>
        <v/>
      </c>
      <c r="N324" s="169" t="str">
        <f t="shared" si="14"/>
        <v/>
      </c>
      <c r="O324" s="170" t="str">
        <f>IF(OR(AND(OR($J324="Retired",$J324="Permanent Low-Use"),$K324&lt;=2020),(AND($J324="New",$K324&gt;2020))),"N/A",IF($N324=0,0,IF(ISERROR(VLOOKUP($E324,'Source Data'!$B$29:$J$60, MATCH($L324, 'Source Data'!$B$26:$J$26,1),TRUE))=TRUE,"",VLOOKUP($E324,'Source Data'!$B$29:$J$60,MATCH($L324, 'Source Data'!$B$26:$J$26,1),TRUE))))</f>
        <v/>
      </c>
      <c r="P324" s="170" t="str">
        <f>IF(OR(AND(OR($J324="Retired",$J324="Permanent Low-Use"),$K324&lt;=2021),(AND($J324="New",$K324&gt;2021))),"N/A",IF($N324=0,0,IF(ISERROR(VLOOKUP($E324,'Source Data'!$B$29:$J$60, MATCH($L324, 'Source Data'!$B$26:$J$26,1),TRUE))=TRUE,"",VLOOKUP($E324,'Source Data'!$B$29:$J$60,MATCH($L324, 'Source Data'!$B$26:$J$26,1),TRUE))))</f>
        <v/>
      </c>
      <c r="Q324" s="170" t="str">
        <f>IF(OR(AND(OR($J324="Retired",$J324="Permanent Low-Use"),$K324&lt;=2022),(AND($J324="New",$K324&gt;2022))),"N/A",IF($N324=0,0,IF(ISERROR(VLOOKUP($E324,'Source Data'!$B$29:$J$60, MATCH($L324, 'Source Data'!$B$26:$J$26,1),TRUE))=TRUE,"",VLOOKUP($E324,'Source Data'!$B$29:$J$60,MATCH($L324, 'Source Data'!$B$26:$J$26,1),TRUE))))</f>
        <v/>
      </c>
      <c r="R324" s="170" t="str">
        <f>IF(OR(AND(OR($J324="Retired",$J324="Permanent Low-Use"),$K324&lt;=2023),(AND($J324="New",$K324&gt;2023))),"N/A",IF($N324=0,0,IF(ISERROR(VLOOKUP($E324,'Source Data'!$B$29:$J$60, MATCH($L324, 'Source Data'!$B$26:$J$26,1),TRUE))=TRUE,"",VLOOKUP($E324,'Source Data'!$B$29:$J$60,MATCH($L324, 'Source Data'!$B$26:$J$26,1),TRUE))))</f>
        <v/>
      </c>
      <c r="S324" s="170" t="str">
        <f>IF(OR(AND(OR($J324="Retired",$J324="Permanent Low-Use"),$K324&lt;=2024),(AND($J324="New",$K324&gt;2024))),"N/A",IF($N324=0,0,IF(ISERROR(VLOOKUP($E324,'Source Data'!$B$29:$J$60, MATCH($L324, 'Source Data'!$B$26:$J$26,1),TRUE))=TRUE,"",VLOOKUP($E324,'Source Data'!$B$29:$J$60,MATCH($L324, 'Source Data'!$B$26:$J$26,1),TRUE))))</f>
        <v/>
      </c>
      <c r="T324" s="170" t="str">
        <f>IF(OR(AND(OR($J324="Retired",$J324="Permanent Low-Use"),$K324&lt;=2025),(AND($J324="New",$K324&gt;2025))),"N/A",IF($N324=0,0,IF(ISERROR(VLOOKUP($E324,'Source Data'!$B$29:$J$60, MATCH($L324, 'Source Data'!$B$26:$J$26,1),TRUE))=TRUE,"",VLOOKUP($E324,'Source Data'!$B$29:$J$60,MATCH($L324, 'Source Data'!$B$26:$J$26,1),TRUE))))</f>
        <v/>
      </c>
      <c r="U324" s="170" t="str">
        <f>IF(OR(AND(OR($J324="Retired",$J324="Permanent Low-Use"),$K324&lt;=2026),(AND($J324="New",$K324&gt;2026))),"N/A",IF($N324=0,0,IF(ISERROR(VLOOKUP($E324,'Source Data'!$B$29:$J$60, MATCH($L324, 'Source Data'!$B$26:$J$26,1),TRUE))=TRUE,"",VLOOKUP($E324,'Source Data'!$B$29:$J$60,MATCH($L324, 'Source Data'!$B$26:$J$26,1),TRUE))))</f>
        <v/>
      </c>
      <c r="V324" s="170" t="str">
        <f>IF(OR(AND(OR($J324="Retired",$J324="Permanent Low-Use"),$K324&lt;=2027),(AND($J324="New",$K324&gt;2027))),"N/A",IF($N324=0,0,IF(ISERROR(VLOOKUP($E324,'Source Data'!$B$29:$J$60, MATCH($L324, 'Source Data'!$B$26:$J$26,1),TRUE))=TRUE,"",VLOOKUP($E324,'Source Data'!$B$29:$J$60,MATCH($L324, 'Source Data'!$B$26:$J$26,1),TRUE))))</f>
        <v/>
      </c>
      <c r="W324" s="170" t="str">
        <f>IF(OR(AND(OR($J324="Retired",$J324="Permanent Low-Use"),$K324&lt;=2028),(AND($J324="New",$K324&gt;2028))),"N/A",IF($N324=0,0,IF(ISERROR(VLOOKUP($E324,'Source Data'!$B$29:$J$60, MATCH($L324, 'Source Data'!$B$26:$J$26,1),TRUE))=TRUE,"",VLOOKUP($E324,'Source Data'!$B$29:$J$60,MATCH($L324, 'Source Data'!$B$26:$J$26,1),TRUE))))</f>
        <v/>
      </c>
      <c r="X324" s="170" t="str">
        <f>IF(OR(AND(OR($J324="Retired",$J324="Permanent Low-Use"),$K324&lt;=2029),(AND($J324="New",$K324&gt;2029))),"N/A",IF($N324=0,0,IF(ISERROR(VLOOKUP($E324,'Source Data'!$B$29:$J$60, MATCH($L324, 'Source Data'!$B$26:$J$26,1),TRUE))=TRUE,"",VLOOKUP($E324,'Source Data'!$B$29:$J$60,MATCH($L324, 'Source Data'!$B$26:$J$26,1),TRUE))))</f>
        <v/>
      </c>
      <c r="Y324" s="170" t="str">
        <f>IF(OR(AND(OR($J324="Retired",$J324="Permanent Low-Use"),$K324&lt;=2030),(AND($J324="New",$K324&gt;2030))),"N/A",IF($N324=0,0,IF(ISERROR(VLOOKUP($E324,'Source Data'!$B$29:$J$60, MATCH($L324, 'Source Data'!$B$26:$J$26,1),TRUE))=TRUE,"",VLOOKUP($E324,'Source Data'!$B$29:$J$60,MATCH($L324, 'Source Data'!$B$26:$J$26,1),TRUE))))</f>
        <v/>
      </c>
      <c r="Z324" s="171" t="str">
        <f>IF(ISNUMBER($L324),IF(OR(AND(OR($J324="Retired",$J324="Permanent Low-Use"),$K324&lt;=2020),(AND($J324="New",$K324&gt;2020))),"N/A",VLOOKUP($F324,'Source Data'!$B$15:$I$22,5)),"")</f>
        <v/>
      </c>
      <c r="AA324" s="171" t="str">
        <f>IF(ISNUMBER($F324), IF(OR(AND(OR($J324="Retired", $J324="Permanent Low-Use"), $K324&lt;=2021), (AND($J324= "New", $K324&gt;2021))), "N/A", VLOOKUP($F324, 'Source Data'!$B$15:$I$22,6)), "")</f>
        <v/>
      </c>
      <c r="AB324" s="171" t="str">
        <f>IF(ISNUMBER($F324), IF(OR(AND(OR($J324="Retired", $J324="Permanent Low-Use"), $K324&lt;=2022), (AND($J324= "New", $K324&gt;2022))), "N/A", VLOOKUP($F324, 'Source Data'!$B$15:$I$22,7)), "")</f>
        <v/>
      </c>
      <c r="AC324" s="171" t="str">
        <f>IF(ISNUMBER($F324), IF(OR(AND(OR($J324="Retired", $J324="Permanent Low-Use"), $K324&lt;=2023), (AND($J324= "New", $K324&gt;2023))), "N/A", VLOOKUP($F324, 'Source Data'!$B$15:$I$22,8)), "")</f>
        <v/>
      </c>
      <c r="AD324" s="171" t="str">
        <f>IF(ISNUMBER($F324), IF(OR(AND(OR($J324="Retired", $J324="Permanent Low-Use"), $K324&lt;=2024), (AND($J324= "New", $K324&gt;2024))), "N/A", VLOOKUP($F324, 'Source Data'!$B$15:$I$22,8)), "")</f>
        <v/>
      </c>
      <c r="AE324" s="171" t="str">
        <f>IF(ISNUMBER($F324), IF(OR(AND(OR($J324="Retired", $J324="Permanent Low-Use"), $K324&lt;=2025), (AND($J324= "New", $K324&gt;2025))), "N/A", VLOOKUP($F324, 'Source Data'!$B$15:$I$22,8)), "")</f>
        <v/>
      </c>
      <c r="AF324" s="171" t="str">
        <f>IF(ISNUMBER($F324), IF(OR(AND(OR($J324="Retired", $J324="Permanent Low-Use"), $K324&lt;=2026), (AND($J324= "New", $K324&gt;2026))), "N/A", VLOOKUP($F324, 'Source Data'!$B$15:$I$22,8)), "")</f>
        <v/>
      </c>
      <c r="AG324" s="171" t="str">
        <f>IF(ISNUMBER($F324), IF(OR(AND(OR($J324="Retired", $J324="Permanent Low-Use"), $K324&lt;=2027), (AND($J324= "New", $K324&gt;2027))), "N/A", VLOOKUP($F324, 'Source Data'!$B$15:$I$22,8)), "")</f>
        <v/>
      </c>
      <c r="AH324" s="171" t="str">
        <f>IF(ISNUMBER($F324), IF(OR(AND(OR($J324="Retired", $J324="Permanent Low-Use"), $K324&lt;=2028), (AND($J324= "New", $K324&gt;2028))), "N/A", VLOOKUP($F324, 'Source Data'!$B$15:$I$22,8)), "")</f>
        <v/>
      </c>
      <c r="AI324" s="171" t="str">
        <f>IF(ISNUMBER($F324), IF(OR(AND(OR($J324="Retired", $J324="Permanent Low-Use"), $K324&lt;=2029), (AND($J324= "New", $K324&gt;2029))), "N/A", VLOOKUP($F324, 'Source Data'!$B$15:$I$22,8)), "")</f>
        <v/>
      </c>
      <c r="AJ324" s="171" t="str">
        <f>IF(ISNUMBER($F324), IF(OR(AND(OR($J324="Retired", $J324="Permanent Low-Use"), $K324&lt;=2030), (AND($J324= "New", $K324&gt;2030))), "N/A", VLOOKUP($F324, 'Source Data'!$B$15:$I$22,8)), "")</f>
        <v/>
      </c>
      <c r="AK324" s="171" t="str">
        <f>IF($N324= 0, "N/A", IF(ISERROR(VLOOKUP($F324, 'Source Data'!$B$4:$C$11,2)), "", VLOOKUP($F324, 'Source Data'!$B$4:$C$11,2)))</f>
        <v/>
      </c>
    </row>
    <row r="325" spans="1:37" x14ac:dyDescent="0.35">
      <c r="A325" s="99"/>
      <c r="B325" s="89"/>
      <c r="C325" s="90"/>
      <c r="D325" s="90"/>
      <c r="E325" s="91"/>
      <c r="F325" s="91"/>
      <c r="G325" s="86"/>
      <c r="H325" s="87"/>
      <c r="I325" s="86"/>
      <c r="J325" s="88"/>
      <c r="K325" s="92"/>
      <c r="L325" s="168" t="str">
        <f t="shared" si="13"/>
        <v/>
      </c>
      <c r="M325" s="170" t="str">
        <f>IF(ISERROR(VLOOKUP(E325,'Source Data'!$B$67:$J$97, MATCH(F325, 'Source Data'!$B$64:$J$64,1),TRUE))=TRUE,"",VLOOKUP(E325,'Source Data'!$B$67:$J$97,MATCH(F325, 'Source Data'!$B$64:$J$64,1),TRUE))</f>
        <v/>
      </c>
      <c r="N325" s="169" t="str">
        <f t="shared" si="14"/>
        <v/>
      </c>
      <c r="O325" s="170" t="str">
        <f>IF(OR(AND(OR($J325="Retired",$J325="Permanent Low-Use"),$K325&lt;=2020),(AND($J325="New",$K325&gt;2020))),"N/A",IF($N325=0,0,IF(ISERROR(VLOOKUP($E325,'Source Data'!$B$29:$J$60, MATCH($L325, 'Source Data'!$B$26:$J$26,1),TRUE))=TRUE,"",VLOOKUP($E325,'Source Data'!$B$29:$J$60,MATCH($L325, 'Source Data'!$B$26:$J$26,1),TRUE))))</f>
        <v/>
      </c>
      <c r="P325" s="170" t="str">
        <f>IF(OR(AND(OR($J325="Retired",$J325="Permanent Low-Use"),$K325&lt;=2021),(AND($J325="New",$K325&gt;2021))),"N/A",IF($N325=0,0,IF(ISERROR(VLOOKUP($E325,'Source Data'!$B$29:$J$60, MATCH($L325, 'Source Data'!$B$26:$J$26,1),TRUE))=TRUE,"",VLOOKUP($E325,'Source Data'!$B$29:$J$60,MATCH($L325, 'Source Data'!$B$26:$J$26,1),TRUE))))</f>
        <v/>
      </c>
      <c r="Q325" s="170" t="str">
        <f>IF(OR(AND(OR($J325="Retired",$J325="Permanent Low-Use"),$K325&lt;=2022),(AND($J325="New",$K325&gt;2022))),"N/A",IF($N325=0,0,IF(ISERROR(VLOOKUP($E325,'Source Data'!$B$29:$J$60, MATCH($L325, 'Source Data'!$B$26:$J$26,1),TRUE))=TRUE,"",VLOOKUP($E325,'Source Data'!$B$29:$J$60,MATCH($L325, 'Source Data'!$B$26:$J$26,1),TRUE))))</f>
        <v/>
      </c>
      <c r="R325" s="170" t="str">
        <f>IF(OR(AND(OR($J325="Retired",$J325="Permanent Low-Use"),$K325&lt;=2023),(AND($J325="New",$K325&gt;2023))),"N/A",IF($N325=0,0,IF(ISERROR(VLOOKUP($E325,'Source Data'!$B$29:$J$60, MATCH($L325, 'Source Data'!$B$26:$J$26,1),TRUE))=TRUE,"",VLOOKUP($E325,'Source Data'!$B$29:$J$60,MATCH($L325, 'Source Data'!$B$26:$J$26,1),TRUE))))</f>
        <v/>
      </c>
      <c r="S325" s="170" t="str">
        <f>IF(OR(AND(OR($J325="Retired",$J325="Permanent Low-Use"),$K325&lt;=2024),(AND($J325="New",$K325&gt;2024))),"N/A",IF($N325=0,0,IF(ISERROR(VLOOKUP($E325,'Source Data'!$B$29:$J$60, MATCH($L325, 'Source Data'!$B$26:$J$26,1),TRUE))=TRUE,"",VLOOKUP($E325,'Source Data'!$B$29:$J$60,MATCH($L325, 'Source Data'!$B$26:$J$26,1),TRUE))))</f>
        <v/>
      </c>
      <c r="T325" s="170" t="str">
        <f>IF(OR(AND(OR($J325="Retired",$J325="Permanent Low-Use"),$K325&lt;=2025),(AND($J325="New",$K325&gt;2025))),"N/A",IF($N325=0,0,IF(ISERROR(VLOOKUP($E325,'Source Data'!$B$29:$J$60, MATCH($L325, 'Source Data'!$B$26:$J$26,1),TRUE))=TRUE,"",VLOOKUP($E325,'Source Data'!$B$29:$J$60,MATCH($L325, 'Source Data'!$B$26:$J$26,1),TRUE))))</f>
        <v/>
      </c>
      <c r="U325" s="170" t="str">
        <f>IF(OR(AND(OR($J325="Retired",$J325="Permanent Low-Use"),$K325&lt;=2026),(AND($J325="New",$K325&gt;2026))),"N/A",IF($N325=0,0,IF(ISERROR(VLOOKUP($E325,'Source Data'!$B$29:$J$60, MATCH($L325, 'Source Data'!$B$26:$J$26,1),TRUE))=TRUE,"",VLOOKUP($E325,'Source Data'!$B$29:$J$60,MATCH($L325, 'Source Data'!$B$26:$J$26,1),TRUE))))</f>
        <v/>
      </c>
      <c r="V325" s="170" t="str">
        <f>IF(OR(AND(OR($J325="Retired",$J325="Permanent Low-Use"),$K325&lt;=2027),(AND($J325="New",$K325&gt;2027))),"N/A",IF($N325=0,0,IF(ISERROR(VLOOKUP($E325,'Source Data'!$B$29:$J$60, MATCH($L325, 'Source Data'!$B$26:$J$26,1),TRUE))=TRUE,"",VLOOKUP($E325,'Source Data'!$B$29:$J$60,MATCH($L325, 'Source Data'!$B$26:$J$26,1),TRUE))))</f>
        <v/>
      </c>
      <c r="W325" s="170" t="str">
        <f>IF(OR(AND(OR($J325="Retired",$J325="Permanent Low-Use"),$K325&lt;=2028),(AND($J325="New",$K325&gt;2028))),"N/A",IF($N325=0,0,IF(ISERROR(VLOOKUP($E325,'Source Data'!$B$29:$J$60, MATCH($L325, 'Source Data'!$B$26:$J$26,1),TRUE))=TRUE,"",VLOOKUP($E325,'Source Data'!$B$29:$J$60,MATCH($L325, 'Source Data'!$B$26:$J$26,1),TRUE))))</f>
        <v/>
      </c>
      <c r="X325" s="170" t="str">
        <f>IF(OR(AND(OR($J325="Retired",$J325="Permanent Low-Use"),$K325&lt;=2029),(AND($J325="New",$K325&gt;2029))),"N/A",IF($N325=0,0,IF(ISERROR(VLOOKUP($E325,'Source Data'!$B$29:$J$60, MATCH($L325, 'Source Data'!$B$26:$J$26,1),TRUE))=TRUE,"",VLOOKUP($E325,'Source Data'!$B$29:$J$60,MATCH($L325, 'Source Data'!$B$26:$J$26,1),TRUE))))</f>
        <v/>
      </c>
      <c r="Y325" s="170" t="str">
        <f>IF(OR(AND(OR($J325="Retired",$J325="Permanent Low-Use"),$K325&lt;=2030),(AND($J325="New",$K325&gt;2030))),"N/A",IF($N325=0,0,IF(ISERROR(VLOOKUP($E325,'Source Data'!$B$29:$J$60, MATCH($L325, 'Source Data'!$B$26:$J$26,1),TRUE))=TRUE,"",VLOOKUP($E325,'Source Data'!$B$29:$J$60,MATCH($L325, 'Source Data'!$B$26:$J$26,1),TRUE))))</f>
        <v/>
      </c>
      <c r="Z325" s="171" t="str">
        <f>IF(ISNUMBER($L325),IF(OR(AND(OR($J325="Retired",$J325="Permanent Low-Use"),$K325&lt;=2020),(AND($J325="New",$K325&gt;2020))),"N/A",VLOOKUP($F325,'Source Data'!$B$15:$I$22,5)),"")</f>
        <v/>
      </c>
      <c r="AA325" s="171" t="str">
        <f>IF(ISNUMBER($F325), IF(OR(AND(OR($J325="Retired", $J325="Permanent Low-Use"), $K325&lt;=2021), (AND($J325= "New", $K325&gt;2021))), "N/A", VLOOKUP($F325, 'Source Data'!$B$15:$I$22,6)), "")</f>
        <v/>
      </c>
      <c r="AB325" s="171" t="str">
        <f>IF(ISNUMBER($F325), IF(OR(AND(OR($J325="Retired", $J325="Permanent Low-Use"), $K325&lt;=2022), (AND($J325= "New", $K325&gt;2022))), "N/A", VLOOKUP($F325, 'Source Data'!$B$15:$I$22,7)), "")</f>
        <v/>
      </c>
      <c r="AC325" s="171" t="str">
        <f>IF(ISNUMBER($F325), IF(OR(AND(OR($J325="Retired", $J325="Permanent Low-Use"), $K325&lt;=2023), (AND($J325= "New", $K325&gt;2023))), "N/A", VLOOKUP($F325, 'Source Data'!$B$15:$I$22,8)), "")</f>
        <v/>
      </c>
      <c r="AD325" s="171" t="str">
        <f>IF(ISNUMBER($F325), IF(OR(AND(OR($J325="Retired", $J325="Permanent Low-Use"), $K325&lt;=2024), (AND($J325= "New", $K325&gt;2024))), "N/A", VLOOKUP($F325, 'Source Data'!$B$15:$I$22,8)), "")</f>
        <v/>
      </c>
      <c r="AE325" s="171" t="str">
        <f>IF(ISNUMBER($F325), IF(OR(AND(OR($J325="Retired", $J325="Permanent Low-Use"), $K325&lt;=2025), (AND($J325= "New", $K325&gt;2025))), "N/A", VLOOKUP($F325, 'Source Data'!$B$15:$I$22,8)), "")</f>
        <v/>
      </c>
      <c r="AF325" s="171" t="str">
        <f>IF(ISNUMBER($F325), IF(OR(AND(OR($J325="Retired", $J325="Permanent Low-Use"), $K325&lt;=2026), (AND($J325= "New", $K325&gt;2026))), "N/A", VLOOKUP($F325, 'Source Data'!$B$15:$I$22,8)), "")</f>
        <v/>
      </c>
      <c r="AG325" s="171" t="str">
        <f>IF(ISNUMBER($F325), IF(OR(AND(OR($J325="Retired", $J325="Permanent Low-Use"), $K325&lt;=2027), (AND($J325= "New", $K325&gt;2027))), "N/A", VLOOKUP($F325, 'Source Data'!$B$15:$I$22,8)), "")</f>
        <v/>
      </c>
      <c r="AH325" s="171" t="str">
        <f>IF(ISNUMBER($F325), IF(OR(AND(OR($J325="Retired", $J325="Permanent Low-Use"), $K325&lt;=2028), (AND($J325= "New", $K325&gt;2028))), "N/A", VLOOKUP($F325, 'Source Data'!$B$15:$I$22,8)), "")</f>
        <v/>
      </c>
      <c r="AI325" s="171" t="str">
        <f>IF(ISNUMBER($F325), IF(OR(AND(OR($J325="Retired", $J325="Permanent Low-Use"), $K325&lt;=2029), (AND($J325= "New", $K325&gt;2029))), "N/A", VLOOKUP($F325, 'Source Data'!$B$15:$I$22,8)), "")</f>
        <v/>
      </c>
      <c r="AJ325" s="171" t="str">
        <f>IF(ISNUMBER($F325), IF(OR(AND(OR($J325="Retired", $J325="Permanent Low-Use"), $K325&lt;=2030), (AND($J325= "New", $K325&gt;2030))), "N/A", VLOOKUP($F325, 'Source Data'!$B$15:$I$22,8)), "")</f>
        <v/>
      </c>
      <c r="AK325" s="171" t="str">
        <f>IF($N325= 0, "N/A", IF(ISERROR(VLOOKUP($F325, 'Source Data'!$B$4:$C$11,2)), "", VLOOKUP($F325, 'Source Data'!$B$4:$C$11,2)))</f>
        <v/>
      </c>
    </row>
    <row r="326" spans="1:37" x14ac:dyDescent="0.35">
      <c r="A326" s="99"/>
      <c r="B326" s="89"/>
      <c r="C326" s="90"/>
      <c r="D326" s="90"/>
      <c r="E326" s="91"/>
      <c r="F326" s="91"/>
      <c r="G326" s="86"/>
      <c r="H326" s="87"/>
      <c r="I326" s="86"/>
      <c r="J326" s="88"/>
      <c r="K326" s="92"/>
      <c r="L326" s="168" t="str">
        <f t="shared" si="13"/>
        <v/>
      </c>
      <c r="M326" s="170" t="str">
        <f>IF(ISERROR(VLOOKUP(E326,'Source Data'!$B$67:$J$97, MATCH(F326, 'Source Data'!$B$64:$J$64,1),TRUE))=TRUE,"",VLOOKUP(E326,'Source Data'!$B$67:$J$97,MATCH(F326, 'Source Data'!$B$64:$J$64,1),TRUE))</f>
        <v/>
      </c>
      <c r="N326" s="169" t="str">
        <f t="shared" si="14"/>
        <v/>
      </c>
      <c r="O326" s="170" t="str">
        <f>IF(OR(AND(OR($J326="Retired",$J326="Permanent Low-Use"),$K326&lt;=2020),(AND($J326="New",$K326&gt;2020))),"N/A",IF($N326=0,0,IF(ISERROR(VLOOKUP($E326,'Source Data'!$B$29:$J$60, MATCH($L326, 'Source Data'!$B$26:$J$26,1),TRUE))=TRUE,"",VLOOKUP($E326,'Source Data'!$B$29:$J$60,MATCH($L326, 'Source Data'!$B$26:$J$26,1),TRUE))))</f>
        <v/>
      </c>
      <c r="P326" s="170" t="str">
        <f>IF(OR(AND(OR($J326="Retired",$J326="Permanent Low-Use"),$K326&lt;=2021),(AND($J326="New",$K326&gt;2021))),"N/A",IF($N326=0,0,IF(ISERROR(VLOOKUP($E326,'Source Data'!$B$29:$J$60, MATCH($L326, 'Source Data'!$B$26:$J$26,1),TRUE))=TRUE,"",VLOOKUP($E326,'Source Data'!$B$29:$J$60,MATCH($L326, 'Source Data'!$B$26:$J$26,1),TRUE))))</f>
        <v/>
      </c>
      <c r="Q326" s="170" t="str">
        <f>IF(OR(AND(OR($J326="Retired",$J326="Permanent Low-Use"),$K326&lt;=2022),(AND($J326="New",$K326&gt;2022))),"N/A",IF($N326=0,0,IF(ISERROR(VLOOKUP($E326,'Source Data'!$B$29:$J$60, MATCH($L326, 'Source Data'!$B$26:$J$26,1),TRUE))=TRUE,"",VLOOKUP($E326,'Source Data'!$B$29:$J$60,MATCH($L326, 'Source Data'!$B$26:$J$26,1),TRUE))))</f>
        <v/>
      </c>
      <c r="R326" s="170" t="str">
        <f>IF(OR(AND(OR($J326="Retired",$J326="Permanent Low-Use"),$K326&lt;=2023),(AND($J326="New",$K326&gt;2023))),"N/A",IF($N326=0,0,IF(ISERROR(VLOOKUP($E326,'Source Data'!$B$29:$J$60, MATCH($L326, 'Source Data'!$B$26:$J$26,1),TRUE))=TRUE,"",VLOOKUP($E326,'Source Data'!$B$29:$J$60,MATCH($L326, 'Source Data'!$B$26:$J$26,1),TRUE))))</f>
        <v/>
      </c>
      <c r="S326" s="170" t="str">
        <f>IF(OR(AND(OR($J326="Retired",$J326="Permanent Low-Use"),$K326&lt;=2024),(AND($J326="New",$K326&gt;2024))),"N/A",IF($N326=0,0,IF(ISERROR(VLOOKUP($E326,'Source Data'!$B$29:$J$60, MATCH($L326, 'Source Data'!$B$26:$J$26,1),TRUE))=TRUE,"",VLOOKUP($E326,'Source Data'!$B$29:$J$60,MATCH($L326, 'Source Data'!$B$26:$J$26,1),TRUE))))</f>
        <v/>
      </c>
      <c r="T326" s="170" t="str">
        <f>IF(OR(AND(OR($J326="Retired",$J326="Permanent Low-Use"),$K326&lt;=2025),(AND($J326="New",$K326&gt;2025))),"N/A",IF($N326=0,0,IF(ISERROR(VLOOKUP($E326,'Source Data'!$B$29:$J$60, MATCH($L326, 'Source Data'!$B$26:$J$26,1),TRUE))=TRUE,"",VLOOKUP($E326,'Source Data'!$B$29:$J$60,MATCH($L326, 'Source Data'!$B$26:$J$26,1),TRUE))))</f>
        <v/>
      </c>
      <c r="U326" s="170" t="str">
        <f>IF(OR(AND(OR($J326="Retired",$J326="Permanent Low-Use"),$K326&lt;=2026),(AND($J326="New",$K326&gt;2026))),"N/A",IF($N326=0,0,IF(ISERROR(VLOOKUP($E326,'Source Data'!$B$29:$J$60, MATCH($L326, 'Source Data'!$B$26:$J$26,1),TRUE))=TRUE,"",VLOOKUP($E326,'Source Data'!$B$29:$J$60,MATCH($L326, 'Source Data'!$B$26:$J$26,1),TRUE))))</f>
        <v/>
      </c>
      <c r="V326" s="170" t="str">
        <f>IF(OR(AND(OR($J326="Retired",$J326="Permanent Low-Use"),$K326&lt;=2027),(AND($J326="New",$K326&gt;2027))),"N/A",IF($N326=0,0,IF(ISERROR(VLOOKUP($E326,'Source Data'!$B$29:$J$60, MATCH($L326, 'Source Data'!$B$26:$J$26,1),TRUE))=TRUE,"",VLOOKUP($E326,'Source Data'!$B$29:$J$60,MATCH($L326, 'Source Data'!$B$26:$J$26,1),TRUE))))</f>
        <v/>
      </c>
      <c r="W326" s="170" t="str">
        <f>IF(OR(AND(OR($J326="Retired",$J326="Permanent Low-Use"),$K326&lt;=2028),(AND($J326="New",$K326&gt;2028))),"N/A",IF($N326=0,0,IF(ISERROR(VLOOKUP($E326,'Source Data'!$B$29:$J$60, MATCH($L326, 'Source Data'!$B$26:$J$26,1),TRUE))=TRUE,"",VLOOKUP($E326,'Source Data'!$B$29:$J$60,MATCH($L326, 'Source Data'!$B$26:$J$26,1),TRUE))))</f>
        <v/>
      </c>
      <c r="X326" s="170" t="str">
        <f>IF(OR(AND(OR($J326="Retired",$J326="Permanent Low-Use"),$K326&lt;=2029),(AND($J326="New",$K326&gt;2029))),"N/A",IF($N326=0,0,IF(ISERROR(VLOOKUP($E326,'Source Data'!$B$29:$J$60, MATCH($L326, 'Source Data'!$B$26:$J$26,1),TRUE))=TRUE,"",VLOOKUP($E326,'Source Data'!$B$29:$J$60,MATCH($L326, 'Source Data'!$B$26:$J$26,1),TRUE))))</f>
        <v/>
      </c>
      <c r="Y326" s="170" t="str">
        <f>IF(OR(AND(OR($J326="Retired",$J326="Permanent Low-Use"),$K326&lt;=2030),(AND($J326="New",$K326&gt;2030))),"N/A",IF($N326=0,0,IF(ISERROR(VLOOKUP($E326,'Source Data'!$B$29:$J$60, MATCH($L326, 'Source Data'!$B$26:$J$26,1),TRUE))=TRUE,"",VLOOKUP($E326,'Source Data'!$B$29:$J$60,MATCH($L326, 'Source Data'!$B$26:$J$26,1),TRUE))))</f>
        <v/>
      </c>
      <c r="Z326" s="171" t="str">
        <f>IF(ISNUMBER($L326),IF(OR(AND(OR($J326="Retired",$J326="Permanent Low-Use"),$K326&lt;=2020),(AND($J326="New",$K326&gt;2020))),"N/A",VLOOKUP($F326,'Source Data'!$B$15:$I$22,5)),"")</f>
        <v/>
      </c>
      <c r="AA326" s="171" t="str">
        <f>IF(ISNUMBER($F326), IF(OR(AND(OR($J326="Retired", $J326="Permanent Low-Use"), $K326&lt;=2021), (AND($J326= "New", $K326&gt;2021))), "N/A", VLOOKUP($F326, 'Source Data'!$B$15:$I$22,6)), "")</f>
        <v/>
      </c>
      <c r="AB326" s="171" t="str">
        <f>IF(ISNUMBER($F326), IF(OR(AND(OR($J326="Retired", $J326="Permanent Low-Use"), $K326&lt;=2022), (AND($J326= "New", $K326&gt;2022))), "N/A", VLOOKUP($F326, 'Source Data'!$B$15:$I$22,7)), "")</f>
        <v/>
      </c>
      <c r="AC326" s="171" t="str">
        <f>IF(ISNUMBER($F326), IF(OR(AND(OR($J326="Retired", $J326="Permanent Low-Use"), $K326&lt;=2023), (AND($J326= "New", $K326&gt;2023))), "N/A", VLOOKUP($F326, 'Source Data'!$B$15:$I$22,8)), "")</f>
        <v/>
      </c>
      <c r="AD326" s="171" t="str">
        <f>IF(ISNUMBER($F326), IF(OR(AND(OR($J326="Retired", $J326="Permanent Low-Use"), $K326&lt;=2024), (AND($J326= "New", $K326&gt;2024))), "N/A", VLOOKUP($F326, 'Source Data'!$B$15:$I$22,8)), "")</f>
        <v/>
      </c>
      <c r="AE326" s="171" t="str">
        <f>IF(ISNUMBER($F326), IF(OR(AND(OR($J326="Retired", $J326="Permanent Low-Use"), $K326&lt;=2025), (AND($J326= "New", $K326&gt;2025))), "N/A", VLOOKUP($F326, 'Source Data'!$B$15:$I$22,8)), "")</f>
        <v/>
      </c>
      <c r="AF326" s="171" t="str">
        <f>IF(ISNUMBER($F326), IF(OR(AND(OR($J326="Retired", $J326="Permanent Low-Use"), $K326&lt;=2026), (AND($J326= "New", $K326&gt;2026))), "N/A", VLOOKUP($F326, 'Source Data'!$B$15:$I$22,8)), "")</f>
        <v/>
      </c>
      <c r="AG326" s="171" t="str">
        <f>IF(ISNUMBER($F326), IF(OR(AND(OR($J326="Retired", $J326="Permanent Low-Use"), $K326&lt;=2027), (AND($J326= "New", $K326&gt;2027))), "N/A", VLOOKUP($F326, 'Source Data'!$B$15:$I$22,8)), "")</f>
        <v/>
      </c>
      <c r="AH326" s="171" t="str">
        <f>IF(ISNUMBER($F326), IF(OR(AND(OR($J326="Retired", $J326="Permanent Low-Use"), $K326&lt;=2028), (AND($J326= "New", $K326&gt;2028))), "N/A", VLOOKUP($F326, 'Source Data'!$B$15:$I$22,8)), "")</f>
        <v/>
      </c>
      <c r="AI326" s="171" t="str">
        <f>IF(ISNUMBER($F326), IF(OR(AND(OR($J326="Retired", $J326="Permanent Low-Use"), $K326&lt;=2029), (AND($J326= "New", $K326&gt;2029))), "N/A", VLOOKUP($F326, 'Source Data'!$B$15:$I$22,8)), "")</f>
        <v/>
      </c>
      <c r="AJ326" s="171" t="str">
        <f>IF(ISNUMBER($F326), IF(OR(AND(OR($J326="Retired", $J326="Permanent Low-Use"), $K326&lt;=2030), (AND($J326= "New", $K326&gt;2030))), "N/A", VLOOKUP($F326, 'Source Data'!$B$15:$I$22,8)), "")</f>
        <v/>
      </c>
      <c r="AK326" s="171" t="str">
        <f>IF($N326= 0, "N/A", IF(ISERROR(VLOOKUP($F326, 'Source Data'!$B$4:$C$11,2)), "", VLOOKUP($F326, 'Source Data'!$B$4:$C$11,2)))</f>
        <v/>
      </c>
    </row>
    <row r="327" spans="1:37" x14ac:dyDescent="0.35">
      <c r="A327" s="99"/>
      <c r="B327" s="89"/>
      <c r="C327" s="90"/>
      <c r="D327" s="90"/>
      <c r="E327" s="91"/>
      <c r="F327" s="91"/>
      <c r="G327" s="86"/>
      <c r="H327" s="87"/>
      <c r="I327" s="86"/>
      <c r="J327" s="88"/>
      <c r="K327" s="92"/>
      <c r="L327" s="168" t="str">
        <f t="shared" si="13"/>
        <v/>
      </c>
      <c r="M327" s="170" t="str">
        <f>IF(ISERROR(VLOOKUP(E327,'Source Data'!$B$67:$J$97, MATCH(F327, 'Source Data'!$B$64:$J$64,1),TRUE))=TRUE,"",VLOOKUP(E327,'Source Data'!$B$67:$J$97,MATCH(F327, 'Source Data'!$B$64:$J$64,1),TRUE))</f>
        <v/>
      </c>
      <c r="N327" s="169" t="str">
        <f t="shared" si="14"/>
        <v/>
      </c>
      <c r="O327" s="170" t="str">
        <f>IF(OR(AND(OR($J327="Retired",$J327="Permanent Low-Use"),$K327&lt;=2020),(AND($J327="New",$K327&gt;2020))),"N/A",IF($N327=0,0,IF(ISERROR(VLOOKUP($E327,'Source Data'!$B$29:$J$60, MATCH($L327, 'Source Data'!$B$26:$J$26,1),TRUE))=TRUE,"",VLOOKUP($E327,'Source Data'!$B$29:$J$60,MATCH($L327, 'Source Data'!$B$26:$J$26,1),TRUE))))</f>
        <v/>
      </c>
      <c r="P327" s="170" t="str">
        <f>IF(OR(AND(OR($J327="Retired",$J327="Permanent Low-Use"),$K327&lt;=2021),(AND($J327="New",$K327&gt;2021))),"N/A",IF($N327=0,0,IF(ISERROR(VLOOKUP($E327,'Source Data'!$B$29:$J$60, MATCH($L327, 'Source Data'!$B$26:$J$26,1),TRUE))=TRUE,"",VLOOKUP($E327,'Source Data'!$B$29:$J$60,MATCH($L327, 'Source Data'!$B$26:$J$26,1),TRUE))))</f>
        <v/>
      </c>
      <c r="Q327" s="170" t="str">
        <f>IF(OR(AND(OR($J327="Retired",$J327="Permanent Low-Use"),$K327&lt;=2022),(AND($J327="New",$K327&gt;2022))),"N/A",IF($N327=0,0,IF(ISERROR(VLOOKUP($E327,'Source Data'!$B$29:$J$60, MATCH($L327, 'Source Data'!$B$26:$J$26,1),TRUE))=TRUE,"",VLOOKUP($E327,'Source Data'!$B$29:$J$60,MATCH($L327, 'Source Data'!$B$26:$J$26,1),TRUE))))</f>
        <v/>
      </c>
      <c r="R327" s="170" t="str">
        <f>IF(OR(AND(OR($J327="Retired",$J327="Permanent Low-Use"),$K327&lt;=2023),(AND($J327="New",$K327&gt;2023))),"N/A",IF($N327=0,0,IF(ISERROR(VLOOKUP($E327,'Source Data'!$B$29:$J$60, MATCH($L327, 'Source Data'!$B$26:$J$26,1),TRUE))=TRUE,"",VLOOKUP($E327,'Source Data'!$B$29:$J$60,MATCH($L327, 'Source Data'!$B$26:$J$26,1),TRUE))))</f>
        <v/>
      </c>
      <c r="S327" s="170" t="str">
        <f>IF(OR(AND(OR($J327="Retired",$J327="Permanent Low-Use"),$K327&lt;=2024),(AND($J327="New",$K327&gt;2024))),"N/A",IF($N327=0,0,IF(ISERROR(VLOOKUP($E327,'Source Data'!$B$29:$J$60, MATCH($L327, 'Source Data'!$B$26:$J$26,1),TRUE))=TRUE,"",VLOOKUP($E327,'Source Data'!$B$29:$J$60,MATCH($L327, 'Source Data'!$B$26:$J$26,1),TRUE))))</f>
        <v/>
      </c>
      <c r="T327" s="170" t="str">
        <f>IF(OR(AND(OR($J327="Retired",$J327="Permanent Low-Use"),$K327&lt;=2025),(AND($J327="New",$K327&gt;2025))),"N/A",IF($N327=0,0,IF(ISERROR(VLOOKUP($E327,'Source Data'!$B$29:$J$60, MATCH($L327, 'Source Data'!$B$26:$J$26,1),TRUE))=TRUE,"",VLOOKUP($E327,'Source Data'!$B$29:$J$60,MATCH($L327, 'Source Data'!$B$26:$J$26,1),TRUE))))</f>
        <v/>
      </c>
      <c r="U327" s="170" t="str">
        <f>IF(OR(AND(OR($J327="Retired",$J327="Permanent Low-Use"),$K327&lt;=2026),(AND($J327="New",$K327&gt;2026))),"N/A",IF($N327=0,0,IF(ISERROR(VLOOKUP($E327,'Source Data'!$B$29:$J$60, MATCH($L327, 'Source Data'!$B$26:$J$26,1),TRUE))=TRUE,"",VLOOKUP($E327,'Source Data'!$B$29:$J$60,MATCH($L327, 'Source Data'!$B$26:$J$26,1),TRUE))))</f>
        <v/>
      </c>
      <c r="V327" s="170" t="str">
        <f>IF(OR(AND(OR($J327="Retired",$J327="Permanent Low-Use"),$K327&lt;=2027),(AND($J327="New",$K327&gt;2027))),"N/A",IF($N327=0,0,IF(ISERROR(VLOOKUP($E327,'Source Data'!$B$29:$J$60, MATCH($L327, 'Source Data'!$B$26:$J$26,1),TRUE))=TRUE,"",VLOOKUP($E327,'Source Data'!$B$29:$J$60,MATCH($L327, 'Source Data'!$B$26:$J$26,1),TRUE))))</f>
        <v/>
      </c>
      <c r="W327" s="170" t="str">
        <f>IF(OR(AND(OR($J327="Retired",$J327="Permanent Low-Use"),$K327&lt;=2028),(AND($J327="New",$K327&gt;2028))),"N/A",IF($N327=0,0,IF(ISERROR(VLOOKUP($E327,'Source Data'!$B$29:$J$60, MATCH($L327, 'Source Data'!$B$26:$J$26,1),TRUE))=TRUE,"",VLOOKUP($E327,'Source Data'!$B$29:$J$60,MATCH($L327, 'Source Data'!$B$26:$J$26,1),TRUE))))</f>
        <v/>
      </c>
      <c r="X327" s="170" t="str">
        <f>IF(OR(AND(OR($J327="Retired",$J327="Permanent Low-Use"),$K327&lt;=2029),(AND($J327="New",$K327&gt;2029))),"N/A",IF($N327=0,0,IF(ISERROR(VLOOKUP($E327,'Source Data'!$B$29:$J$60, MATCH($L327, 'Source Data'!$B$26:$J$26,1),TRUE))=TRUE,"",VLOOKUP($E327,'Source Data'!$B$29:$J$60,MATCH($L327, 'Source Data'!$B$26:$J$26,1),TRUE))))</f>
        <v/>
      </c>
      <c r="Y327" s="170" t="str">
        <f>IF(OR(AND(OR($J327="Retired",$J327="Permanent Low-Use"),$K327&lt;=2030),(AND($J327="New",$K327&gt;2030))),"N/A",IF($N327=0,0,IF(ISERROR(VLOOKUP($E327,'Source Data'!$B$29:$J$60, MATCH($L327, 'Source Data'!$B$26:$J$26,1),TRUE))=TRUE,"",VLOOKUP($E327,'Source Data'!$B$29:$J$60,MATCH($L327, 'Source Data'!$B$26:$J$26,1),TRUE))))</f>
        <v/>
      </c>
      <c r="Z327" s="171" t="str">
        <f>IF(ISNUMBER($L327),IF(OR(AND(OR($J327="Retired",$J327="Permanent Low-Use"),$K327&lt;=2020),(AND($J327="New",$K327&gt;2020))),"N/A",VLOOKUP($F327,'Source Data'!$B$15:$I$22,5)),"")</f>
        <v/>
      </c>
      <c r="AA327" s="171" t="str">
        <f>IF(ISNUMBER($F327), IF(OR(AND(OR($J327="Retired", $J327="Permanent Low-Use"), $K327&lt;=2021), (AND($J327= "New", $K327&gt;2021))), "N/A", VLOOKUP($F327, 'Source Data'!$B$15:$I$22,6)), "")</f>
        <v/>
      </c>
      <c r="AB327" s="171" t="str">
        <f>IF(ISNUMBER($F327), IF(OR(AND(OR($J327="Retired", $J327="Permanent Low-Use"), $K327&lt;=2022), (AND($J327= "New", $K327&gt;2022))), "N/A", VLOOKUP($F327, 'Source Data'!$B$15:$I$22,7)), "")</f>
        <v/>
      </c>
      <c r="AC327" s="171" t="str">
        <f>IF(ISNUMBER($F327), IF(OR(AND(OR($J327="Retired", $J327="Permanent Low-Use"), $K327&lt;=2023), (AND($J327= "New", $K327&gt;2023))), "N/A", VLOOKUP($F327, 'Source Data'!$B$15:$I$22,8)), "")</f>
        <v/>
      </c>
      <c r="AD327" s="171" t="str">
        <f>IF(ISNUMBER($F327), IF(OR(AND(OR($J327="Retired", $J327="Permanent Low-Use"), $K327&lt;=2024), (AND($J327= "New", $K327&gt;2024))), "N/A", VLOOKUP($F327, 'Source Data'!$B$15:$I$22,8)), "")</f>
        <v/>
      </c>
      <c r="AE327" s="171" t="str">
        <f>IF(ISNUMBER($F327), IF(OR(AND(OR($J327="Retired", $J327="Permanent Low-Use"), $K327&lt;=2025), (AND($J327= "New", $K327&gt;2025))), "N/A", VLOOKUP($F327, 'Source Data'!$B$15:$I$22,8)), "")</f>
        <v/>
      </c>
      <c r="AF327" s="171" t="str">
        <f>IF(ISNUMBER($F327), IF(OR(AND(OR($J327="Retired", $J327="Permanent Low-Use"), $K327&lt;=2026), (AND($J327= "New", $K327&gt;2026))), "N/A", VLOOKUP($F327, 'Source Data'!$B$15:$I$22,8)), "")</f>
        <v/>
      </c>
      <c r="AG327" s="171" t="str">
        <f>IF(ISNUMBER($F327), IF(OR(AND(OR($J327="Retired", $J327="Permanent Low-Use"), $K327&lt;=2027), (AND($J327= "New", $K327&gt;2027))), "N/A", VLOOKUP($F327, 'Source Data'!$B$15:$I$22,8)), "")</f>
        <v/>
      </c>
      <c r="AH327" s="171" t="str">
        <f>IF(ISNUMBER($F327), IF(OR(AND(OR($J327="Retired", $J327="Permanent Low-Use"), $K327&lt;=2028), (AND($J327= "New", $K327&gt;2028))), "N/A", VLOOKUP($F327, 'Source Data'!$B$15:$I$22,8)), "")</f>
        <v/>
      </c>
      <c r="AI327" s="171" t="str">
        <f>IF(ISNUMBER($F327), IF(OR(AND(OR($J327="Retired", $J327="Permanent Low-Use"), $K327&lt;=2029), (AND($J327= "New", $K327&gt;2029))), "N/A", VLOOKUP($F327, 'Source Data'!$B$15:$I$22,8)), "")</f>
        <v/>
      </c>
      <c r="AJ327" s="171" t="str">
        <f>IF(ISNUMBER($F327), IF(OR(AND(OR($J327="Retired", $J327="Permanent Low-Use"), $K327&lt;=2030), (AND($J327= "New", $K327&gt;2030))), "N/A", VLOOKUP($F327, 'Source Data'!$B$15:$I$22,8)), "")</f>
        <v/>
      </c>
      <c r="AK327" s="171" t="str">
        <f>IF($N327= 0, "N/A", IF(ISERROR(VLOOKUP($F327, 'Source Data'!$B$4:$C$11,2)), "", VLOOKUP($F327, 'Source Data'!$B$4:$C$11,2)))</f>
        <v/>
      </c>
    </row>
    <row r="328" spans="1:37" x14ac:dyDescent="0.35">
      <c r="A328" s="99"/>
      <c r="B328" s="89"/>
      <c r="C328" s="90"/>
      <c r="D328" s="90"/>
      <c r="E328" s="91"/>
      <c r="F328" s="91"/>
      <c r="G328" s="86"/>
      <c r="H328" s="87"/>
      <c r="I328" s="86"/>
      <c r="J328" s="88"/>
      <c r="K328" s="92"/>
      <c r="L328" s="168" t="str">
        <f t="shared" si="13"/>
        <v/>
      </c>
      <c r="M328" s="170" t="str">
        <f>IF(ISERROR(VLOOKUP(E328,'Source Data'!$B$67:$J$97, MATCH(F328, 'Source Data'!$B$64:$J$64,1),TRUE))=TRUE,"",VLOOKUP(E328,'Source Data'!$B$67:$J$97,MATCH(F328, 'Source Data'!$B$64:$J$64,1),TRUE))</f>
        <v/>
      </c>
      <c r="N328" s="169" t="str">
        <f t="shared" si="14"/>
        <v/>
      </c>
      <c r="O328" s="170" t="str">
        <f>IF(OR(AND(OR($J328="Retired",$J328="Permanent Low-Use"),$K328&lt;=2020),(AND($J328="New",$K328&gt;2020))),"N/A",IF($N328=0,0,IF(ISERROR(VLOOKUP($E328,'Source Data'!$B$29:$J$60, MATCH($L328, 'Source Data'!$B$26:$J$26,1),TRUE))=TRUE,"",VLOOKUP($E328,'Source Data'!$B$29:$J$60,MATCH($L328, 'Source Data'!$B$26:$J$26,1),TRUE))))</f>
        <v/>
      </c>
      <c r="P328" s="170" t="str">
        <f>IF(OR(AND(OR($J328="Retired",$J328="Permanent Low-Use"),$K328&lt;=2021),(AND($J328="New",$K328&gt;2021))),"N/A",IF($N328=0,0,IF(ISERROR(VLOOKUP($E328,'Source Data'!$B$29:$J$60, MATCH($L328, 'Source Data'!$B$26:$J$26,1),TRUE))=TRUE,"",VLOOKUP($E328,'Source Data'!$B$29:$J$60,MATCH($L328, 'Source Data'!$B$26:$J$26,1),TRUE))))</f>
        <v/>
      </c>
      <c r="Q328" s="170" t="str">
        <f>IF(OR(AND(OR($J328="Retired",$J328="Permanent Low-Use"),$K328&lt;=2022),(AND($J328="New",$K328&gt;2022))),"N/A",IF($N328=0,0,IF(ISERROR(VLOOKUP($E328,'Source Data'!$B$29:$J$60, MATCH($L328, 'Source Data'!$B$26:$J$26,1),TRUE))=TRUE,"",VLOOKUP($E328,'Source Data'!$B$29:$J$60,MATCH($L328, 'Source Data'!$B$26:$J$26,1),TRUE))))</f>
        <v/>
      </c>
      <c r="R328" s="170" t="str">
        <f>IF(OR(AND(OR($J328="Retired",$J328="Permanent Low-Use"),$K328&lt;=2023),(AND($J328="New",$K328&gt;2023))),"N/A",IF($N328=0,0,IF(ISERROR(VLOOKUP($E328,'Source Data'!$B$29:$J$60, MATCH($L328, 'Source Data'!$B$26:$J$26,1),TRUE))=TRUE,"",VLOOKUP($E328,'Source Data'!$B$29:$J$60,MATCH($L328, 'Source Data'!$B$26:$J$26,1),TRUE))))</f>
        <v/>
      </c>
      <c r="S328" s="170" t="str">
        <f>IF(OR(AND(OR($J328="Retired",$J328="Permanent Low-Use"),$K328&lt;=2024),(AND($J328="New",$K328&gt;2024))),"N/A",IF($N328=0,0,IF(ISERROR(VLOOKUP($E328,'Source Data'!$B$29:$J$60, MATCH($L328, 'Source Data'!$B$26:$J$26,1),TRUE))=TRUE,"",VLOOKUP($E328,'Source Data'!$B$29:$J$60,MATCH($L328, 'Source Data'!$B$26:$J$26,1),TRUE))))</f>
        <v/>
      </c>
      <c r="T328" s="170" t="str">
        <f>IF(OR(AND(OR($J328="Retired",$J328="Permanent Low-Use"),$K328&lt;=2025),(AND($J328="New",$K328&gt;2025))),"N/A",IF($N328=0,0,IF(ISERROR(VLOOKUP($E328,'Source Data'!$B$29:$J$60, MATCH($L328, 'Source Data'!$B$26:$J$26,1),TRUE))=TRUE,"",VLOOKUP($E328,'Source Data'!$B$29:$J$60,MATCH($L328, 'Source Data'!$B$26:$J$26,1),TRUE))))</f>
        <v/>
      </c>
      <c r="U328" s="170" t="str">
        <f>IF(OR(AND(OR($J328="Retired",$J328="Permanent Low-Use"),$K328&lt;=2026),(AND($J328="New",$K328&gt;2026))),"N/A",IF($N328=0,0,IF(ISERROR(VLOOKUP($E328,'Source Data'!$B$29:$J$60, MATCH($L328, 'Source Data'!$B$26:$J$26,1),TRUE))=TRUE,"",VLOOKUP($E328,'Source Data'!$B$29:$J$60,MATCH($L328, 'Source Data'!$B$26:$J$26,1),TRUE))))</f>
        <v/>
      </c>
      <c r="V328" s="170" t="str">
        <f>IF(OR(AND(OR($J328="Retired",$J328="Permanent Low-Use"),$K328&lt;=2027),(AND($J328="New",$K328&gt;2027))),"N/A",IF($N328=0,0,IF(ISERROR(VLOOKUP($E328,'Source Data'!$B$29:$J$60, MATCH($L328, 'Source Data'!$B$26:$J$26,1),TRUE))=TRUE,"",VLOOKUP($E328,'Source Data'!$B$29:$J$60,MATCH($L328, 'Source Data'!$B$26:$J$26,1),TRUE))))</f>
        <v/>
      </c>
      <c r="W328" s="170" t="str">
        <f>IF(OR(AND(OR($J328="Retired",$J328="Permanent Low-Use"),$K328&lt;=2028),(AND($J328="New",$K328&gt;2028))),"N/A",IF($N328=0,0,IF(ISERROR(VLOOKUP($E328,'Source Data'!$B$29:$J$60, MATCH($L328, 'Source Data'!$B$26:$J$26,1),TRUE))=TRUE,"",VLOOKUP($E328,'Source Data'!$B$29:$J$60,MATCH($L328, 'Source Data'!$B$26:$J$26,1),TRUE))))</f>
        <v/>
      </c>
      <c r="X328" s="170" t="str">
        <f>IF(OR(AND(OR($J328="Retired",$J328="Permanent Low-Use"),$K328&lt;=2029),(AND($J328="New",$K328&gt;2029))),"N/A",IF($N328=0,0,IF(ISERROR(VLOOKUP($E328,'Source Data'!$B$29:$J$60, MATCH($L328, 'Source Data'!$B$26:$J$26,1),TRUE))=TRUE,"",VLOOKUP($E328,'Source Data'!$B$29:$J$60,MATCH($L328, 'Source Data'!$B$26:$J$26,1),TRUE))))</f>
        <v/>
      </c>
      <c r="Y328" s="170" t="str">
        <f>IF(OR(AND(OR($J328="Retired",$J328="Permanent Low-Use"),$K328&lt;=2030),(AND($J328="New",$K328&gt;2030))),"N/A",IF($N328=0,0,IF(ISERROR(VLOOKUP($E328,'Source Data'!$B$29:$J$60, MATCH($L328, 'Source Data'!$B$26:$J$26,1),TRUE))=TRUE,"",VLOOKUP($E328,'Source Data'!$B$29:$J$60,MATCH($L328, 'Source Data'!$B$26:$J$26,1),TRUE))))</f>
        <v/>
      </c>
      <c r="Z328" s="171" t="str">
        <f>IF(ISNUMBER($L328),IF(OR(AND(OR($J328="Retired",$J328="Permanent Low-Use"),$K328&lt;=2020),(AND($J328="New",$K328&gt;2020))),"N/A",VLOOKUP($F328,'Source Data'!$B$15:$I$22,5)),"")</f>
        <v/>
      </c>
      <c r="AA328" s="171" t="str">
        <f>IF(ISNUMBER($F328), IF(OR(AND(OR($J328="Retired", $J328="Permanent Low-Use"), $K328&lt;=2021), (AND($J328= "New", $K328&gt;2021))), "N/A", VLOOKUP($F328, 'Source Data'!$B$15:$I$22,6)), "")</f>
        <v/>
      </c>
      <c r="AB328" s="171" t="str">
        <f>IF(ISNUMBER($F328), IF(OR(AND(OR($J328="Retired", $J328="Permanent Low-Use"), $K328&lt;=2022), (AND($J328= "New", $K328&gt;2022))), "N/A", VLOOKUP($F328, 'Source Data'!$B$15:$I$22,7)), "")</f>
        <v/>
      </c>
      <c r="AC328" s="171" t="str">
        <f>IF(ISNUMBER($F328), IF(OR(AND(OR($J328="Retired", $J328="Permanent Low-Use"), $K328&lt;=2023), (AND($J328= "New", $K328&gt;2023))), "N/A", VLOOKUP($F328, 'Source Data'!$B$15:$I$22,8)), "")</f>
        <v/>
      </c>
      <c r="AD328" s="171" t="str">
        <f>IF(ISNUMBER($F328), IF(OR(AND(OR($J328="Retired", $J328="Permanent Low-Use"), $K328&lt;=2024), (AND($J328= "New", $K328&gt;2024))), "N/A", VLOOKUP($F328, 'Source Data'!$B$15:$I$22,8)), "")</f>
        <v/>
      </c>
      <c r="AE328" s="171" t="str">
        <f>IF(ISNUMBER($F328), IF(OR(AND(OR($J328="Retired", $J328="Permanent Low-Use"), $K328&lt;=2025), (AND($J328= "New", $K328&gt;2025))), "N/A", VLOOKUP($F328, 'Source Data'!$B$15:$I$22,8)), "")</f>
        <v/>
      </c>
      <c r="AF328" s="171" t="str">
        <f>IF(ISNUMBER($F328), IF(OR(AND(OR($J328="Retired", $J328="Permanent Low-Use"), $K328&lt;=2026), (AND($J328= "New", $K328&gt;2026))), "N/A", VLOOKUP($F328, 'Source Data'!$B$15:$I$22,8)), "")</f>
        <v/>
      </c>
      <c r="AG328" s="171" t="str">
        <f>IF(ISNUMBER($F328), IF(OR(AND(OR($J328="Retired", $J328="Permanent Low-Use"), $K328&lt;=2027), (AND($J328= "New", $K328&gt;2027))), "N/A", VLOOKUP($F328, 'Source Data'!$B$15:$I$22,8)), "")</f>
        <v/>
      </c>
      <c r="AH328" s="171" t="str">
        <f>IF(ISNUMBER($F328), IF(OR(AND(OR($J328="Retired", $J328="Permanent Low-Use"), $K328&lt;=2028), (AND($J328= "New", $K328&gt;2028))), "N/A", VLOOKUP($F328, 'Source Data'!$B$15:$I$22,8)), "")</f>
        <v/>
      </c>
      <c r="AI328" s="171" t="str">
        <f>IF(ISNUMBER($F328), IF(OR(AND(OR($J328="Retired", $J328="Permanent Low-Use"), $K328&lt;=2029), (AND($J328= "New", $K328&gt;2029))), "N/A", VLOOKUP($F328, 'Source Data'!$B$15:$I$22,8)), "")</f>
        <v/>
      </c>
      <c r="AJ328" s="171" t="str">
        <f>IF(ISNUMBER($F328), IF(OR(AND(OR($J328="Retired", $J328="Permanent Low-Use"), $K328&lt;=2030), (AND($J328= "New", $K328&gt;2030))), "N/A", VLOOKUP($F328, 'Source Data'!$B$15:$I$22,8)), "")</f>
        <v/>
      </c>
      <c r="AK328" s="171" t="str">
        <f>IF($N328= 0, "N/A", IF(ISERROR(VLOOKUP($F328, 'Source Data'!$B$4:$C$11,2)), "", VLOOKUP($F328, 'Source Data'!$B$4:$C$11,2)))</f>
        <v/>
      </c>
    </row>
    <row r="329" spans="1:37" x14ac:dyDescent="0.35">
      <c r="A329" s="99"/>
      <c r="B329" s="89"/>
      <c r="C329" s="90"/>
      <c r="D329" s="90"/>
      <c r="E329" s="91"/>
      <c r="F329" s="91"/>
      <c r="G329" s="86"/>
      <c r="H329" s="87"/>
      <c r="I329" s="86"/>
      <c r="J329" s="88"/>
      <c r="K329" s="92"/>
      <c r="L329" s="168" t="str">
        <f t="shared" si="13"/>
        <v/>
      </c>
      <c r="M329" s="170" t="str">
        <f>IF(ISERROR(VLOOKUP(E329,'Source Data'!$B$67:$J$97, MATCH(F329, 'Source Data'!$B$64:$J$64,1),TRUE))=TRUE,"",VLOOKUP(E329,'Source Data'!$B$67:$J$97,MATCH(F329, 'Source Data'!$B$64:$J$64,1),TRUE))</f>
        <v/>
      </c>
      <c r="N329" s="169" t="str">
        <f t="shared" si="14"/>
        <v/>
      </c>
      <c r="O329" s="170" t="str">
        <f>IF(OR(AND(OR($J329="Retired",$J329="Permanent Low-Use"),$K329&lt;=2020),(AND($J329="New",$K329&gt;2020))),"N/A",IF($N329=0,0,IF(ISERROR(VLOOKUP($E329,'Source Data'!$B$29:$J$60, MATCH($L329, 'Source Data'!$B$26:$J$26,1),TRUE))=TRUE,"",VLOOKUP($E329,'Source Data'!$B$29:$J$60,MATCH($L329, 'Source Data'!$B$26:$J$26,1),TRUE))))</f>
        <v/>
      </c>
      <c r="P329" s="170" t="str">
        <f>IF(OR(AND(OR($J329="Retired",$J329="Permanent Low-Use"),$K329&lt;=2021),(AND($J329="New",$K329&gt;2021))),"N/A",IF($N329=0,0,IF(ISERROR(VLOOKUP($E329,'Source Data'!$B$29:$J$60, MATCH($L329, 'Source Data'!$B$26:$J$26,1),TRUE))=TRUE,"",VLOOKUP($E329,'Source Data'!$B$29:$J$60,MATCH($L329, 'Source Data'!$B$26:$J$26,1),TRUE))))</f>
        <v/>
      </c>
      <c r="Q329" s="170" t="str">
        <f>IF(OR(AND(OR($J329="Retired",$J329="Permanent Low-Use"),$K329&lt;=2022),(AND($J329="New",$K329&gt;2022))),"N/A",IF($N329=0,0,IF(ISERROR(VLOOKUP($E329,'Source Data'!$B$29:$J$60, MATCH($L329, 'Source Data'!$B$26:$J$26,1),TRUE))=TRUE,"",VLOOKUP($E329,'Source Data'!$B$29:$J$60,MATCH($L329, 'Source Data'!$B$26:$J$26,1),TRUE))))</f>
        <v/>
      </c>
      <c r="R329" s="170" t="str">
        <f>IF(OR(AND(OR($J329="Retired",$J329="Permanent Low-Use"),$K329&lt;=2023),(AND($J329="New",$K329&gt;2023))),"N/A",IF($N329=0,0,IF(ISERROR(VLOOKUP($E329,'Source Data'!$B$29:$J$60, MATCH($L329, 'Source Data'!$B$26:$J$26,1),TRUE))=TRUE,"",VLOOKUP($E329,'Source Data'!$B$29:$J$60,MATCH($L329, 'Source Data'!$B$26:$J$26,1),TRUE))))</f>
        <v/>
      </c>
      <c r="S329" s="170" t="str">
        <f>IF(OR(AND(OR($J329="Retired",$J329="Permanent Low-Use"),$K329&lt;=2024),(AND($J329="New",$K329&gt;2024))),"N/A",IF($N329=0,0,IF(ISERROR(VLOOKUP($E329,'Source Data'!$B$29:$J$60, MATCH($L329, 'Source Data'!$B$26:$J$26,1),TRUE))=TRUE,"",VLOOKUP($E329,'Source Data'!$B$29:$J$60,MATCH($L329, 'Source Data'!$B$26:$J$26,1),TRUE))))</f>
        <v/>
      </c>
      <c r="T329" s="170" t="str">
        <f>IF(OR(AND(OR($J329="Retired",$J329="Permanent Low-Use"),$K329&lt;=2025),(AND($J329="New",$K329&gt;2025))),"N/A",IF($N329=0,0,IF(ISERROR(VLOOKUP($E329,'Source Data'!$B$29:$J$60, MATCH($L329, 'Source Data'!$B$26:$J$26,1),TRUE))=TRUE,"",VLOOKUP($E329,'Source Data'!$B$29:$J$60,MATCH($L329, 'Source Data'!$B$26:$J$26,1),TRUE))))</f>
        <v/>
      </c>
      <c r="U329" s="170" t="str">
        <f>IF(OR(AND(OR($J329="Retired",$J329="Permanent Low-Use"),$K329&lt;=2026),(AND($J329="New",$K329&gt;2026))),"N/A",IF($N329=0,0,IF(ISERROR(VLOOKUP($E329,'Source Data'!$B$29:$J$60, MATCH($L329, 'Source Data'!$B$26:$J$26,1),TRUE))=TRUE,"",VLOOKUP($E329,'Source Data'!$B$29:$J$60,MATCH($L329, 'Source Data'!$B$26:$J$26,1),TRUE))))</f>
        <v/>
      </c>
      <c r="V329" s="170" t="str">
        <f>IF(OR(AND(OR($J329="Retired",$J329="Permanent Low-Use"),$K329&lt;=2027),(AND($J329="New",$K329&gt;2027))),"N/A",IF($N329=0,0,IF(ISERROR(VLOOKUP($E329,'Source Data'!$B$29:$J$60, MATCH($L329, 'Source Data'!$B$26:$J$26,1),TRUE))=TRUE,"",VLOOKUP($E329,'Source Data'!$B$29:$J$60,MATCH($L329, 'Source Data'!$B$26:$J$26,1),TRUE))))</f>
        <v/>
      </c>
      <c r="W329" s="170" t="str">
        <f>IF(OR(AND(OR($J329="Retired",$J329="Permanent Low-Use"),$K329&lt;=2028),(AND($J329="New",$K329&gt;2028))),"N/A",IF($N329=0,0,IF(ISERROR(VLOOKUP($E329,'Source Data'!$B$29:$J$60, MATCH($L329, 'Source Data'!$B$26:$J$26,1),TRUE))=TRUE,"",VLOOKUP($E329,'Source Data'!$B$29:$J$60,MATCH($L329, 'Source Data'!$B$26:$J$26,1),TRUE))))</f>
        <v/>
      </c>
      <c r="X329" s="170" t="str">
        <f>IF(OR(AND(OR($J329="Retired",$J329="Permanent Low-Use"),$K329&lt;=2029),(AND($J329="New",$K329&gt;2029))),"N/A",IF($N329=0,0,IF(ISERROR(VLOOKUP($E329,'Source Data'!$B$29:$J$60, MATCH($L329, 'Source Data'!$B$26:$J$26,1),TRUE))=TRUE,"",VLOOKUP($E329,'Source Data'!$B$29:$J$60,MATCH($L329, 'Source Data'!$B$26:$J$26,1),TRUE))))</f>
        <v/>
      </c>
      <c r="Y329" s="170" t="str">
        <f>IF(OR(AND(OR($J329="Retired",$J329="Permanent Low-Use"),$K329&lt;=2030),(AND($J329="New",$K329&gt;2030))),"N/A",IF($N329=0,0,IF(ISERROR(VLOOKUP($E329,'Source Data'!$B$29:$J$60, MATCH($L329, 'Source Data'!$B$26:$J$26,1),TRUE))=TRUE,"",VLOOKUP($E329,'Source Data'!$B$29:$J$60,MATCH($L329, 'Source Data'!$B$26:$J$26,1),TRUE))))</f>
        <v/>
      </c>
      <c r="Z329" s="171" t="str">
        <f>IF(ISNUMBER($L329),IF(OR(AND(OR($J329="Retired",$J329="Permanent Low-Use"),$K329&lt;=2020),(AND($J329="New",$K329&gt;2020))),"N/A",VLOOKUP($F329,'Source Data'!$B$15:$I$22,5)),"")</f>
        <v/>
      </c>
      <c r="AA329" s="171" t="str">
        <f>IF(ISNUMBER($F329), IF(OR(AND(OR($J329="Retired", $J329="Permanent Low-Use"), $K329&lt;=2021), (AND($J329= "New", $K329&gt;2021))), "N/A", VLOOKUP($F329, 'Source Data'!$B$15:$I$22,6)), "")</f>
        <v/>
      </c>
      <c r="AB329" s="171" t="str">
        <f>IF(ISNUMBER($F329), IF(OR(AND(OR($J329="Retired", $J329="Permanent Low-Use"), $K329&lt;=2022), (AND($J329= "New", $K329&gt;2022))), "N/A", VLOOKUP($F329, 'Source Data'!$B$15:$I$22,7)), "")</f>
        <v/>
      </c>
      <c r="AC329" s="171" t="str">
        <f>IF(ISNUMBER($F329), IF(OR(AND(OR($J329="Retired", $J329="Permanent Low-Use"), $K329&lt;=2023), (AND($J329= "New", $K329&gt;2023))), "N/A", VLOOKUP($F329, 'Source Data'!$B$15:$I$22,8)), "")</f>
        <v/>
      </c>
      <c r="AD329" s="171" t="str">
        <f>IF(ISNUMBER($F329), IF(OR(AND(OR($J329="Retired", $J329="Permanent Low-Use"), $K329&lt;=2024), (AND($J329= "New", $K329&gt;2024))), "N/A", VLOOKUP($F329, 'Source Data'!$B$15:$I$22,8)), "")</f>
        <v/>
      </c>
      <c r="AE329" s="171" t="str">
        <f>IF(ISNUMBER($F329), IF(OR(AND(OR($J329="Retired", $J329="Permanent Low-Use"), $K329&lt;=2025), (AND($J329= "New", $K329&gt;2025))), "N/A", VLOOKUP($F329, 'Source Data'!$B$15:$I$22,8)), "")</f>
        <v/>
      </c>
      <c r="AF329" s="171" t="str">
        <f>IF(ISNUMBER($F329), IF(OR(AND(OR($J329="Retired", $J329="Permanent Low-Use"), $K329&lt;=2026), (AND($J329= "New", $K329&gt;2026))), "N/A", VLOOKUP($F329, 'Source Data'!$B$15:$I$22,8)), "")</f>
        <v/>
      </c>
      <c r="AG329" s="171" t="str">
        <f>IF(ISNUMBER($F329), IF(OR(AND(OR($J329="Retired", $J329="Permanent Low-Use"), $K329&lt;=2027), (AND($J329= "New", $K329&gt;2027))), "N/A", VLOOKUP($F329, 'Source Data'!$B$15:$I$22,8)), "")</f>
        <v/>
      </c>
      <c r="AH329" s="171" t="str">
        <f>IF(ISNUMBER($F329), IF(OR(AND(OR($J329="Retired", $J329="Permanent Low-Use"), $K329&lt;=2028), (AND($J329= "New", $K329&gt;2028))), "N/A", VLOOKUP($F329, 'Source Data'!$B$15:$I$22,8)), "")</f>
        <v/>
      </c>
      <c r="AI329" s="171" t="str">
        <f>IF(ISNUMBER($F329), IF(OR(AND(OR($J329="Retired", $J329="Permanent Low-Use"), $K329&lt;=2029), (AND($J329= "New", $K329&gt;2029))), "N/A", VLOOKUP($F329, 'Source Data'!$B$15:$I$22,8)), "")</f>
        <v/>
      </c>
      <c r="AJ329" s="171" t="str">
        <f>IF(ISNUMBER($F329), IF(OR(AND(OR($J329="Retired", $J329="Permanent Low-Use"), $K329&lt;=2030), (AND($J329= "New", $K329&gt;2030))), "N/A", VLOOKUP($F329, 'Source Data'!$B$15:$I$22,8)), "")</f>
        <v/>
      </c>
      <c r="AK329" s="171" t="str">
        <f>IF($N329= 0, "N/A", IF(ISERROR(VLOOKUP($F329, 'Source Data'!$B$4:$C$11,2)), "", VLOOKUP($F329, 'Source Data'!$B$4:$C$11,2)))</f>
        <v/>
      </c>
    </row>
    <row r="330" spans="1:37" x14ac:dyDescent="0.35">
      <c r="A330" s="99"/>
      <c r="B330" s="89"/>
      <c r="C330" s="90"/>
      <c r="D330" s="90"/>
      <c r="E330" s="91"/>
      <c r="F330" s="91"/>
      <c r="G330" s="86"/>
      <c r="H330" s="87"/>
      <c r="I330" s="86"/>
      <c r="J330" s="88"/>
      <c r="K330" s="92"/>
      <c r="L330" s="168" t="str">
        <f t="shared" si="13"/>
        <v/>
      </c>
      <c r="M330" s="170" t="str">
        <f>IF(ISERROR(VLOOKUP(E330,'Source Data'!$B$67:$J$97, MATCH(F330, 'Source Data'!$B$64:$J$64,1),TRUE))=TRUE,"",VLOOKUP(E330,'Source Data'!$B$67:$J$97,MATCH(F330, 'Source Data'!$B$64:$J$64,1),TRUE))</f>
        <v/>
      </c>
      <c r="N330" s="169" t="str">
        <f t="shared" si="14"/>
        <v/>
      </c>
      <c r="O330" s="170" t="str">
        <f>IF(OR(AND(OR($J330="Retired",$J330="Permanent Low-Use"),$K330&lt;=2020),(AND($J330="New",$K330&gt;2020))),"N/A",IF($N330=0,0,IF(ISERROR(VLOOKUP($E330,'Source Data'!$B$29:$J$60, MATCH($L330, 'Source Data'!$B$26:$J$26,1),TRUE))=TRUE,"",VLOOKUP($E330,'Source Data'!$B$29:$J$60,MATCH($L330, 'Source Data'!$B$26:$J$26,1),TRUE))))</f>
        <v/>
      </c>
      <c r="P330" s="170" t="str">
        <f>IF(OR(AND(OR($J330="Retired",$J330="Permanent Low-Use"),$K330&lt;=2021),(AND($J330="New",$K330&gt;2021))),"N/A",IF($N330=0,0,IF(ISERROR(VLOOKUP($E330,'Source Data'!$B$29:$J$60, MATCH($L330, 'Source Data'!$B$26:$J$26,1),TRUE))=TRUE,"",VLOOKUP($E330,'Source Data'!$B$29:$J$60,MATCH($L330, 'Source Data'!$B$26:$J$26,1),TRUE))))</f>
        <v/>
      </c>
      <c r="Q330" s="170" t="str">
        <f>IF(OR(AND(OR($J330="Retired",$J330="Permanent Low-Use"),$K330&lt;=2022),(AND($J330="New",$K330&gt;2022))),"N/A",IF($N330=0,0,IF(ISERROR(VLOOKUP($E330,'Source Data'!$B$29:$J$60, MATCH($L330, 'Source Data'!$B$26:$J$26,1),TRUE))=TRUE,"",VLOOKUP($E330,'Source Data'!$B$29:$J$60,MATCH($L330, 'Source Data'!$B$26:$J$26,1),TRUE))))</f>
        <v/>
      </c>
      <c r="R330" s="170" t="str">
        <f>IF(OR(AND(OR($J330="Retired",$J330="Permanent Low-Use"),$K330&lt;=2023),(AND($J330="New",$K330&gt;2023))),"N/A",IF($N330=0,0,IF(ISERROR(VLOOKUP($E330,'Source Data'!$B$29:$J$60, MATCH($L330, 'Source Data'!$B$26:$J$26,1),TRUE))=TRUE,"",VLOOKUP($E330,'Source Data'!$B$29:$J$60,MATCH($L330, 'Source Data'!$B$26:$J$26,1),TRUE))))</f>
        <v/>
      </c>
      <c r="S330" s="170" t="str">
        <f>IF(OR(AND(OR($J330="Retired",$J330="Permanent Low-Use"),$K330&lt;=2024),(AND($J330="New",$K330&gt;2024))),"N/A",IF($N330=0,0,IF(ISERROR(VLOOKUP($E330,'Source Data'!$B$29:$J$60, MATCH($L330, 'Source Data'!$B$26:$J$26,1),TRUE))=TRUE,"",VLOOKUP($E330,'Source Data'!$B$29:$J$60,MATCH($L330, 'Source Data'!$B$26:$J$26,1),TRUE))))</f>
        <v/>
      </c>
      <c r="T330" s="170" t="str">
        <f>IF(OR(AND(OR($J330="Retired",$J330="Permanent Low-Use"),$K330&lt;=2025),(AND($J330="New",$K330&gt;2025))),"N/A",IF($N330=0,0,IF(ISERROR(VLOOKUP($E330,'Source Data'!$B$29:$J$60, MATCH($L330, 'Source Data'!$B$26:$J$26,1),TRUE))=TRUE,"",VLOOKUP($E330,'Source Data'!$B$29:$J$60,MATCH($L330, 'Source Data'!$B$26:$J$26,1),TRUE))))</f>
        <v/>
      </c>
      <c r="U330" s="170" t="str">
        <f>IF(OR(AND(OR($J330="Retired",$J330="Permanent Low-Use"),$K330&lt;=2026),(AND($J330="New",$K330&gt;2026))),"N/A",IF($N330=0,0,IF(ISERROR(VLOOKUP($E330,'Source Data'!$B$29:$J$60, MATCH($L330, 'Source Data'!$B$26:$J$26,1),TRUE))=TRUE,"",VLOOKUP($E330,'Source Data'!$B$29:$J$60,MATCH($L330, 'Source Data'!$B$26:$J$26,1),TRUE))))</f>
        <v/>
      </c>
      <c r="V330" s="170" t="str">
        <f>IF(OR(AND(OR($J330="Retired",$J330="Permanent Low-Use"),$K330&lt;=2027),(AND($J330="New",$K330&gt;2027))),"N/A",IF($N330=0,0,IF(ISERROR(VLOOKUP($E330,'Source Data'!$B$29:$J$60, MATCH($L330, 'Source Data'!$B$26:$J$26,1),TRUE))=TRUE,"",VLOOKUP($E330,'Source Data'!$B$29:$J$60,MATCH($L330, 'Source Data'!$B$26:$J$26,1),TRUE))))</f>
        <v/>
      </c>
      <c r="W330" s="170" t="str">
        <f>IF(OR(AND(OR($J330="Retired",$J330="Permanent Low-Use"),$K330&lt;=2028),(AND($J330="New",$K330&gt;2028))),"N/A",IF($N330=0,0,IF(ISERROR(VLOOKUP($E330,'Source Data'!$B$29:$J$60, MATCH($L330, 'Source Data'!$B$26:$J$26,1),TRUE))=TRUE,"",VLOOKUP($E330,'Source Data'!$B$29:$J$60,MATCH($L330, 'Source Data'!$B$26:$J$26,1),TRUE))))</f>
        <v/>
      </c>
      <c r="X330" s="170" t="str">
        <f>IF(OR(AND(OR($J330="Retired",$J330="Permanent Low-Use"),$K330&lt;=2029),(AND($J330="New",$K330&gt;2029))),"N/A",IF($N330=0,0,IF(ISERROR(VLOOKUP($E330,'Source Data'!$B$29:$J$60, MATCH($L330, 'Source Data'!$B$26:$J$26,1),TRUE))=TRUE,"",VLOOKUP($E330,'Source Data'!$B$29:$J$60,MATCH($L330, 'Source Data'!$B$26:$J$26,1),TRUE))))</f>
        <v/>
      </c>
      <c r="Y330" s="170" t="str">
        <f>IF(OR(AND(OR($J330="Retired",$J330="Permanent Low-Use"),$K330&lt;=2030),(AND($J330="New",$K330&gt;2030))),"N/A",IF($N330=0,0,IF(ISERROR(VLOOKUP($E330,'Source Data'!$B$29:$J$60, MATCH($L330, 'Source Data'!$B$26:$J$26,1),TRUE))=TRUE,"",VLOOKUP($E330,'Source Data'!$B$29:$J$60,MATCH($L330, 'Source Data'!$B$26:$J$26,1),TRUE))))</f>
        <v/>
      </c>
      <c r="Z330" s="171" t="str">
        <f>IF(ISNUMBER($L330),IF(OR(AND(OR($J330="Retired",$J330="Permanent Low-Use"),$K330&lt;=2020),(AND($J330="New",$K330&gt;2020))),"N/A",VLOOKUP($F330,'Source Data'!$B$15:$I$22,5)),"")</f>
        <v/>
      </c>
      <c r="AA330" s="171" t="str">
        <f>IF(ISNUMBER($F330), IF(OR(AND(OR($J330="Retired", $J330="Permanent Low-Use"), $K330&lt;=2021), (AND($J330= "New", $K330&gt;2021))), "N/A", VLOOKUP($F330, 'Source Data'!$B$15:$I$22,6)), "")</f>
        <v/>
      </c>
      <c r="AB330" s="171" t="str">
        <f>IF(ISNUMBER($F330), IF(OR(AND(OR($J330="Retired", $J330="Permanent Low-Use"), $K330&lt;=2022), (AND($J330= "New", $K330&gt;2022))), "N/A", VLOOKUP($F330, 'Source Data'!$B$15:$I$22,7)), "")</f>
        <v/>
      </c>
      <c r="AC330" s="171" t="str">
        <f>IF(ISNUMBER($F330), IF(OR(AND(OR($J330="Retired", $J330="Permanent Low-Use"), $K330&lt;=2023), (AND($J330= "New", $K330&gt;2023))), "N/A", VLOOKUP($F330, 'Source Data'!$B$15:$I$22,8)), "")</f>
        <v/>
      </c>
      <c r="AD330" s="171" t="str">
        <f>IF(ISNUMBER($F330), IF(OR(AND(OR($J330="Retired", $J330="Permanent Low-Use"), $K330&lt;=2024), (AND($J330= "New", $K330&gt;2024))), "N/A", VLOOKUP($F330, 'Source Data'!$B$15:$I$22,8)), "")</f>
        <v/>
      </c>
      <c r="AE330" s="171" t="str">
        <f>IF(ISNUMBER($F330), IF(OR(AND(OR($J330="Retired", $J330="Permanent Low-Use"), $K330&lt;=2025), (AND($J330= "New", $K330&gt;2025))), "N/A", VLOOKUP($F330, 'Source Data'!$B$15:$I$22,8)), "")</f>
        <v/>
      </c>
      <c r="AF330" s="171" t="str">
        <f>IF(ISNUMBER($F330), IF(OR(AND(OR($J330="Retired", $J330="Permanent Low-Use"), $K330&lt;=2026), (AND($J330= "New", $K330&gt;2026))), "N/A", VLOOKUP($F330, 'Source Data'!$B$15:$I$22,8)), "")</f>
        <v/>
      </c>
      <c r="AG330" s="171" t="str">
        <f>IF(ISNUMBER($F330), IF(OR(AND(OR($J330="Retired", $J330="Permanent Low-Use"), $K330&lt;=2027), (AND($J330= "New", $K330&gt;2027))), "N/A", VLOOKUP($F330, 'Source Data'!$B$15:$I$22,8)), "")</f>
        <v/>
      </c>
      <c r="AH330" s="171" t="str">
        <f>IF(ISNUMBER($F330), IF(OR(AND(OR($J330="Retired", $J330="Permanent Low-Use"), $K330&lt;=2028), (AND($J330= "New", $K330&gt;2028))), "N/A", VLOOKUP($F330, 'Source Data'!$B$15:$I$22,8)), "")</f>
        <v/>
      </c>
      <c r="AI330" s="171" t="str">
        <f>IF(ISNUMBER($F330), IF(OR(AND(OR($J330="Retired", $J330="Permanent Low-Use"), $K330&lt;=2029), (AND($J330= "New", $K330&gt;2029))), "N/A", VLOOKUP($F330, 'Source Data'!$B$15:$I$22,8)), "")</f>
        <v/>
      </c>
      <c r="AJ330" s="171" t="str">
        <f>IF(ISNUMBER($F330), IF(OR(AND(OR($J330="Retired", $J330="Permanent Low-Use"), $K330&lt;=2030), (AND($J330= "New", $K330&gt;2030))), "N/A", VLOOKUP($F330, 'Source Data'!$B$15:$I$22,8)), "")</f>
        <v/>
      </c>
      <c r="AK330" s="171" t="str">
        <f>IF($N330= 0, "N/A", IF(ISERROR(VLOOKUP($F330, 'Source Data'!$B$4:$C$11,2)), "", VLOOKUP($F330, 'Source Data'!$B$4:$C$11,2)))</f>
        <v/>
      </c>
    </row>
    <row r="331" spans="1:37" x14ac:dyDescent="0.35">
      <c r="A331" s="99"/>
      <c r="B331" s="89"/>
      <c r="C331" s="90"/>
      <c r="D331" s="90"/>
      <c r="E331" s="91"/>
      <c r="F331" s="91"/>
      <c r="G331" s="86"/>
      <c r="H331" s="87"/>
      <c r="I331" s="86"/>
      <c r="J331" s="88"/>
      <c r="K331" s="92"/>
      <c r="L331" s="168" t="str">
        <f t="shared" si="13"/>
        <v/>
      </c>
      <c r="M331" s="170" t="str">
        <f>IF(ISERROR(VLOOKUP(E331,'Source Data'!$B$67:$J$97, MATCH(F331, 'Source Data'!$B$64:$J$64,1),TRUE))=TRUE,"",VLOOKUP(E331,'Source Data'!$B$67:$J$97,MATCH(F331, 'Source Data'!$B$64:$J$64,1),TRUE))</f>
        <v/>
      </c>
      <c r="N331" s="169" t="str">
        <f t="shared" si="14"/>
        <v/>
      </c>
      <c r="O331" s="170" t="str">
        <f>IF(OR(AND(OR($J331="Retired",$J331="Permanent Low-Use"),$K331&lt;=2020),(AND($J331="New",$K331&gt;2020))),"N/A",IF($N331=0,0,IF(ISERROR(VLOOKUP($E331,'Source Data'!$B$29:$J$60, MATCH($L331, 'Source Data'!$B$26:$J$26,1),TRUE))=TRUE,"",VLOOKUP($E331,'Source Data'!$B$29:$J$60,MATCH($L331, 'Source Data'!$B$26:$J$26,1),TRUE))))</f>
        <v/>
      </c>
      <c r="P331" s="170" t="str">
        <f>IF(OR(AND(OR($J331="Retired",$J331="Permanent Low-Use"),$K331&lt;=2021),(AND($J331="New",$K331&gt;2021))),"N/A",IF($N331=0,0,IF(ISERROR(VLOOKUP($E331,'Source Data'!$B$29:$J$60, MATCH($L331, 'Source Data'!$B$26:$J$26,1),TRUE))=TRUE,"",VLOOKUP($E331,'Source Data'!$B$29:$J$60,MATCH($L331, 'Source Data'!$B$26:$J$26,1),TRUE))))</f>
        <v/>
      </c>
      <c r="Q331" s="170" t="str">
        <f>IF(OR(AND(OR($J331="Retired",$J331="Permanent Low-Use"),$K331&lt;=2022),(AND($J331="New",$K331&gt;2022))),"N/A",IF($N331=0,0,IF(ISERROR(VLOOKUP($E331,'Source Data'!$B$29:$J$60, MATCH($L331, 'Source Data'!$B$26:$J$26,1),TRUE))=TRUE,"",VLOOKUP($E331,'Source Data'!$B$29:$J$60,MATCH($L331, 'Source Data'!$B$26:$J$26,1),TRUE))))</f>
        <v/>
      </c>
      <c r="R331" s="170" t="str">
        <f>IF(OR(AND(OR($J331="Retired",$J331="Permanent Low-Use"),$K331&lt;=2023),(AND($J331="New",$K331&gt;2023))),"N/A",IF($N331=0,0,IF(ISERROR(VLOOKUP($E331,'Source Data'!$B$29:$J$60, MATCH($L331, 'Source Data'!$B$26:$J$26,1),TRUE))=TRUE,"",VLOOKUP($E331,'Source Data'!$B$29:$J$60,MATCH($L331, 'Source Data'!$B$26:$J$26,1),TRUE))))</f>
        <v/>
      </c>
      <c r="S331" s="170" t="str">
        <f>IF(OR(AND(OR($J331="Retired",$J331="Permanent Low-Use"),$K331&lt;=2024),(AND($J331="New",$K331&gt;2024))),"N/A",IF($N331=0,0,IF(ISERROR(VLOOKUP($E331,'Source Data'!$B$29:$J$60, MATCH($L331, 'Source Data'!$B$26:$J$26,1),TRUE))=TRUE,"",VLOOKUP($E331,'Source Data'!$B$29:$J$60,MATCH($L331, 'Source Data'!$B$26:$J$26,1),TRUE))))</f>
        <v/>
      </c>
      <c r="T331" s="170" t="str">
        <f>IF(OR(AND(OR($J331="Retired",$J331="Permanent Low-Use"),$K331&lt;=2025),(AND($J331="New",$K331&gt;2025))),"N/A",IF($N331=0,0,IF(ISERROR(VLOOKUP($E331,'Source Data'!$B$29:$J$60, MATCH($L331, 'Source Data'!$B$26:$J$26,1),TRUE))=TRUE,"",VLOOKUP($E331,'Source Data'!$B$29:$J$60,MATCH($L331, 'Source Data'!$B$26:$J$26,1),TRUE))))</f>
        <v/>
      </c>
      <c r="U331" s="170" t="str">
        <f>IF(OR(AND(OR($J331="Retired",$J331="Permanent Low-Use"),$K331&lt;=2026),(AND($J331="New",$K331&gt;2026))),"N/A",IF($N331=0,0,IF(ISERROR(VLOOKUP($E331,'Source Data'!$B$29:$J$60, MATCH($L331, 'Source Data'!$B$26:$J$26,1),TRUE))=TRUE,"",VLOOKUP($E331,'Source Data'!$B$29:$J$60,MATCH($L331, 'Source Data'!$B$26:$J$26,1),TRUE))))</f>
        <v/>
      </c>
      <c r="V331" s="170" t="str">
        <f>IF(OR(AND(OR($J331="Retired",$J331="Permanent Low-Use"),$K331&lt;=2027),(AND($J331="New",$K331&gt;2027))),"N/A",IF($N331=0,0,IF(ISERROR(VLOOKUP($E331,'Source Data'!$B$29:$J$60, MATCH($L331, 'Source Data'!$B$26:$J$26,1),TRUE))=TRUE,"",VLOOKUP($E331,'Source Data'!$B$29:$J$60,MATCH($L331, 'Source Data'!$B$26:$J$26,1),TRUE))))</f>
        <v/>
      </c>
      <c r="W331" s="170" t="str">
        <f>IF(OR(AND(OR($J331="Retired",$J331="Permanent Low-Use"),$K331&lt;=2028),(AND($J331="New",$K331&gt;2028))),"N/A",IF($N331=0,0,IF(ISERROR(VLOOKUP($E331,'Source Data'!$B$29:$J$60, MATCH($L331, 'Source Data'!$B$26:$J$26,1),TRUE))=TRUE,"",VLOOKUP($E331,'Source Data'!$B$29:$J$60,MATCH($L331, 'Source Data'!$B$26:$J$26,1),TRUE))))</f>
        <v/>
      </c>
      <c r="X331" s="170" t="str">
        <f>IF(OR(AND(OR($J331="Retired",$J331="Permanent Low-Use"),$K331&lt;=2029),(AND($J331="New",$K331&gt;2029))),"N/A",IF($N331=0,0,IF(ISERROR(VLOOKUP($E331,'Source Data'!$B$29:$J$60, MATCH($L331, 'Source Data'!$B$26:$J$26,1),TRUE))=TRUE,"",VLOOKUP($E331,'Source Data'!$B$29:$J$60,MATCH($L331, 'Source Data'!$B$26:$J$26,1),TRUE))))</f>
        <v/>
      </c>
      <c r="Y331" s="170" t="str">
        <f>IF(OR(AND(OR($J331="Retired",$J331="Permanent Low-Use"),$K331&lt;=2030),(AND($J331="New",$K331&gt;2030))),"N/A",IF($N331=0,0,IF(ISERROR(VLOOKUP($E331,'Source Data'!$B$29:$J$60, MATCH($L331, 'Source Data'!$B$26:$J$26,1),TRUE))=TRUE,"",VLOOKUP($E331,'Source Data'!$B$29:$J$60,MATCH($L331, 'Source Data'!$B$26:$J$26,1),TRUE))))</f>
        <v/>
      </c>
      <c r="Z331" s="171" t="str">
        <f>IF(ISNUMBER($L331),IF(OR(AND(OR($J331="Retired",$J331="Permanent Low-Use"),$K331&lt;=2020),(AND($J331="New",$K331&gt;2020))),"N/A",VLOOKUP($F331,'Source Data'!$B$15:$I$22,5)),"")</f>
        <v/>
      </c>
      <c r="AA331" s="171" t="str">
        <f>IF(ISNUMBER($F331), IF(OR(AND(OR($J331="Retired", $J331="Permanent Low-Use"), $K331&lt;=2021), (AND($J331= "New", $K331&gt;2021))), "N/A", VLOOKUP($F331, 'Source Data'!$B$15:$I$22,6)), "")</f>
        <v/>
      </c>
      <c r="AB331" s="171" t="str">
        <f>IF(ISNUMBER($F331), IF(OR(AND(OR($J331="Retired", $J331="Permanent Low-Use"), $K331&lt;=2022), (AND($J331= "New", $K331&gt;2022))), "N/A", VLOOKUP($F331, 'Source Data'!$B$15:$I$22,7)), "")</f>
        <v/>
      </c>
      <c r="AC331" s="171" t="str">
        <f>IF(ISNUMBER($F331), IF(OR(AND(OR($J331="Retired", $J331="Permanent Low-Use"), $K331&lt;=2023), (AND($J331= "New", $K331&gt;2023))), "N/A", VLOOKUP($F331, 'Source Data'!$B$15:$I$22,8)), "")</f>
        <v/>
      </c>
      <c r="AD331" s="171" t="str">
        <f>IF(ISNUMBER($F331), IF(OR(AND(OR($J331="Retired", $J331="Permanent Low-Use"), $K331&lt;=2024), (AND($J331= "New", $K331&gt;2024))), "N/A", VLOOKUP($F331, 'Source Data'!$B$15:$I$22,8)), "")</f>
        <v/>
      </c>
      <c r="AE331" s="171" t="str">
        <f>IF(ISNUMBER($F331), IF(OR(AND(OR($J331="Retired", $J331="Permanent Low-Use"), $K331&lt;=2025), (AND($J331= "New", $K331&gt;2025))), "N/A", VLOOKUP($F331, 'Source Data'!$B$15:$I$22,8)), "")</f>
        <v/>
      </c>
      <c r="AF331" s="171" t="str">
        <f>IF(ISNUMBER($F331), IF(OR(AND(OR($J331="Retired", $J331="Permanent Low-Use"), $K331&lt;=2026), (AND($J331= "New", $K331&gt;2026))), "N/A", VLOOKUP($F331, 'Source Data'!$B$15:$I$22,8)), "")</f>
        <v/>
      </c>
      <c r="AG331" s="171" t="str">
        <f>IF(ISNUMBER($F331), IF(OR(AND(OR($J331="Retired", $J331="Permanent Low-Use"), $K331&lt;=2027), (AND($J331= "New", $K331&gt;2027))), "N/A", VLOOKUP($F331, 'Source Data'!$B$15:$I$22,8)), "")</f>
        <v/>
      </c>
      <c r="AH331" s="171" t="str">
        <f>IF(ISNUMBER($F331), IF(OR(AND(OR($J331="Retired", $J331="Permanent Low-Use"), $K331&lt;=2028), (AND($J331= "New", $K331&gt;2028))), "N/A", VLOOKUP($F331, 'Source Data'!$B$15:$I$22,8)), "")</f>
        <v/>
      </c>
      <c r="AI331" s="171" t="str">
        <f>IF(ISNUMBER($F331), IF(OR(AND(OR($J331="Retired", $J331="Permanent Low-Use"), $K331&lt;=2029), (AND($J331= "New", $K331&gt;2029))), "N/A", VLOOKUP($F331, 'Source Data'!$B$15:$I$22,8)), "")</f>
        <v/>
      </c>
      <c r="AJ331" s="171" t="str">
        <f>IF(ISNUMBER($F331), IF(OR(AND(OR($J331="Retired", $J331="Permanent Low-Use"), $K331&lt;=2030), (AND($J331= "New", $K331&gt;2030))), "N/A", VLOOKUP($F331, 'Source Data'!$B$15:$I$22,8)), "")</f>
        <v/>
      </c>
      <c r="AK331" s="171" t="str">
        <f>IF($N331= 0, "N/A", IF(ISERROR(VLOOKUP($F331, 'Source Data'!$B$4:$C$11,2)), "", VLOOKUP($F331, 'Source Data'!$B$4:$C$11,2)))</f>
        <v/>
      </c>
    </row>
    <row r="332" spans="1:37" x14ac:dyDescent="0.35">
      <c r="A332" s="99"/>
      <c r="B332" s="89"/>
      <c r="C332" s="90"/>
      <c r="D332" s="90"/>
      <c r="E332" s="91"/>
      <c r="F332" s="91"/>
      <c r="G332" s="86"/>
      <c r="H332" s="87"/>
      <c r="I332" s="86"/>
      <c r="J332" s="88"/>
      <c r="K332" s="92"/>
      <c r="L332" s="168" t="str">
        <f t="shared" si="13"/>
        <v/>
      </c>
      <c r="M332" s="170" t="str">
        <f>IF(ISERROR(VLOOKUP(E332,'Source Data'!$B$67:$J$97, MATCH(F332, 'Source Data'!$B$64:$J$64,1),TRUE))=TRUE,"",VLOOKUP(E332,'Source Data'!$B$67:$J$97,MATCH(F332, 'Source Data'!$B$64:$J$64,1),TRUE))</f>
        <v/>
      </c>
      <c r="N332" s="169" t="str">
        <f t="shared" si="14"/>
        <v/>
      </c>
      <c r="O332" s="170" t="str">
        <f>IF(OR(AND(OR($J332="Retired",$J332="Permanent Low-Use"),$K332&lt;=2020),(AND($J332="New",$K332&gt;2020))),"N/A",IF($N332=0,0,IF(ISERROR(VLOOKUP($E332,'Source Data'!$B$29:$J$60, MATCH($L332, 'Source Data'!$B$26:$J$26,1),TRUE))=TRUE,"",VLOOKUP($E332,'Source Data'!$B$29:$J$60,MATCH($L332, 'Source Data'!$B$26:$J$26,1),TRUE))))</f>
        <v/>
      </c>
      <c r="P332" s="170" t="str">
        <f>IF(OR(AND(OR($J332="Retired",$J332="Permanent Low-Use"),$K332&lt;=2021),(AND($J332="New",$K332&gt;2021))),"N/A",IF($N332=0,0,IF(ISERROR(VLOOKUP($E332,'Source Data'!$B$29:$J$60, MATCH($L332, 'Source Data'!$B$26:$J$26,1),TRUE))=TRUE,"",VLOOKUP($E332,'Source Data'!$B$29:$J$60,MATCH($L332, 'Source Data'!$B$26:$J$26,1),TRUE))))</f>
        <v/>
      </c>
      <c r="Q332" s="170" t="str">
        <f>IF(OR(AND(OR($J332="Retired",$J332="Permanent Low-Use"),$K332&lt;=2022),(AND($J332="New",$K332&gt;2022))),"N/A",IF($N332=0,0,IF(ISERROR(VLOOKUP($E332,'Source Data'!$B$29:$J$60, MATCH($L332, 'Source Data'!$B$26:$J$26,1),TRUE))=TRUE,"",VLOOKUP($E332,'Source Data'!$B$29:$J$60,MATCH($L332, 'Source Data'!$B$26:$J$26,1),TRUE))))</f>
        <v/>
      </c>
      <c r="R332" s="170" t="str">
        <f>IF(OR(AND(OR($J332="Retired",$J332="Permanent Low-Use"),$K332&lt;=2023),(AND($J332="New",$K332&gt;2023))),"N/A",IF($N332=0,0,IF(ISERROR(VLOOKUP($E332,'Source Data'!$B$29:$J$60, MATCH($L332, 'Source Data'!$B$26:$J$26,1),TRUE))=TRUE,"",VLOOKUP($E332,'Source Data'!$B$29:$J$60,MATCH($L332, 'Source Data'!$B$26:$J$26,1),TRUE))))</f>
        <v/>
      </c>
      <c r="S332" s="170" t="str">
        <f>IF(OR(AND(OR($J332="Retired",$J332="Permanent Low-Use"),$K332&lt;=2024),(AND($J332="New",$K332&gt;2024))),"N/A",IF($N332=0,0,IF(ISERROR(VLOOKUP($E332,'Source Data'!$B$29:$J$60, MATCH($L332, 'Source Data'!$B$26:$J$26,1),TRUE))=TRUE,"",VLOOKUP($E332,'Source Data'!$B$29:$J$60,MATCH($L332, 'Source Data'!$B$26:$J$26,1),TRUE))))</f>
        <v/>
      </c>
      <c r="T332" s="170" t="str">
        <f>IF(OR(AND(OR($J332="Retired",$J332="Permanent Low-Use"),$K332&lt;=2025),(AND($J332="New",$K332&gt;2025))),"N/A",IF($N332=0,0,IF(ISERROR(VLOOKUP($E332,'Source Data'!$B$29:$J$60, MATCH($L332, 'Source Data'!$B$26:$J$26,1),TRUE))=TRUE,"",VLOOKUP($E332,'Source Data'!$B$29:$J$60,MATCH($L332, 'Source Data'!$B$26:$J$26,1),TRUE))))</f>
        <v/>
      </c>
      <c r="U332" s="170" t="str">
        <f>IF(OR(AND(OR($J332="Retired",$J332="Permanent Low-Use"),$K332&lt;=2026),(AND($J332="New",$K332&gt;2026))),"N/A",IF($N332=0,0,IF(ISERROR(VLOOKUP($E332,'Source Data'!$B$29:$J$60, MATCH($L332, 'Source Data'!$B$26:$J$26,1),TRUE))=TRUE,"",VLOOKUP($E332,'Source Data'!$B$29:$J$60,MATCH($L332, 'Source Data'!$B$26:$J$26,1),TRUE))))</f>
        <v/>
      </c>
      <c r="V332" s="170" t="str">
        <f>IF(OR(AND(OR($J332="Retired",$J332="Permanent Low-Use"),$K332&lt;=2027),(AND($J332="New",$K332&gt;2027))),"N/A",IF($N332=0,0,IF(ISERROR(VLOOKUP($E332,'Source Data'!$B$29:$J$60, MATCH($L332, 'Source Data'!$B$26:$J$26,1),TRUE))=TRUE,"",VLOOKUP($E332,'Source Data'!$B$29:$J$60,MATCH($L332, 'Source Data'!$B$26:$J$26,1),TRUE))))</f>
        <v/>
      </c>
      <c r="W332" s="170" t="str">
        <f>IF(OR(AND(OR($J332="Retired",$J332="Permanent Low-Use"),$K332&lt;=2028),(AND($J332="New",$K332&gt;2028))),"N/A",IF($N332=0,0,IF(ISERROR(VLOOKUP($E332,'Source Data'!$B$29:$J$60, MATCH($L332, 'Source Data'!$B$26:$J$26,1),TRUE))=TRUE,"",VLOOKUP($E332,'Source Data'!$B$29:$J$60,MATCH($L332, 'Source Data'!$B$26:$J$26,1),TRUE))))</f>
        <v/>
      </c>
      <c r="X332" s="170" t="str">
        <f>IF(OR(AND(OR($J332="Retired",$J332="Permanent Low-Use"),$K332&lt;=2029),(AND($J332="New",$K332&gt;2029))),"N/A",IF($N332=0,0,IF(ISERROR(VLOOKUP($E332,'Source Data'!$B$29:$J$60, MATCH($L332, 'Source Data'!$B$26:$J$26,1),TRUE))=TRUE,"",VLOOKUP($E332,'Source Data'!$B$29:$J$60,MATCH($L332, 'Source Data'!$B$26:$J$26,1),TRUE))))</f>
        <v/>
      </c>
      <c r="Y332" s="170" t="str">
        <f>IF(OR(AND(OR($J332="Retired",$J332="Permanent Low-Use"),$K332&lt;=2030),(AND($J332="New",$K332&gt;2030))),"N/A",IF($N332=0,0,IF(ISERROR(VLOOKUP($E332,'Source Data'!$B$29:$J$60, MATCH($L332, 'Source Data'!$B$26:$J$26,1),TRUE))=TRUE,"",VLOOKUP($E332,'Source Data'!$B$29:$J$60,MATCH($L332, 'Source Data'!$B$26:$J$26,1),TRUE))))</f>
        <v/>
      </c>
      <c r="Z332" s="171" t="str">
        <f>IF(ISNUMBER($L332),IF(OR(AND(OR($J332="Retired",$J332="Permanent Low-Use"),$K332&lt;=2020),(AND($J332="New",$K332&gt;2020))),"N/A",VLOOKUP($F332,'Source Data'!$B$15:$I$22,5)),"")</f>
        <v/>
      </c>
      <c r="AA332" s="171" t="str">
        <f>IF(ISNUMBER($F332), IF(OR(AND(OR($J332="Retired", $J332="Permanent Low-Use"), $K332&lt;=2021), (AND($J332= "New", $K332&gt;2021))), "N/A", VLOOKUP($F332, 'Source Data'!$B$15:$I$22,6)), "")</f>
        <v/>
      </c>
      <c r="AB332" s="171" t="str">
        <f>IF(ISNUMBER($F332), IF(OR(AND(OR($J332="Retired", $J332="Permanent Low-Use"), $K332&lt;=2022), (AND($J332= "New", $K332&gt;2022))), "N/A", VLOOKUP($F332, 'Source Data'!$B$15:$I$22,7)), "")</f>
        <v/>
      </c>
      <c r="AC332" s="171" t="str">
        <f>IF(ISNUMBER($F332), IF(OR(AND(OR($J332="Retired", $J332="Permanent Low-Use"), $K332&lt;=2023), (AND($J332= "New", $K332&gt;2023))), "N/A", VLOOKUP($F332, 'Source Data'!$B$15:$I$22,8)), "")</f>
        <v/>
      </c>
      <c r="AD332" s="171" t="str">
        <f>IF(ISNUMBER($F332), IF(OR(AND(OR($J332="Retired", $J332="Permanent Low-Use"), $K332&lt;=2024), (AND($J332= "New", $K332&gt;2024))), "N/A", VLOOKUP($F332, 'Source Data'!$B$15:$I$22,8)), "")</f>
        <v/>
      </c>
      <c r="AE332" s="171" t="str">
        <f>IF(ISNUMBER($F332), IF(OR(AND(OR($J332="Retired", $J332="Permanent Low-Use"), $K332&lt;=2025), (AND($J332= "New", $K332&gt;2025))), "N/A", VLOOKUP($F332, 'Source Data'!$B$15:$I$22,8)), "")</f>
        <v/>
      </c>
      <c r="AF332" s="171" t="str">
        <f>IF(ISNUMBER($F332), IF(OR(AND(OR($J332="Retired", $J332="Permanent Low-Use"), $K332&lt;=2026), (AND($J332= "New", $K332&gt;2026))), "N/A", VLOOKUP($F332, 'Source Data'!$B$15:$I$22,8)), "")</f>
        <v/>
      </c>
      <c r="AG332" s="171" t="str">
        <f>IF(ISNUMBER($F332), IF(OR(AND(OR($J332="Retired", $J332="Permanent Low-Use"), $K332&lt;=2027), (AND($J332= "New", $K332&gt;2027))), "N/A", VLOOKUP($F332, 'Source Data'!$B$15:$I$22,8)), "")</f>
        <v/>
      </c>
      <c r="AH332" s="171" t="str">
        <f>IF(ISNUMBER($F332), IF(OR(AND(OR($J332="Retired", $J332="Permanent Low-Use"), $K332&lt;=2028), (AND($J332= "New", $K332&gt;2028))), "N/A", VLOOKUP($F332, 'Source Data'!$B$15:$I$22,8)), "")</f>
        <v/>
      </c>
      <c r="AI332" s="171" t="str">
        <f>IF(ISNUMBER($F332), IF(OR(AND(OR($J332="Retired", $J332="Permanent Low-Use"), $K332&lt;=2029), (AND($J332= "New", $K332&gt;2029))), "N/A", VLOOKUP($F332, 'Source Data'!$B$15:$I$22,8)), "")</f>
        <v/>
      </c>
      <c r="AJ332" s="171" t="str">
        <f>IF(ISNUMBER($F332), IF(OR(AND(OR($J332="Retired", $J332="Permanent Low-Use"), $K332&lt;=2030), (AND($J332= "New", $K332&gt;2030))), "N/A", VLOOKUP($F332, 'Source Data'!$B$15:$I$22,8)), "")</f>
        <v/>
      </c>
      <c r="AK332" s="171" t="str">
        <f>IF($N332= 0, "N/A", IF(ISERROR(VLOOKUP($F332, 'Source Data'!$B$4:$C$11,2)), "", VLOOKUP($F332, 'Source Data'!$B$4:$C$11,2)))</f>
        <v/>
      </c>
    </row>
    <row r="333" spans="1:37" x14ac:dyDescent="0.35">
      <c r="A333" s="99"/>
      <c r="B333" s="89"/>
      <c r="C333" s="90"/>
      <c r="D333" s="90"/>
      <c r="E333" s="91"/>
      <c r="F333" s="91"/>
      <c r="G333" s="86"/>
      <c r="H333" s="87"/>
      <c r="I333" s="86"/>
      <c r="J333" s="88"/>
      <c r="K333" s="92"/>
      <c r="L333" s="168" t="str">
        <f t="shared" si="13"/>
        <v/>
      </c>
      <c r="M333" s="170" t="str">
        <f>IF(ISERROR(VLOOKUP(E333,'Source Data'!$B$67:$J$97, MATCH(F333, 'Source Data'!$B$64:$J$64,1),TRUE))=TRUE,"",VLOOKUP(E333,'Source Data'!$B$67:$J$97,MATCH(F333, 'Source Data'!$B$64:$J$64,1),TRUE))</f>
        <v/>
      </c>
      <c r="N333" s="169" t="str">
        <f t="shared" si="14"/>
        <v/>
      </c>
      <c r="O333" s="170" t="str">
        <f>IF(OR(AND(OR($J333="Retired",$J333="Permanent Low-Use"),$K333&lt;=2020),(AND($J333="New",$K333&gt;2020))),"N/A",IF($N333=0,0,IF(ISERROR(VLOOKUP($E333,'Source Data'!$B$29:$J$60, MATCH($L333, 'Source Data'!$B$26:$J$26,1),TRUE))=TRUE,"",VLOOKUP($E333,'Source Data'!$B$29:$J$60,MATCH($L333, 'Source Data'!$B$26:$J$26,1),TRUE))))</f>
        <v/>
      </c>
      <c r="P333" s="170" t="str">
        <f>IF(OR(AND(OR($J333="Retired",$J333="Permanent Low-Use"),$K333&lt;=2021),(AND($J333="New",$K333&gt;2021))),"N/A",IF($N333=0,0,IF(ISERROR(VLOOKUP($E333,'Source Data'!$B$29:$J$60, MATCH($L333, 'Source Data'!$B$26:$J$26,1),TRUE))=TRUE,"",VLOOKUP($E333,'Source Data'!$B$29:$J$60,MATCH($L333, 'Source Data'!$B$26:$J$26,1),TRUE))))</f>
        <v/>
      </c>
      <c r="Q333" s="170" t="str">
        <f>IF(OR(AND(OR($J333="Retired",$J333="Permanent Low-Use"),$K333&lt;=2022),(AND($J333="New",$K333&gt;2022))),"N/A",IF($N333=0,0,IF(ISERROR(VLOOKUP($E333,'Source Data'!$B$29:$J$60, MATCH($L333, 'Source Data'!$B$26:$J$26,1),TRUE))=TRUE,"",VLOOKUP($E333,'Source Data'!$B$29:$J$60,MATCH($L333, 'Source Data'!$B$26:$J$26,1),TRUE))))</f>
        <v/>
      </c>
      <c r="R333" s="170" t="str">
        <f>IF(OR(AND(OR($J333="Retired",$J333="Permanent Low-Use"),$K333&lt;=2023),(AND($J333="New",$K333&gt;2023))),"N/A",IF($N333=0,0,IF(ISERROR(VLOOKUP($E333,'Source Data'!$B$29:$J$60, MATCH($L333, 'Source Data'!$B$26:$J$26,1),TRUE))=TRUE,"",VLOOKUP($E333,'Source Data'!$B$29:$J$60,MATCH($L333, 'Source Data'!$B$26:$J$26,1),TRUE))))</f>
        <v/>
      </c>
      <c r="S333" s="170" t="str">
        <f>IF(OR(AND(OR($J333="Retired",$J333="Permanent Low-Use"),$K333&lt;=2024),(AND($J333="New",$K333&gt;2024))),"N/A",IF($N333=0,0,IF(ISERROR(VLOOKUP($E333,'Source Data'!$B$29:$J$60, MATCH($L333, 'Source Data'!$B$26:$J$26,1),TRUE))=TRUE,"",VLOOKUP($E333,'Source Data'!$B$29:$J$60,MATCH($L333, 'Source Data'!$B$26:$J$26,1),TRUE))))</f>
        <v/>
      </c>
      <c r="T333" s="170" t="str">
        <f>IF(OR(AND(OR($J333="Retired",$J333="Permanent Low-Use"),$K333&lt;=2025),(AND($J333="New",$K333&gt;2025))),"N/A",IF($N333=0,0,IF(ISERROR(VLOOKUP($E333,'Source Data'!$B$29:$J$60, MATCH($L333, 'Source Data'!$B$26:$J$26,1),TRUE))=TRUE,"",VLOOKUP($E333,'Source Data'!$B$29:$J$60,MATCH($L333, 'Source Data'!$B$26:$J$26,1),TRUE))))</f>
        <v/>
      </c>
      <c r="U333" s="170" t="str">
        <f>IF(OR(AND(OR($J333="Retired",$J333="Permanent Low-Use"),$K333&lt;=2026),(AND($J333="New",$K333&gt;2026))),"N/A",IF($N333=0,0,IF(ISERROR(VLOOKUP($E333,'Source Data'!$B$29:$J$60, MATCH($L333, 'Source Data'!$B$26:$J$26,1),TRUE))=TRUE,"",VLOOKUP($E333,'Source Data'!$B$29:$J$60,MATCH($L333, 'Source Data'!$B$26:$J$26,1),TRUE))))</f>
        <v/>
      </c>
      <c r="V333" s="170" t="str">
        <f>IF(OR(AND(OR($J333="Retired",$J333="Permanent Low-Use"),$K333&lt;=2027),(AND($J333="New",$K333&gt;2027))),"N/A",IF($N333=0,0,IF(ISERROR(VLOOKUP($E333,'Source Data'!$B$29:$J$60, MATCH($L333, 'Source Data'!$B$26:$J$26,1),TRUE))=TRUE,"",VLOOKUP($E333,'Source Data'!$B$29:$J$60,MATCH($L333, 'Source Data'!$B$26:$J$26,1),TRUE))))</f>
        <v/>
      </c>
      <c r="W333" s="170" t="str">
        <f>IF(OR(AND(OR($J333="Retired",$J333="Permanent Low-Use"),$K333&lt;=2028),(AND($J333="New",$K333&gt;2028))),"N/A",IF($N333=0,0,IF(ISERROR(VLOOKUP($E333,'Source Data'!$B$29:$J$60, MATCH($L333, 'Source Data'!$B$26:$J$26,1),TRUE))=TRUE,"",VLOOKUP($E333,'Source Data'!$B$29:$J$60,MATCH($L333, 'Source Data'!$B$26:$J$26,1),TRUE))))</f>
        <v/>
      </c>
      <c r="X333" s="170" t="str">
        <f>IF(OR(AND(OR($J333="Retired",$J333="Permanent Low-Use"),$K333&lt;=2029),(AND($J333="New",$K333&gt;2029))),"N/A",IF($N333=0,0,IF(ISERROR(VLOOKUP($E333,'Source Data'!$B$29:$J$60, MATCH($L333, 'Source Data'!$B$26:$J$26,1),TRUE))=TRUE,"",VLOOKUP($E333,'Source Data'!$B$29:$J$60,MATCH($L333, 'Source Data'!$B$26:$J$26,1),TRUE))))</f>
        <v/>
      </c>
      <c r="Y333" s="170" t="str">
        <f>IF(OR(AND(OR($J333="Retired",$J333="Permanent Low-Use"),$K333&lt;=2030),(AND($J333="New",$K333&gt;2030))),"N/A",IF($N333=0,0,IF(ISERROR(VLOOKUP($E333,'Source Data'!$B$29:$J$60, MATCH($L333, 'Source Data'!$B$26:$J$26,1),TRUE))=TRUE,"",VLOOKUP($E333,'Source Data'!$B$29:$J$60,MATCH($L333, 'Source Data'!$B$26:$J$26,1),TRUE))))</f>
        <v/>
      </c>
      <c r="Z333" s="171" t="str">
        <f>IF(ISNUMBER($L333),IF(OR(AND(OR($J333="Retired",$J333="Permanent Low-Use"),$K333&lt;=2020),(AND($J333="New",$K333&gt;2020))),"N/A",VLOOKUP($F333,'Source Data'!$B$15:$I$22,5)),"")</f>
        <v/>
      </c>
      <c r="AA333" s="171" t="str">
        <f>IF(ISNUMBER($F333), IF(OR(AND(OR($J333="Retired", $J333="Permanent Low-Use"), $K333&lt;=2021), (AND($J333= "New", $K333&gt;2021))), "N/A", VLOOKUP($F333, 'Source Data'!$B$15:$I$22,6)), "")</f>
        <v/>
      </c>
      <c r="AB333" s="171" t="str">
        <f>IF(ISNUMBER($F333), IF(OR(AND(OR($J333="Retired", $J333="Permanent Low-Use"), $K333&lt;=2022), (AND($J333= "New", $K333&gt;2022))), "N/A", VLOOKUP($F333, 'Source Data'!$B$15:$I$22,7)), "")</f>
        <v/>
      </c>
      <c r="AC333" s="171" t="str">
        <f>IF(ISNUMBER($F333), IF(OR(AND(OR($J333="Retired", $J333="Permanent Low-Use"), $K333&lt;=2023), (AND($J333= "New", $K333&gt;2023))), "N/A", VLOOKUP($F333, 'Source Data'!$B$15:$I$22,8)), "")</f>
        <v/>
      </c>
      <c r="AD333" s="171" t="str">
        <f>IF(ISNUMBER($F333), IF(OR(AND(OR($J333="Retired", $J333="Permanent Low-Use"), $K333&lt;=2024), (AND($J333= "New", $K333&gt;2024))), "N/A", VLOOKUP($F333, 'Source Data'!$B$15:$I$22,8)), "")</f>
        <v/>
      </c>
      <c r="AE333" s="171" t="str">
        <f>IF(ISNUMBER($F333), IF(OR(AND(OR($J333="Retired", $J333="Permanent Low-Use"), $K333&lt;=2025), (AND($J333= "New", $K333&gt;2025))), "N/A", VLOOKUP($F333, 'Source Data'!$B$15:$I$22,8)), "")</f>
        <v/>
      </c>
      <c r="AF333" s="171" t="str">
        <f>IF(ISNUMBER($F333), IF(OR(AND(OR($J333="Retired", $J333="Permanent Low-Use"), $K333&lt;=2026), (AND($J333= "New", $K333&gt;2026))), "N/A", VLOOKUP($F333, 'Source Data'!$B$15:$I$22,8)), "")</f>
        <v/>
      </c>
      <c r="AG333" s="171" t="str">
        <f>IF(ISNUMBER($F333), IF(OR(AND(OR($J333="Retired", $J333="Permanent Low-Use"), $K333&lt;=2027), (AND($J333= "New", $K333&gt;2027))), "N/A", VLOOKUP($F333, 'Source Data'!$B$15:$I$22,8)), "")</f>
        <v/>
      </c>
      <c r="AH333" s="171" t="str">
        <f>IF(ISNUMBER($F333), IF(OR(AND(OR($J333="Retired", $J333="Permanent Low-Use"), $K333&lt;=2028), (AND($J333= "New", $K333&gt;2028))), "N/A", VLOOKUP($F333, 'Source Data'!$B$15:$I$22,8)), "")</f>
        <v/>
      </c>
      <c r="AI333" s="171" t="str">
        <f>IF(ISNUMBER($F333), IF(OR(AND(OR($J333="Retired", $J333="Permanent Low-Use"), $K333&lt;=2029), (AND($J333= "New", $K333&gt;2029))), "N/A", VLOOKUP($F333, 'Source Data'!$B$15:$I$22,8)), "")</f>
        <v/>
      </c>
      <c r="AJ333" s="171" t="str">
        <f>IF(ISNUMBER($F333), IF(OR(AND(OR($J333="Retired", $J333="Permanent Low-Use"), $K333&lt;=2030), (AND($J333= "New", $K333&gt;2030))), "N/A", VLOOKUP($F333, 'Source Data'!$B$15:$I$22,8)), "")</f>
        <v/>
      </c>
      <c r="AK333" s="171" t="str">
        <f>IF($N333= 0, "N/A", IF(ISERROR(VLOOKUP($F333, 'Source Data'!$B$4:$C$11,2)), "", VLOOKUP($F333, 'Source Data'!$B$4:$C$11,2)))</f>
        <v/>
      </c>
    </row>
    <row r="334" spans="1:37" x14ac:dyDescent="0.35">
      <c r="A334" s="99"/>
      <c r="B334" s="89"/>
      <c r="C334" s="90"/>
      <c r="D334" s="90"/>
      <c r="E334" s="91"/>
      <c r="F334" s="91"/>
      <c r="G334" s="86"/>
      <c r="H334" s="87"/>
      <c r="I334" s="86"/>
      <c r="J334" s="88"/>
      <c r="K334" s="92"/>
      <c r="L334" s="168" t="str">
        <f t="shared" si="13"/>
        <v/>
      </c>
      <c r="M334" s="170" t="str">
        <f>IF(ISERROR(VLOOKUP(E334,'Source Data'!$B$67:$J$97, MATCH(F334, 'Source Data'!$B$64:$J$64,1),TRUE))=TRUE,"",VLOOKUP(E334,'Source Data'!$B$67:$J$97,MATCH(F334, 'Source Data'!$B$64:$J$64,1),TRUE))</f>
        <v/>
      </c>
      <c r="N334" s="169" t="str">
        <f t="shared" si="14"/>
        <v/>
      </c>
      <c r="O334" s="170" t="str">
        <f>IF(OR(AND(OR($J334="Retired",$J334="Permanent Low-Use"),$K334&lt;=2020),(AND($J334="New",$K334&gt;2020))),"N/A",IF($N334=0,0,IF(ISERROR(VLOOKUP($E334,'Source Data'!$B$29:$J$60, MATCH($L334, 'Source Data'!$B$26:$J$26,1),TRUE))=TRUE,"",VLOOKUP($E334,'Source Data'!$B$29:$J$60,MATCH($L334, 'Source Data'!$B$26:$J$26,1),TRUE))))</f>
        <v/>
      </c>
      <c r="P334" s="170" t="str">
        <f>IF(OR(AND(OR($J334="Retired",$J334="Permanent Low-Use"),$K334&lt;=2021),(AND($J334="New",$K334&gt;2021))),"N/A",IF($N334=0,0,IF(ISERROR(VLOOKUP($E334,'Source Data'!$B$29:$J$60, MATCH($L334, 'Source Data'!$B$26:$J$26,1),TRUE))=TRUE,"",VLOOKUP($E334,'Source Data'!$B$29:$J$60,MATCH($L334, 'Source Data'!$B$26:$J$26,1),TRUE))))</f>
        <v/>
      </c>
      <c r="Q334" s="170" t="str">
        <f>IF(OR(AND(OR($J334="Retired",$J334="Permanent Low-Use"),$K334&lt;=2022),(AND($J334="New",$K334&gt;2022))),"N/A",IF($N334=0,0,IF(ISERROR(VLOOKUP($E334,'Source Data'!$B$29:$J$60, MATCH($L334, 'Source Data'!$B$26:$J$26,1),TRUE))=TRUE,"",VLOOKUP($E334,'Source Data'!$B$29:$J$60,MATCH($L334, 'Source Data'!$B$26:$J$26,1),TRUE))))</f>
        <v/>
      </c>
      <c r="R334" s="170" t="str">
        <f>IF(OR(AND(OR($J334="Retired",$J334="Permanent Low-Use"),$K334&lt;=2023),(AND($J334="New",$K334&gt;2023))),"N/A",IF($N334=0,0,IF(ISERROR(VLOOKUP($E334,'Source Data'!$B$29:$J$60, MATCH($L334, 'Source Data'!$B$26:$J$26,1),TRUE))=TRUE,"",VLOOKUP($E334,'Source Data'!$B$29:$J$60,MATCH($L334, 'Source Data'!$B$26:$J$26,1),TRUE))))</f>
        <v/>
      </c>
      <c r="S334" s="170" t="str">
        <f>IF(OR(AND(OR($J334="Retired",$J334="Permanent Low-Use"),$K334&lt;=2024),(AND($J334="New",$K334&gt;2024))),"N/A",IF($N334=0,0,IF(ISERROR(VLOOKUP($E334,'Source Data'!$B$29:$J$60, MATCH($L334, 'Source Data'!$B$26:$J$26,1),TRUE))=TRUE,"",VLOOKUP($E334,'Source Data'!$B$29:$J$60,MATCH($L334, 'Source Data'!$B$26:$J$26,1),TRUE))))</f>
        <v/>
      </c>
      <c r="T334" s="170" t="str">
        <f>IF(OR(AND(OR($J334="Retired",$J334="Permanent Low-Use"),$K334&lt;=2025),(AND($J334="New",$K334&gt;2025))),"N/A",IF($N334=0,0,IF(ISERROR(VLOOKUP($E334,'Source Data'!$B$29:$J$60, MATCH($L334, 'Source Data'!$B$26:$J$26,1),TRUE))=TRUE,"",VLOOKUP($E334,'Source Data'!$B$29:$J$60,MATCH($L334, 'Source Data'!$B$26:$J$26,1),TRUE))))</f>
        <v/>
      </c>
      <c r="U334" s="170" t="str">
        <f>IF(OR(AND(OR($J334="Retired",$J334="Permanent Low-Use"),$K334&lt;=2026),(AND($J334="New",$K334&gt;2026))),"N/A",IF($N334=0,0,IF(ISERROR(VLOOKUP($E334,'Source Data'!$B$29:$J$60, MATCH($L334, 'Source Data'!$B$26:$J$26,1),TRUE))=TRUE,"",VLOOKUP($E334,'Source Data'!$B$29:$J$60,MATCH($L334, 'Source Data'!$B$26:$J$26,1),TRUE))))</f>
        <v/>
      </c>
      <c r="V334" s="170" t="str">
        <f>IF(OR(AND(OR($J334="Retired",$J334="Permanent Low-Use"),$K334&lt;=2027),(AND($J334="New",$K334&gt;2027))),"N/A",IF($N334=0,0,IF(ISERROR(VLOOKUP($E334,'Source Data'!$B$29:$J$60, MATCH($L334, 'Source Data'!$B$26:$J$26,1),TRUE))=TRUE,"",VLOOKUP($E334,'Source Data'!$B$29:$J$60,MATCH($L334, 'Source Data'!$B$26:$J$26,1),TRUE))))</f>
        <v/>
      </c>
      <c r="W334" s="170" t="str">
        <f>IF(OR(AND(OR($J334="Retired",$J334="Permanent Low-Use"),$K334&lt;=2028),(AND($J334="New",$K334&gt;2028))),"N/A",IF($N334=0,0,IF(ISERROR(VLOOKUP($E334,'Source Data'!$B$29:$J$60, MATCH($L334, 'Source Data'!$B$26:$J$26,1),TRUE))=TRUE,"",VLOOKUP($E334,'Source Data'!$B$29:$J$60,MATCH($L334, 'Source Data'!$B$26:$J$26,1),TRUE))))</f>
        <v/>
      </c>
      <c r="X334" s="170" t="str">
        <f>IF(OR(AND(OR($J334="Retired",$J334="Permanent Low-Use"),$K334&lt;=2029),(AND($J334="New",$K334&gt;2029))),"N/A",IF($N334=0,0,IF(ISERROR(VLOOKUP($E334,'Source Data'!$B$29:$J$60, MATCH($L334, 'Source Data'!$B$26:$J$26,1),TRUE))=TRUE,"",VLOOKUP($E334,'Source Data'!$B$29:$J$60,MATCH($L334, 'Source Data'!$B$26:$J$26,1),TRUE))))</f>
        <v/>
      </c>
      <c r="Y334" s="170" t="str">
        <f>IF(OR(AND(OR($J334="Retired",$J334="Permanent Low-Use"),$K334&lt;=2030),(AND($J334="New",$K334&gt;2030))),"N/A",IF($N334=0,0,IF(ISERROR(VLOOKUP($E334,'Source Data'!$B$29:$J$60, MATCH($L334, 'Source Data'!$B$26:$J$26,1),TRUE))=TRUE,"",VLOOKUP($E334,'Source Data'!$B$29:$J$60,MATCH($L334, 'Source Data'!$B$26:$J$26,1),TRUE))))</f>
        <v/>
      </c>
      <c r="Z334" s="171" t="str">
        <f>IF(ISNUMBER($L334),IF(OR(AND(OR($J334="Retired",$J334="Permanent Low-Use"),$K334&lt;=2020),(AND($J334="New",$K334&gt;2020))),"N/A",VLOOKUP($F334,'Source Data'!$B$15:$I$22,5)),"")</f>
        <v/>
      </c>
      <c r="AA334" s="171" t="str">
        <f>IF(ISNUMBER($F334), IF(OR(AND(OR($J334="Retired", $J334="Permanent Low-Use"), $K334&lt;=2021), (AND($J334= "New", $K334&gt;2021))), "N/A", VLOOKUP($F334, 'Source Data'!$B$15:$I$22,6)), "")</f>
        <v/>
      </c>
      <c r="AB334" s="171" t="str">
        <f>IF(ISNUMBER($F334), IF(OR(AND(OR($J334="Retired", $J334="Permanent Low-Use"), $K334&lt;=2022), (AND($J334= "New", $K334&gt;2022))), "N/A", VLOOKUP($F334, 'Source Data'!$B$15:$I$22,7)), "")</f>
        <v/>
      </c>
      <c r="AC334" s="171" t="str">
        <f>IF(ISNUMBER($F334), IF(OR(AND(OR($J334="Retired", $J334="Permanent Low-Use"), $K334&lt;=2023), (AND($J334= "New", $K334&gt;2023))), "N/A", VLOOKUP($F334, 'Source Data'!$B$15:$I$22,8)), "")</f>
        <v/>
      </c>
      <c r="AD334" s="171" t="str">
        <f>IF(ISNUMBER($F334), IF(OR(AND(OR($J334="Retired", $J334="Permanent Low-Use"), $K334&lt;=2024), (AND($J334= "New", $K334&gt;2024))), "N/A", VLOOKUP($F334, 'Source Data'!$B$15:$I$22,8)), "")</f>
        <v/>
      </c>
      <c r="AE334" s="171" t="str">
        <f>IF(ISNUMBER($F334), IF(OR(AND(OR($J334="Retired", $J334="Permanent Low-Use"), $K334&lt;=2025), (AND($J334= "New", $K334&gt;2025))), "N/A", VLOOKUP($F334, 'Source Data'!$B$15:$I$22,8)), "")</f>
        <v/>
      </c>
      <c r="AF334" s="171" t="str">
        <f>IF(ISNUMBER($F334), IF(OR(AND(OR($J334="Retired", $J334="Permanent Low-Use"), $K334&lt;=2026), (AND($J334= "New", $K334&gt;2026))), "N/A", VLOOKUP($F334, 'Source Data'!$B$15:$I$22,8)), "")</f>
        <v/>
      </c>
      <c r="AG334" s="171" t="str">
        <f>IF(ISNUMBER($F334), IF(OR(AND(OR($J334="Retired", $J334="Permanent Low-Use"), $K334&lt;=2027), (AND($J334= "New", $K334&gt;2027))), "N/A", VLOOKUP($F334, 'Source Data'!$B$15:$I$22,8)), "")</f>
        <v/>
      </c>
      <c r="AH334" s="171" t="str">
        <f>IF(ISNUMBER($F334), IF(OR(AND(OR($J334="Retired", $J334="Permanent Low-Use"), $K334&lt;=2028), (AND($J334= "New", $K334&gt;2028))), "N/A", VLOOKUP($F334, 'Source Data'!$B$15:$I$22,8)), "")</f>
        <v/>
      </c>
      <c r="AI334" s="171" t="str">
        <f>IF(ISNUMBER($F334), IF(OR(AND(OR($J334="Retired", $J334="Permanent Low-Use"), $K334&lt;=2029), (AND($J334= "New", $K334&gt;2029))), "N/A", VLOOKUP($F334, 'Source Data'!$B$15:$I$22,8)), "")</f>
        <v/>
      </c>
      <c r="AJ334" s="171" t="str">
        <f>IF(ISNUMBER($F334), IF(OR(AND(OR($J334="Retired", $J334="Permanent Low-Use"), $K334&lt;=2030), (AND($J334= "New", $K334&gt;2030))), "N/A", VLOOKUP($F334, 'Source Data'!$B$15:$I$22,8)), "")</f>
        <v/>
      </c>
      <c r="AK334" s="171" t="str">
        <f>IF($N334= 0, "N/A", IF(ISERROR(VLOOKUP($F334, 'Source Data'!$B$4:$C$11,2)), "", VLOOKUP($F334, 'Source Data'!$B$4:$C$11,2)))</f>
        <v/>
      </c>
    </row>
    <row r="335" spans="1:37" x14ac:dyDescent="0.35">
      <c r="A335" s="99"/>
      <c r="B335" s="89"/>
      <c r="C335" s="90"/>
      <c r="D335" s="90"/>
      <c r="E335" s="91"/>
      <c r="F335" s="91"/>
      <c r="G335" s="86"/>
      <c r="H335" s="87"/>
      <c r="I335" s="86"/>
      <c r="J335" s="88"/>
      <c r="K335" s="92"/>
      <c r="L335" s="168" t="str">
        <f t="shared" si="13"/>
        <v/>
      </c>
      <c r="M335" s="170" t="str">
        <f>IF(ISERROR(VLOOKUP(E335,'Source Data'!$B$67:$J$97, MATCH(F335, 'Source Data'!$B$64:$J$64,1),TRUE))=TRUE,"",VLOOKUP(E335,'Source Data'!$B$67:$J$97,MATCH(F335, 'Source Data'!$B$64:$J$64,1),TRUE))</f>
        <v/>
      </c>
      <c r="N335" s="169" t="str">
        <f t="shared" si="14"/>
        <v/>
      </c>
      <c r="O335" s="170" t="str">
        <f>IF(OR(AND(OR($J335="Retired",$J335="Permanent Low-Use"),$K335&lt;=2020),(AND($J335="New",$K335&gt;2020))),"N/A",IF($N335=0,0,IF(ISERROR(VLOOKUP($E335,'Source Data'!$B$29:$J$60, MATCH($L335, 'Source Data'!$B$26:$J$26,1),TRUE))=TRUE,"",VLOOKUP($E335,'Source Data'!$B$29:$J$60,MATCH($L335, 'Source Data'!$B$26:$J$26,1),TRUE))))</f>
        <v/>
      </c>
      <c r="P335" s="170" t="str">
        <f>IF(OR(AND(OR($J335="Retired",$J335="Permanent Low-Use"),$K335&lt;=2021),(AND($J335="New",$K335&gt;2021))),"N/A",IF($N335=0,0,IF(ISERROR(VLOOKUP($E335,'Source Data'!$B$29:$J$60, MATCH($L335, 'Source Data'!$B$26:$J$26,1),TRUE))=TRUE,"",VLOOKUP($E335,'Source Data'!$B$29:$J$60,MATCH($L335, 'Source Data'!$B$26:$J$26,1),TRUE))))</f>
        <v/>
      </c>
      <c r="Q335" s="170" t="str">
        <f>IF(OR(AND(OR($J335="Retired",$J335="Permanent Low-Use"),$K335&lt;=2022),(AND($J335="New",$K335&gt;2022))),"N/A",IF($N335=0,0,IF(ISERROR(VLOOKUP($E335,'Source Data'!$B$29:$J$60, MATCH($L335, 'Source Data'!$B$26:$J$26,1),TRUE))=TRUE,"",VLOOKUP($E335,'Source Data'!$B$29:$J$60,MATCH($L335, 'Source Data'!$B$26:$J$26,1),TRUE))))</f>
        <v/>
      </c>
      <c r="R335" s="170" t="str">
        <f>IF(OR(AND(OR($J335="Retired",$J335="Permanent Low-Use"),$K335&lt;=2023),(AND($J335="New",$K335&gt;2023))),"N/A",IF($N335=0,0,IF(ISERROR(VLOOKUP($E335,'Source Data'!$B$29:$J$60, MATCH($L335, 'Source Data'!$B$26:$J$26,1),TRUE))=TRUE,"",VLOOKUP($E335,'Source Data'!$B$29:$J$60,MATCH($L335, 'Source Data'!$B$26:$J$26,1),TRUE))))</f>
        <v/>
      </c>
      <c r="S335" s="170" t="str">
        <f>IF(OR(AND(OR($J335="Retired",$J335="Permanent Low-Use"),$K335&lt;=2024),(AND($J335="New",$K335&gt;2024))),"N/A",IF($N335=0,0,IF(ISERROR(VLOOKUP($E335,'Source Data'!$B$29:$J$60, MATCH($L335, 'Source Data'!$B$26:$J$26,1),TRUE))=TRUE,"",VLOOKUP($E335,'Source Data'!$B$29:$J$60,MATCH($L335, 'Source Data'!$B$26:$J$26,1),TRUE))))</f>
        <v/>
      </c>
      <c r="T335" s="170" t="str">
        <f>IF(OR(AND(OR($J335="Retired",$J335="Permanent Low-Use"),$K335&lt;=2025),(AND($J335="New",$K335&gt;2025))),"N/A",IF($N335=0,0,IF(ISERROR(VLOOKUP($E335,'Source Data'!$B$29:$J$60, MATCH($L335, 'Source Data'!$B$26:$J$26,1),TRUE))=TRUE,"",VLOOKUP($E335,'Source Data'!$B$29:$J$60,MATCH($L335, 'Source Data'!$B$26:$J$26,1),TRUE))))</f>
        <v/>
      </c>
      <c r="U335" s="170" t="str">
        <f>IF(OR(AND(OR($J335="Retired",$J335="Permanent Low-Use"),$K335&lt;=2026),(AND($J335="New",$K335&gt;2026))),"N/A",IF($N335=0,0,IF(ISERROR(VLOOKUP($E335,'Source Data'!$B$29:$J$60, MATCH($L335, 'Source Data'!$B$26:$J$26,1),TRUE))=TRUE,"",VLOOKUP($E335,'Source Data'!$B$29:$J$60,MATCH($L335, 'Source Data'!$B$26:$J$26,1),TRUE))))</f>
        <v/>
      </c>
      <c r="V335" s="170" t="str">
        <f>IF(OR(AND(OR($J335="Retired",$J335="Permanent Low-Use"),$K335&lt;=2027),(AND($J335="New",$K335&gt;2027))),"N/A",IF($N335=0,0,IF(ISERROR(VLOOKUP($E335,'Source Data'!$B$29:$J$60, MATCH($L335, 'Source Data'!$B$26:$J$26,1),TRUE))=TRUE,"",VLOOKUP($E335,'Source Data'!$B$29:$J$60,MATCH($L335, 'Source Data'!$B$26:$J$26,1),TRUE))))</f>
        <v/>
      </c>
      <c r="W335" s="170" t="str">
        <f>IF(OR(AND(OR($J335="Retired",$J335="Permanent Low-Use"),$K335&lt;=2028),(AND($J335="New",$K335&gt;2028))),"N/A",IF($N335=0,0,IF(ISERROR(VLOOKUP($E335,'Source Data'!$B$29:$J$60, MATCH($L335, 'Source Data'!$B$26:$J$26,1),TRUE))=TRUE,"",VLOOKUP($E335,'Source Data'!$B$29:$J$60,MATCH($L335, 'Source Data'!$B$26:$J$26,1),TRUE))))</f>
        <v/>
      </c>
      <c r="X335" s="170" t="str">
        <f>IF(OR(AND(OR($J335="Retired",$J335="Permanent Low-Use"),$K335&lt;=2029),(AND($J335="New",$K335&gt;2029))),"N/A",IF($N335=0,0,IF(ISERROR(VLOOKUP($E335,'Source Data'!$B$29:$J$60, MATCH($L335, 'Source Data'!$B$26:$J$26,1),TRUE))=TRUE,"",VLOOKUP($E335,'Source Data'!$B$29:$J$60,MATCH($L335, 'Source Data'!$B$26:$J$26,1),TRUE))))</f>
        <v/>
      </c>
      <c r="Y335" s="170" t="str">
        <f>IF(OR(AND(OR($J335="Retired",$J335="Permanent Low-Use"),$K335&lt;=2030),(AND($J335="New",$K335&gt;2030))),"N/A",IF($N335=0,0,IF(ISERROR(VLOOKUP($E335,'Source Data'!$B$29:$J$60, MATCH($L335, 'Source Data'!$B$26:$J$26,1),TRUE))=TRUE,"",VLOOKUP($E335,'Source Data'!$B$29:$J$60,MATCH($L335, 'Source Data'!$B$26:$J$26,1),TRUE))))</f>
        <v/>
      </c>
      <c r="Z335" s="171" t="str">
        <f>IF(ISNUMBER($L335),IF(OR(AND(OR($J335="Retired",$J335="Permanent Low-Use"),$K335&lt;=2020),(AND($J335="New",$K335&gt;2020))),"N/A",VLOOKUP($F335,'Source Data'!$B$15:$I$22,5)),"")</f>
        <v/>
      </c>
      <c r="AA335" s="171" t="str">
        <f>IF(ISNUMBER($F335), IF(OR(AND(OR($J335="Retired", $J335="Permanent Low-Use"), $K335&lt;=2021), (AND($J335= "New", $K335&gt;2021))), "N/A", VLOOKUP($F335, 'Source Data'!$B$15:$I$22,6)), "")</f>
        <v/>
      </c>
      <c r="AB335" s="171" t="str">
        <f>IF(ISNUMBER($F335), IF(OR(AND(OR($J335="Retired", $J335="Permanent Low-Use"), $K335&lt;=2022), (AND($J335= "New", $K335&gt;2022))), "N/A", VLOOKUP($F335, 'Source Data'!$B$15:$I$22,7)), "")</f>
        <v/>
      </c>
      <c r="AC335" s="171" t="str">
        <f>IF(ISNUMBER($F335), IF(OR(AND(OR($J335="Retired", $J335="Permanent Low-Use"), $K335&lt;=2023), (AND($J335= "New", $K335&gt;2023))), "N/A", VLOOKUP($F335, 'Source Data'!$B$15:$I$22,8)), "")</f>
        <v/>
      </c>
      <c r="AD335" s="171" t="str">
        <f>IF(ISNUMBER($F335), IF(OR(AND(OR($J335="Retired", $J335="Permanent Low-Use"), $K335&lt;=2024), (AND($J335= "New", $K335&gt;2024))), "N/A", VLOOKUP($F335, 'Source Data'!$B$15:$I$22,8)), "")</f>
        <v/>
      </c>
      <c r="AE335" s="171" t="str">
        <f>IF(ISNUMBER($F335), IF(OR(AND(OR($J335="Retired", $J335="Permanent Low-Use"), $K335&lt;=2025), (AND($J335= "New", $K335&gt;2025))), "N/A", VLOOKUP($F335, 'Source Data'!$B$15:$I$22,8)), "")</f>
        <v/>
      </c>
      <c r="AF335" s="171" t="str">
        <f>IF(ISNUMBER($F335), IF(OR(AND(OR($J335="Retired", $J335="Permanent Low-Use"), $K335&lt;=2026), (AND($J335= "New", $K335&gt;2026))), "N/A", VLOOKUP($F335, 'Source Data'!$B$15:$I$22,8)), "")</f>
        <v/>
      </c>
      <c r="AG335" s="171" t="str">
        <f>IF(ISNUMBER($F335), IF(OR(AND(OR($J335="Retired", $J335="Permanent Low-Use"), $K335&lt;=2027), (AND($J335= "New", $K335&gt;2027))), "N/A", VLOOKUP($F335, 'Source Data'!$B$15:$I$22,8)), "")</f>
        <v/>
      </c>
      <c r="AH335" s="171" t="str">
        <f>IF(ISNUMBER($F335), IF(OR(AND(OR($J335="Retired", $J335="Permanent Low-Use"), $K335&lt;=2028), (AND($J335= "New", $K335&gt;2028))), "N/A", VLOOKUP($F335, 'Source Data'!$B$15:$I$22,8)), "")</f>
        <v/>
      </c>
      <c r="AI335" s="171" t="str">
        <f>IF(ISNUMBER($F335), IF(OR(AND(OR($J335="Retired", $J335="Permanent Low-Use"), $K335&lt;=2029), (AND($J335= "New", $K335&gt;2029))), "N/A", VLOOKUP($F335, 'Source Data'!$B$15:$I$22,8)), "")</f>
        <v/>
      </c>
      <c r="AJ335" s="171" t="str">
        <f>IF(ISNUMBER($F335), IF(OR(AND(OR($J335="Retired", $J335="Permanent Low-Use"), $K335&lt;=2030), (AND($J335= "New", $K335&gt;2030))), "N/A", VLOOKUP($F335, 'Source Data'!$B$15:$I$22,8)), "")</f>
        <v/>
      </c>
      <c r="AK335" s="171" t="str">
        <f>IF($N335= 0, "N/A", IF(ISERROR(VLOOKUP($F335, 'Source Data'!$B$4:$C$11,2)), "", VLOOKUP($F335, 'Source Data'!$B$4:$C$11,2)))</f>
        <v/>
      </c>
    </row>
    <row r="336" spans="1:37" x14ac:dyDescent="0.35">
      <c r="A336" s="99"/>
      <c r="B336" s="89"/>
      <c r="C336" s="90"/>
      <c r="D336" s="90"/>
      <c r="E336" s="91"/>
      <c r="F336" s="91"/>
      <c r="G336" s="86"/>
      <c r="H336" s="87"/>
      <c r="I336" s="86"/>
      <c r="J336" s="88"/>
      <c r="K336" s="92"/>
      <c r="L336" s="168" t="str">
        <f t="shared" ref="L336:L399" si="15">IF(ISNUMBER(F336), IF($G336="GSE purchased before 2007", $F336*1.2, $F336), "")</f>
        <v/>
      </c>
      <c r="M336" s="170" t="str">
        <f>IF(ISERROR(VLOOKUP(E336,'Source Data'!$B$67:$J$97, MATCH(F336, 'Source Data'!$B$64:$J$64,1),TRUE))=TRUE,"",VLOOKUP(E336,'Source Data'!$B$67:$J$97,MATCH(F336, 'Source Data'!$B$64:$J$64,1),TRUE))</f>
        <v/>
      </c>
      <c r="N336" s="169" t="str">
        <f t="shared" si="14"/>
        <v/>
      </c>
      <c r="O336" s="170" t="str">
        <f>IF(OR(AND(OR($J336="Retired",$J336="Permanent Low-Use"),$K336&lt;=2020),(AND($J336="New",$K336&gt;2020))),"N/A",IF($N336=0,0,IF(ISERROR(VLOOKUP($E336,'Source Data'!$B$29:$J$60, MATCH($L336, 'Source Data'!$B$26:$J$26,1),TRUE))=TRUE,"",VLOOKUP($E336,'Source Data'!$B$29:$J$60,MATCH($L336, 'Source Data'!$B$26:$J$26,1),TRUE))))</f>
        <v/>
      </c>
      <c r="P336" s="170" t="str">
        <f>IF(OR(AND(OR($J336="Retired",$J336="Permanent Low-Use"),$K336&lt;=2021),(AND($J336="New",$K336&gt;2021))),"N/A",IF($N336=0,0,IF(ISERROR(VLOOKUP($E336,'Source Data'!$B$29:$J$60, MATCH($L336, 'Source Data'!$B$26:$J$26,1),TRUE))=TRUE,"",VLOOKUP($E336,'Source Data'!$B$29:$J$60,MATCH($L336, 'Source Data'!$B$26:$J$26,1),TRUE))))</f>
        <v/>
      </c>
      <c r="Q336" s="170" t="str">
        <f>IF(OR(AND(OR($J336="Retired",$J336="Permanent Low-Use"),$K336&lt;=2022),(AND($J336="New",$K336&gt;2022))),"N/A",IF($N336=0,0,IF(ISERROR(VLOOKUP($E336,'Source Data'!$B$29:$J$60, MATCH($L336, 'Source Data'!$B$26:$J$26,1),TRUE))=TRUE,"",VLOOKUP($E336,'Source Data'!$B$29:$J$60,MATCH($L336, 'Source Data'!$B$26:$J$26,1),TRUE))))</f>
        <v/>
      </c>
      <c r="R336" s="170" t="str">
        <f>IF(OR(AND(OR($J336="Retired",$J336="Permanent Low-Use"),$K336&lt;=2023),(AND($J336="New",$K336&gt;2023))),"N/A",IF($N336=0,0,IF(ISERROR(VLOOKUP($E336,'Source Data'!$B$29:$J$60, MATCH($L336, 'Source Data'!$B$26:$J$26,1),TRUE))=TRUE,"",VLOOKUP($E336,'Source Data'!$B$29:$J$60,MATCH($L336, 'Source Data'!$B$26:$J$26,1),TRUE))))</f>
        <v/>
      </c>
      <c r="S336" s="170" t="str">
        <f>IF(OR(AND(OR($J336="Retired",$J336="Permanent Low-Use"),$K336&lt;=2024),(AND($J336="New",$K336&gt;2024))),"N/A",IF($N336=0,0,IF(ISERROR(VLOOKUP($E336,'Source Data'!$B$29:$J$60, MATCH($L336, 'Source Data'!$B$26:$J$26,1),TRUE))=TRUE,"",VLOOKUP($E336,'Source Data'!$B$29:$J$60,MATCH($L336, 'Source Data'!$B$26:$J$26,1),TRUE))))</f>
        <v/>
      </c>
      <c r="T336" s="170" t="str">
        <f>IF(OR(AND(OR($J336="Retired",$J336="Permanent Low-Use"),$K336&lt;=2025),(AND($J336="New",$K336&gt;2025))),"N/A",IF($N336=0,0,IF(ISERROR(VLOOKUP($E336,'Source Data'!$B$29:$J$60, MATCH($L336, 'Source Data'!$B$26:$J$26,1),TRUE))=TRUE,"",VLOOKUP($E336,'Source Data'!$B$29:$J$60,MATCH($L336, 'Source Data'!$B$26:$J$26,1),TRUE))))</f>
        <v/>
      </c>
      <c r="U336" s="170" t="str">
        <f>IF(OR(AND(OR($J336="Retired",$J336="Permanent Low-Use"),$K336&lt;=2026),(AND($J336="New",$K336&gt;2026))),"N/A",IF($N336=0,0,IF(ISERROR(VLOOKUP($E336,'Source Data'!$B$29:$J$60, MATCH($L336, 'Source Data'!$B$26:$J$26,1),TRUE))=TRUE,"",VLOOKUP($E336,'Source Data'!$B$29:$J$60,MATCH($L336, 'Source Data'!$B$26:$J$26,1),TRUE))))</f>
        <v/>
      </c>
      <c r="V336" s="170" t="str">
        <f>IF(OR(AND(OR($J336="Retired",$J336="Permanent Low-Use"),$K336&lt;=2027),(AND($J336="New",$K336&gt;2027))),"N/A",IF($N336=0,0,IF(ISERROR(VLOOKUP($E336,'Source Data'!$B$29:$J$60, MATCH($L336, 'Source Data'!$B$26:$J$26,1),TRUE))=TRUE,"",VLOOKUP($E336,'Source Data'!$B$29:$J$60,MATCH($L336, 'Source Data'!$B$26:$J$26,1),TRUE))))</f>
        <v/>
      </c>
      <c r="W336" s="170" t="str">
        <f>IF(OR(AND(OR($J336="Retired",$J336="Permanent Low-Use"),$K336&lt;=2028),(AND($J336="New",$K336&gt;2028))),"N/A",IF($N336=0,0,IF(ISERROR(VLOOKUP($E336,'Source Data'!$B$29:$J$60, MATCH($L336, 'Source Data'!$B$26:$J$26,1),TRUE))=TRUE,"",VLOOKUP($E336,'Source Data'!$B$29:$J$60,MATCH($L336, 'Source Data'!$B$26:$J$26,1),TRUE))))</f>
        <v/>
      </c>
      <c r="X336" s="170" t="str">
        <f>IF(OR(AND(OR($J336="Retired",$J336="Permanent Low-Use"),$K336&lt;=2029),(AND($J336="New",$K336&gt;2029))),"N/A",IF($N336=0,0,IF(ISERROR(VLOOKUP($E336,'Source Data'!$B$29:$J$60, MATCH($L336, 'Source Data'!$B$26:$J$26,1),TRUE))=TRUE,"",VLOOKUP($E336,'Source Data'!$B$29:$J$60,MATCH($L336, 'Source Data'!$B$26:$J$26,1),TRUE))))</f>
        <v/>
      </c>
      <c r="Y336" s="170" t="str">
        <f>IF(OR(AND(OR($J336="Retired",$J336="Permanent Low-Use"),$K336&lt;=2030),(AND($J336="New",$K336&gt;2030))),"N/A",IF($N336=0,0,IF(ISERROR(VLOOKUP($E336,'Source Data'!$B$29:$J$60, MATCH($L336, 'Source Data'!$B$26:$J$26,1),TRUE))=TRUE,"",VLOOKUP($E336,'Source Data'!$B$29:$J$60,MATCH($L336, 'Source Data'!$B$26:$J$26,1),TRUE))))</f>
        <v/>
      </c>
      <c r="Z336" s="171" t="str">
        <f>IF(ISNUMBER($L336),IF(OR(AND(OR($J336="Retired",$J336="Permanent Low-Use"),$K336&lt;=2020),(AND($J336="New",$K336&gt;2020))),"N/A",VLOOKUP($F336,'Source Data'!$B$15:$I$22,5)),"")</f>
        <v/>
      </c>
      <c r="AA336" s="171" t="str">
        <f>IF(ISNUMBER($F336), IF(OR(AND(OR($J336="Retired", $J336="Permanent Low-Use"), $K336&lt;=2021), (AND($J336= "New", $K336&gt;2021))), "N/A", VLOOKUP($F336, 'Source Data'!$B$15:$I$22,6)), "")</f>
        <v/>
      </c>
      <c r="AB336" s="171" t="str">
        <f>IF(ISNUMBER($F336), IF(OR(AND(OR($J336="Retired", $J336="Permanent Low-Use"), $K336&lt;=2022), (AND($J336= "New", $K336&gt;2022))), "N/A", VLOOKUP($F336, 'Source Data'!$B$15:$I$22,7)), "")</f>
        <v/>
      </c>
      <c r="AC336" s="171" t="str">
        <f>IF(ISNUMBER($F336), IF(OR(AND(OR($J336="Retired", $J336="Permanent Low-Use"), $K336&lt;=2023), (AND($J336= "New", $K336&gt;2023))), "N/A", VLOOKUP($F336, 'Source Data'!$B$15:$I$22,8)), "")</f>
        <v/>
      </c>
      <c r="AD336" s="171" t="str">
        <f>IF(ISNUMBER($F336), IF(OR(AND(OR($J336="Retired", $J336="Permanent Low-Use"), $K336&lt;=2024), (AND($J336= "New", $K336&gt;2024))), "N/A", VLOOKUP($F336, 'Source Data'!$B$15:$I$22,8)), "")</f>
        <v/>
      </c>
      <c r="AE336" s="171" t="str">
        <f>IF(ISNUMBER($F336), IF(OR(AND(OR($J336="Retired", $J336="Permanent Low-Use"), $K336&lt;=2025), (AND($J336= "New", $K336&gt;2025))), "N/A", VLOOKUP($F336, 'Source Data'!$B$15:$I$22,8)), "")</f>
        <v/>
      </c>
      <c r="AF336" s="171" t="str">
        <f>IF(ISNUMBER($F336), IF(OR(AND(OR($J336="Retired", $J336="Permanent Low-Use"), $K336&lt;=2026), (AND($J336= "New", $K336&gt;2026))), "N/A", VLOOKUP($F336, 'Source Data'!$B$15:$I$22,8)), "")</f>
        <v/>
      </c>
      <c r="AG336" s="171" t="str">
        <f>IF(ISNUMBER($F336), IF(OR(AND(OR($J336="Retired", $J336="Permanent Low-Use"), $K336&lt;=2027), (AND($J336= "New", $K336&gt;2027))), "N/A", VLOOKUP($F336, 'Source Data'!$B$15:$I$22,8)), "")</f>
        <v/>
      </c>
      <c r="AH336" s="171" t="str">
        <f>IF(ISNUMBER($F336), IF(OR(AND(OR($J336="Retired", $J336="Permanent Low-Use"), $K336&lt;=2028), (AND($J336= "New", $K336&gt;2028))), "N/A", VLOOKUP($F336, 'Source Data'!$B$15:$I$22,8)), "")</f>
        <v/>
      </c>
      <c r="AI336" s="171" t="str">
        <f>IF(ISNUMBER($F336), IF(OR(AND(OR($J336="Retired", $J336="Permanent Low-Use"), $K336&lt;=2029), (AND($J336= "New", $K336&gt;2029))), "N/A", VLOOKUP($F336, 'Source Data'!$B$15:$I$22,8)), "")</f>
        <v/>
      </c>
      <c r="AJ336" s="171" t="str">
        <f>IF(ISNUMBER($F336), IF(OR(AND(OR($J336="Retired", $J336="Permanent Low-Use"), $K336&lt;=2030), (AND($J336= "New", $K336&gt;2030))), "N/A", VLOOKUP($F336, 'Source Data'!$B$15:$I$22,8)), "")</f>
        <v/>
      </c>
      <c r="AK336" s="171" t="str">
        <f>IF($N336= 0, "N/A", IF(ISERROR(VLOOKUP($F336, 'Source Data'!$B$4:$C$11,2)), "", VLOOKUP($F336, 'Source Data'!$B$4:$C$11,2)))</f>
        <v/>
      </c>
    </row>
    <row r="337" spans="1:37" x14ac:dyDescent="0.35">
      <c r="A337" s="99"/>
      <c r="B337" s="89"/>
      <c r="C337" s="90"/>
      <c r="D337" s="90"/>
      <c r="E337" s="91"/>
      <c r="F337" s="91"/>
      <c r="G337" s="86"/>
      <c r="H337" s="87"/>
      <c r="I337" s="86"/>
      <c r="J337" s="88"/>
      <c r="K337" s="92"/>
      <c r="L337" s="168" t="str">
        <f t="shared" si="15"/>
        <v/>
      </c>
      <c r="M337" s="170" t="str">
        <f>IF(ISERROR(VLOOKUP(E337,'Source Data'!$B$67:$J$97, MATCH(F337, 'Source Data'!$B$64:$J$64,1),TRUE))=TRUE,"",VLOOKUP(E337,'Source Data'!$B$67:$J$97,MATCH(F337, 'Source Data'!$B$64:$J$64,1),TRUE))</f>
        <v/>
      </c>
      <c r="N337" s="169" t="str">
        <f t="shared" ref="N337:N400" si="16">IF(AND($G337= "", ISNUMBER(F337)), 1, IF($G337="", "", IF(AND($G337="VDECS with NOx Reduction Only", ISNUMBER($H337)), 1-($H337/1.7), IF(AND($G337="VDECS Level 2", ISNUMBER($H337)), 1-(0.18+($H337/1.7)), IF($G337="VDECS Level 1",1, IF($G337="VDECS Level 2",0.82, IF($G337="VDECS Highest Level",0.7, IF(OR($G337="GSE purchased before 2007", $G337="Non-GSE purchased before 2007",$G337= "Electric Purchased 2007 or later"),0))))))))</f>
        <v/>
      </c>
      <c r="O337" s="170" t="str">
        <f>IF(OR(AND(OR($J337="Retired",$J337="Permanent Low-Use"),$K337&lt;=2020),(AND($J337="New",$K337&gt;2020))),"N/A",IF($N337=0,0,IF(ISERROR(VLOOKUP($E337,'Source Data'!$B$29:$J$60, MATCH($L337, 'Source Data'!$B$26:$J$26,1),TRUE))=TRUE,"",VLOOKUP($E337,'Source Data'!$B$29:$J$60,MATCH($L337, 'Source Data'!$B$26:$J$26,1),TRUE))))</f>
        <v/>
      </c>
      <c r="P337" s="170" t="str">
        <f>IF(OR(AND(OR($J337="Retired",$J337="Permanent Low-Use"),$K337&lt;=2021),(AND($J337="New",$K337&gt;2021))),"N/A",IF($N337=0,0,IF(ISERROR(VLOOKUP($E337,'Source Data'!$B$29:$J$60, MATCH($L337, 'Source Data'!$B$26:$J$26,1),TRUE))=TRUE,"",VLOOKUP($E337,'Source Data'!$B$29:$J$60,MATCH($L337, 'Source Data'!$B$26:$J$26,1),TRUE))))</f>
        <v/>
      </c>
      <c r="Q337" s="170" t="str">
        <f>IF(OR(AND(OR($J337="Retired",$J337="Permanent Low-Use"),$K337&lt;=2022),(AND($J337="New",$K337&gt;2022))),"N/A",IF($N337=0,0,IF(ISERROR(VLOOKUP($E337,'Source Data'!$B$29:$J$60, MATCH($L337, 'Source Data'!$B$26:$J$26,1),TRUE))=TRUE,"",VLOOKUP($E337,'Source Data'!$B$29:$J$60,MATCH($L337, 'Source Data'!$B$26:$J$26,1),TRUE))))</f>
        <v/>
      </c>
      <c r="R337" s="170" t="str">
        <f>IF(OR(AND(OR($J337="Retired",$J337="Permanent Low-Use"),$K337&lt;=2023),(AND($J337="New",$K337&gt;2023))),"N/A",IF($N337=0,0,IF(ISERROR(VLOOKUP($E337,'Source Data'!$B$29:$J$60, MATCH($L337, 'Source Data'!$B$26:$J$26,1),TRUE))=TRUE,"",VLOOKUP($E337,'Source Data'!$B$29:$J$60,MATCH($L337, 'Source Data'!$B$26:$J$26,1),TRUE))))</f>
        <v/>
      </c>
      <c r="S337" s="170" t="str">
        <f>IF(OR(AND(OR($J337="Retired",$J337="Permanent Low-Use"),$K337&lt;=2024),(AND($J337="New",$K337&gt;2024))),"N/A",IF($N337=0,0,IF(ISERROR(VLOOKUP($E337,'Source Data'!$B$29:$J$60, MATCH($L337, 'Source Data'!$B$26:$J$26,1),TRUE))=TRUE,"",VLOOKUP($E337,'Source Data'!$B$29:$J$60,MATCH($L337, 'Source Data'!$B$26:$J$26,1),TRUE))))</f>
        <v/>
      </c>
      <c r="T337" s="170" t="str">
        <f>IF(OR(AND(OR($J337="Retired",$J337="Permanent Low-Use"),$K337&lt;=2025),(AND($J337="New",$K337&gt;2025))),"N/A",IF($N337=0,0,IF(ISERROR(VLOOKUP($E337,'Source Data'!$B$29:$J$60, MATCH($L337, 'Source Data'!$B$26:$J$26,1),TRUE))=TRUE,"",VLOOKUP($E337,'Source Data'!$B$29:$J$60,MATCH($L337, 'Source Data'!$B$26:$J$26,1),TRUE))))</f>
        <v/>
      </c>
      <c r="U337" s="170" t="str">
        <f>IF(OR(AND(OR($J337="Retired",$J337="Permanent Low-Use"),$K337&lt;=2026),(AND($J337="New",$K337&gt;2026))),"N/A",IF($N337=0,0,IF(ISERROR(VLOOKUP($E337,'Source Data'!$B$29:$J$60, MATCH($L337, 'Source Data'!$B$26:$J$26,1),TRUE))=TRUE,"",VLOOKUP($E337,'Source Data'!$B$29:$J$60,MATCH($L337, 'Source Data'!$B$26:$J$26,1),TRUE))))</f>
        <v/>
      </c>
      <c r="V337" s="170" t="str">
        <f>IF(OR(AND(OR($J337="Retired",$J337="Permanent Low-Use"),$K337&lt;=2027),(AND($J337="New",$K337&gt;2027))),"N/A",IF($N337=0,0,IF(ISERROR(VLOOKUP($E337,'Source Data'!$B$29:$J$60, MATCH($L337, 'Source Data'!$B$26:$J$26,1),TRUE))=TRUE,"",VLOOKUP($E337,'Source Data'!$B$29:$J$60,MATCH($L337, 'Source Data'!$B$26:$J$26,1),TRUE))))</f>
        <v/>
      </c>
      <c r="W337" s="170" t="str">
        <f>IF(OR(AND(OR($J337="Retired",$J337="Permanent Low-Use"),$K337&lt;=2028),(AND($J337="New",$K337&gt;2028))),"N/A",IF($N337=0,0,IF(ISERROR(VLOOKUP($E337,'Source Data'!$B$29:$J$60, MATCH($L337, 'Source Data'!$B$26:$J$26,1),TRUE))=TRUE,"",VLOOKUP($E337,'Source Data'!$B$29:$J$60,MATCH($L337, 'Source Data'!$B$26:$J$26,1),TRUE))))</f>
        <v/>
      </c>
      <c r="X337" s="170" t="str">
        <f>IF(OR(AND(OR($J337="Retired",$J337="Permanent Low-Use"),$K337&lt;=2029),(AND($J337="New",$K337&gt;2029))),"N/A",IF($N337=0,0,IF(ISERROR(VLOOKUP($E337,'Source Data'!$B$29:$J$60, MATCH($L337, 'Source Data'!$B$26:$J$26,1),TRUE))=TRUE,"",VLOOKUP($E337,'Source Data'!$B$29:$J$60,MATCH($L337, 'Source Data'!$B$26:$J$26,1),TRUE))))</f>
        <v/>
      </c>
      <c r="Y337" s="170" t="str">
        <f>IF(OR(AND(OR($J337="Retired",$J337="Permanent Low-Use"),$K337&lt;=2030),(AND($J337="New",$K337&gt;2030))),"N/A",IF($N337=0,0,IF(ISERROR(VLOOKUP($E337,'Source Data'!$B$29:$J$60, MATCH($L337, 'Source Data'!$B$26:$J$26,1),TRUE))=TRUE,"",VLOOKUP($E337,'Source Data'!$B$29:$J$60,MATCH($L337, 'Source Data'!$B$26:$J$26,1),TRUE))))</f>
        <v/>
      </c>
      <c r="Z337" s="171" t="str">
        <f>IF(ISNUMBER($L337),IF(OR(AND(OR($J337="Retired",$J337="Permanent Low-Use"),$K337&lt;=2020),(AND($J337="New",$K337&gt;2020))),"N/A",VLOOKUP($F337,'Source Data'!$B$15:$I$22,5)),"")</f>
        <v/>
      </c>
      <c r="AA337" s="171" t="str">
        <f>IF(ISNUMBER($F337), IF(OR(AND(OR($J337="Retired", $J337="Permanent Low-Use"), $K337&lt;=2021), (AND($J337= "New", $K337&gt;2021))), "N/A", VLOOKUP($F337, 'Source Data'!$B$15:$I$22,6)), "")</f>
        <v/>
      </c>
      <c r="AB337" s="171" t="str">
        <f>IF(ISNUMBER($F337), IF(OR(AND(OR($J337="Retired", $J337="Permanent Low-Use"), $K337&lt;=2022), (AND($J337= "New", $K337&gt;2022))), "N/A", VLOOKUP($F337, 'Source Data'!$B$15:$I$22,7)), "")</f>
        <v/>
      </c>
      <c r="AC337" s="171" t="str">
        <f>IF(ISNUMBER($F337), IF(OR(AND(OR($J337="Retired", $J337="Permanent Low-Use"), $K337&lt;=2023), (AND($J337= "New", $K337&gt;2023))), "N/A", VLOOKUP($F337, 'Source Data'!$B$15:$I$22,8)), "")</f>
        <v/>
      </c>
      <c r="AD337" s="171" t="str">
        <f>IF(ISNUMBER($F337), IF(OR(AND(OR($J337="Retired", $J337="Permanent Low-Use"), $K337&lt;=2024), (AND($J337= "New", $K337&gt;2024))), "N/A", VLOOKUP($F337, 'Source Data'!$B$15:$I$22,8)), "")</f>
        <v/>
      </c>
      <c r="AE337" s="171" t="str">
        <f>IF(ISNUMBER($F337), IF(OR(AND(OR($J337="Retired", $J337="Permanent Low-Use"), $K337&lt;=2025), (AND($J337= "New", $K337&gt;2025))), "N/A", VLOOKUP($F337, 'Source Data'!$B$15:$I$22,8)), "")</f>
        <v/>
      </c>
      <c r="AF337" s="171" t="str">
        <f>IF(ISNUMBER($F337), IF(OR(AND(OR($J337="Retired", $J337="Permanent Low-Use"), $K337&lt;=2026), (AND($J337= "New", $K337&gt;2026))), "N/A", VLOOKUP($F337, 'Source Data'!$B$15:$I$22,8)), "")</f>
        <v/>
      </c>
      <c r="AG337" s="171" t="str">
        <f>IF(ISNUMBER($F337), IF(OR(AND(OR($J337="Retired", $J337="Permanent Low-Use"), $K337&lt;=2027), (AND($J337= "New", $K337&gt;2027))), "N/A", VLOOKUP($F337, 'Source Data'!$B$15:$I$22,8)), "")</f>
        <v/>
      </c>
      <c r="AH337" s="171" t="str">
        <f>IF(ISNUMBER($F337), IF(OR(AND(OR($J337="Retired", $J337="Permanent Low-Use"), $K337&lt;=2028), (AND($J337= "New", $K337&gt;2028))), "N/A", VLOOKUP($F337, 'Source Data'!$B$15:$I$22,8)), "")</f>
        <v/>
      </c>
      <c r="AI337" s="171" t="str">
        <f>IF(ISNUMBER($F337), IF(OR(AND(OR($J337="Retired", $J337="Permanent Low-Use"), $K337&lt;=2029), (AND($J337= "New", $K337&gt;2029))), "N/A", VLOOKUP($F337, 'Source Data'!$B$15:$I$22,8)), "")</f>
        <v/>
      </c>
      <c r="AJ337" s="171" t="str">
        <f>IF(ISNUMBER($F337), IF(OR(AND(OR($J337="Retired", $J337="Permanent Low-Use"), $K337&lt;=2030), (AND($J337= "New", $K337&gt;2030))), "N/A", VLOOKUP($F337, 'Source Data'!$B$15:$I$22,8)), "")</f>
        <v/>
      </c>
      <c r="AK337" s="171" t="str">
        <f>IF($N337= 0, "N/A", IF(ISERROR(VLOOKUP($F337, 'Source Data'!$B$4:$C$11,2)), "", VLOOKUP($F337, 'Source Data'!$B$4:$C$11,2)))</f>
        <v/>
      </c>
    </row>
    <row r="338" spans="1:37" x14ac:dyDescent="0.35">
      <c r="A338" s="99"/>
      <c r="B338" s="89"/>
      <c r="C338" s="90"/>
      <c r="D338" s="90"/>
      <c r="E338" s="91"/>
      <c r="F338" s="91"/>
      <c r="G338" s="86"/>
      <c r="H338" s="87"/>
      <c r="I338" s="86"/>
      <c r="J338" s="88"/>
      <c r="K338" s="92"/>
      <c r="L338" s="168" t="str">
        <f t="shared" si="15"/>
        <v/>
      </c>
      <c r="M338" s="170" t="str">
        <f>IF(ISERROR(VLOOKUP(E338,'Source Data'!$B$67:$J$97, MATCH(F338, 'Source Data'!$B$64:$J$64,1),TRUE))=TRUE,"",VLOOKUP(E338,'Source Data'!$B$67:$J$97,MATCH(F338, 'Source Data'!$B$64:$J$64,1),TRUE))</f>
        <v/>
      </c>
      <c r="N338" s="169" t="str">
        <f t="shared" si="16"/>
        <v/>
      </c>
      <c r="O338" s="170" t="str">
        <f>IF(OR(AND(OR($J338="Retired",$J338="Permanent Low-Use"),$K338&lt;=2020),(AND($J338="New",$K338&gt;2020))),"N/A",IF($N338=0,0,IF(ISERROR(VLOOKUP($E338,'Source Data'!$B$29:$J$60, MATCH($L338, 'Source Data'!$B$26:$J$26,1),TRUE))=TRUE,"",VLOOKUP($E338,'Source Data'!$B$29:$J$60,MATCH($L338, 'Source Data'!$B$26:$J$26,1),TRUE))))</f>
        <v/>
      </c>
      <c r="P338" s="170" t="str">
        <f>IF(OR(AND(OR($J338="Retired",$J338="Permanent Low-Use"),$K338&lt;=2021),(AND($J338="New",$K338&gt;2021))),"N/A",IF($N338=0,0,IF(ISERROR(VLOOKUP($E338,'Source Data'!$B$29:$J$60, MATCH($L338, 'Source Data'!$B$26:$J$26,1),TRUE))=TRUE,"",VLOOKUP($E338,'Source Data'!$B$29:$J$60,MATCH($L338, 'Source Data'!$B$26:$J$26,1),TRUE))))</f>
        <v/>
      </c>
      <c r="Q338" s="170" t="str">
        <f>IF(OR(AND(OR($J338="Retired",$J338="Permanent Low-Use"),$K338&lt;=2022),(AND($J338="New",$K338&gt;2022))),"N/A",IF($N338=0,0,IF(ISERROR(VLOOKUP($E338,'Source Data'!$B$29:$J$60, MATCH($L338, 'Source Data'!$B$26:$J$26,1),TRUE))=TRUE,"",VLOOKUP($E338,'Source Data'!$B$29:$J$60,MATCH($L338, 'Source Data'!$B$26:$J$26,1),TRUE))))</f>
        <v/>
      </c>
      <c r="R338" s="170" t="str">
        <f>IF(OR(AND(OR($J338="Retired",$J338="Permanent Low-Use"),$K338&lt;=2023),(AND($J338="New",$K338&gt;2023))),"N/A",IF($N338=0,0,IF(ISERROR(VLOOKUP($E338,'Source Data'!$B$29:$J$60, MATCH($L338, 'Source Data'!$B$26:$J$26,1),TRUE))=TRUE,"",VLOOKUP($E338,'Source Data'!$B$29:$J$60,MATCH($L338, 'Source Data'!$B$26:$J$26,1),TRUE))))</f>
        <v/>
      </c>
      <c r="S338" s="170" t="str">
        <f>IF(OR(AND(OR($J338="Retired",$J338="Permanent Low-Use"),$K338&lt;=2024),(AND($J338="New",$K338&gt;2024))),"N/A",IF($N338=0,0,IF(ISERROR(VLOOKUP($E338,'Source Data'!$B$29:$J$60, MATCH($L338, 'Source Data'!$B$26:$J$26,1),TRUE))=TRUE,"",VLOOKUP($E338,'Source Data'!$B$29:$J$60,MATCH($L338, 'Source Data'!$B$26:$J$26,1),TRUE))))</f>
        <v/>
      </c>
      <c r="T338" s="170" t="str">
        <f>IF(OR(AND(OR($J338="Retired",$J338="Permanent Low-Use"),$K338&lt;=2025),(AND($J338="New",$K338&gt;2025))),"N/A",IF($N338=0,0,IF(ISERROR(VLOOKUP($E338,'Source Data'!$B$29:$J$60, MATCH($L338, 'Source Data'!$B$26:$J$26,1),TRUE))=TRUE,"",VLOOKUP($E338,'Source Data'!$B$29:$J$60,MATCH($L338, 'Source Data'!$B$26:$J$26,1),TRUE))))</f>
        <v/>
      </c>
      <c r="U338" s="170" t="str">
        <f>IF(OR(AND(OR($J338="Retired",$J338="Permanent Low-Use"),$K338&lt;=2026),(AND($J338="New",$K338&gt;2026))),"N/A",IF($N338=0,0,IF(ISERROR(VLOOKUP($E338,'Source Data'!$B$29:$J$60, MATCH($L338, 'Source Data'!$B$26:$J$26,1),TRUE))=TRUE,"",VLOOKUP($E338,'Source Data'!$B$29:$J$60,MATCH($L338, 'Source Data'!$B$26:$J$26,1),TRUE))))</f>
        <v/>
      </c>
      <c r="V338" s="170" t="str">
        <f>IF(OR(AND(OR($J338="Retired",$J338="Permanent Low-Use"),$K338&lt;=2027),(AND($J338="New",$K338&gt;2027))),"N/A",IF($N338=0,0,IF(ISERROR(VLOOKUP($E338,'Source Data'!$B$29:$J$60, MATCH($L338, 'Source Data'!$B$26:$J$26,1),TRUE))=TRUE,"",VLOOKUP($E338,'Source Data'!$B$29:$J$60,MATCH($L338, 'Source Data'!$B$26:$J$26,1),TRUE))))</f>
        <v/>
      </c>
      <c r="W338" s="170" t="str">
        <f>IF(OR(AND(OR($J338="Retired",$J338="Permanent Low-Use"),$K338&lt;=2028),(AND($J338="New",$K338&gt;2028))),"N/A",IF($N338=0,0,IF(ISERROR(VLOOKUP($E338,'Source Data'!$B$29:$J$60, MATCH($L338, 'Source Data'!$B$26:$J$26,1),TRUE))=TRUE,"",VLOOKUP($E338,'Source Data'!$B$29:$J$60,MATCH($L338, 'Source Data'!$B$26:$J$26,1),TRUE))))</f>
        <v/>
      </c>
      <c r="X338" s="170" t="str">
        <f>IF(OR(AND(OR($J338="Retired",$J338="Permanent Low-Use"),$K338&lt;=2029),(AND($J338="New",$K338&gt;2029))),"N/A",IF($N338=0,0,IF(ISERROR(VLOOKUP($E338,'Source Data'!$B$29:$J$60, MATCH($L338, 'Source Data'!$B$26:$J$26,1),TRUE))=TRUE,"",VLOOKUP($E338,'Source Data'!$B$29:$J$60,MATCH($L338, 'Source Data'!$B$26:$J$26,1),TRUE))))</f>
        <v/>
      </c>
      <c r="Y338" s="170" t="str">
        <f>IF(OR(AND(OR($J338="Retired",$J338="Permanent Low-Use"),$K338&lt;=2030),(AND($J338="New",$K338&gt;2030))),"N/A",IF($N338=0,0,IF(ISERROR(VLOOKUP($E338,'Source Data'!$B$29:$J$60, MATCH($L338, 'Source Data'!$B$26:$J$26,1),TRUE))=TRUE,"",VLOOKUP($E338,'Source Data'!$B$29:$J$60,MATCH($L338, 'Source Data'!$B$26:$J$26,1),TRUE))))</f>
        <v/>
      </c>
      <c r="Z338" s="171" t="str">
        <f>IF(ISNUMBER($L338),IF(OR(AND(OR($J338="Retired",$J338="Permanent Low-Use"),$K338&lt;=2020),(AND($J338="New",$K338&gt;2020))),"N/A",VLOOKUP($F338,'Source Data'!$B$15:$I$22,5)),"")</f>
        <v/>
      </c>
      <c r="AA338" s="171" t="str">
        <f>IF(ISNUMBER($F338), IF(OR(AND(OR($J338="Retired", $J338="Permanent Low-Use"), $K338&lt;=2021), (AND($J338= "New", $K338&gt;2021))), "N/A", VLOOKUP($F338, 'Source Data'!$B$15:$I$22,6)), "")</f>
        <v/>
      </c>
      <c r="AB338" s="171" t="str">
        <f>IF(ISNUMBER($F338), IF(OR(AND(OR($J338="Retired", $J338="Permanent Low-Use"), $K338&lt;=2022), (AND($J338= "New", $K338&gt;2022))), "N/A", VLOOKUP($F338, 'Source Data'!$B$15:$I$22,7)), "")</f>
        <v/>
      </c>
      <c r="AC338" s="171" t="str">
        <f>IF(ISNUMBER($F338), IF(OR(AND(OR($J338="Retired", $J338="Permanent Low-Use"), $K338&lt;=2023), (AND($J338= "New", $K338&gt;2023))), "N/A", VLOOKUP($F338, 'Source Data'!$B$15:$I$22,8)), "")</f>
        <v/>
      </c>
      <c r="AD338" s="171" t="str">
        <f>IF(ISNUMBER($F338), IF(OR(AND(OR($J338="Retired", $J338="Permanent Low-Use"), $K338&lt;=2024), (AND($J338= "New", $K338&gt;2024))), "N/A", VLOOKUP($F338, 'Source Data'!$B$15:$I$22,8)), "")</f>
        <v/>
      </c>
      <c r="AE338" s="171" t="str">
        <f>IF(ISNUMBER($F338), IF(OR(AND(OR($J338="Retired", $J338="Permanent Low-Use"), $K338&lt;=2025), (AND($J338= "New", $K338&gt;2025))), "N/A", VLOOKUP($F338, 'Source Data'!$B$15:$I$22,8)), "")</f>
        <v/>
      </c>
      <c r="AF338" s="171" t="str">
        <f>IF(ISNUMBER($F338), IF(OR(AND(OR($J338="Retired", $J338="Permanent Low-Use"), $K338&lt;=2026), (AND($J338= "New", $K338&gt;2026))), "N/A", VLOOKUP($F338, 'Source Data'!$B$15:$I$22,8)), "")</f>
        <v/>
      </c>
      <c r="AG338" s="171" t="str">
        <f>IF(ISNUMBER($F338), IF(OR(AND(OR($J338="Retired", $J338="Permanent Low-Use"), $K338&lt;=2027), (AND($J338= "New", $K338&gt;2027))), "N/A", VLOOKUP($F338, 'Source Data'!$B$15:$I$22,8)), "")</f>
        <v/>
      </c>
      <c r="AH338" s="171" t="str">
        <f>IF(ISNUMBER($F338), IF(OR(AND(OR($J338="Retired", $J338="Permanent Low-Use"), $K338&lt;=2028), (AND($J338= "New", $K338&gt;2028))), "N/A", VLOOKUP($F338, 'Source Data'!$B$15:$I$22,8)), "")</f>
        <v/>
      </c>
      <c r="AI338" s="171" t="str">
        <f>IF(ISNUMBER($F338), IF(OR(AND(OR($J338="Retired", $J338="Permanent Low-Use"), $K338&lt;=2029), (AND($J338= "New", $K338&gt;2029))), "N/A", VLOOKUP($F338, 'Source Data'!$B$15:$I$22,8)), "")</f>
        <v/>
      </c>
      <c r="AJ338" s="171" t="str">
        <f>IF(ISNUMBER($F338), IF(OR(AND(OR($J338="Retired", $J338="Permanent Low-Use"), $K338&lt;=2030), (AND($J338= "New", $K338&gt;2030))), "N/A", VLOOKUP($F338, 'Source Data'!$B$15:$I$22,8)), "")</f>
        <v/>
      </c>
      <c r="AK338" s="171" t="str">
        <f>IF($N338= 0, "N/A", IF(ISERROR(VLOOKUP($F338, 'Source Data'!$B$4:$C$11,2)), "", VLOOKUP($F338, 'Source Data'!$B$4:$C$11,2)))</f>
        <v/>
      </c>
    </row>
    <row r="339" spans="1:37" x14ac:dyDescent="0.35">
      <c r="A339" s="99"/>
      <c r="B339" s="89"/>
      <c r="C339" s="90"/>
      <c r="D339" s="90"/>
      <c r="E339" s="91"/>
      <c r="F339" s="91"/>
      <c r="G339" s="86"/>
      <c r="H339" s="87"/>
      <c r="I339" s="86"/>
      <c r="J339" s="88"/>
      <c r="K339" s="92"/>
      <c r="L339" s="168" t="str">
        <f t="shared" si="15"/>
        <v/>
      </c>
      <c r="M339" s="170" t="str">
        <f>IF(ISERROR(VLOOKUP(E339,'Source Data'!$B$67:$J$97, MATCH(F339, 'Source Data'!$B$64:$J$64,1),TRUE))=TRUE,"",VLOOKUP(E339,'Source Data'!$B$67:$J$97,MATCH(F339, 'Source Data'!$B$64:$J$64,1),TRUE))</f>
        <v/>
      </c>
      <c r="N339" s="169" t="str">
        <f t="shared" si="16"/>
        <v/>
      </c>
      <c r="O339" s="170" t="str">
        <f>IF(OR(AND(OR($J339="Retired",$J339="Permanent Low-Use"),$K339&lt;=2020),(AND($J339="New",$K339&gt;2020))),"N/A",IF($N339=0,0,IF(ISERROR(VLOOKUP($E339,'Source Data'!$B$29:$J$60, MATCH($L339, 'Source Data'!$B$26:$J$26,1),TRUE))=TRUE,"",VLOOKUP($E339,'Source Data'!$B$29:$J$60,MATCH($L339, 'Source Data'!$B$26:$J$26,1),TRUE))))</f>
        <v/>
      </c>
      <c r="P339" s="170" t="str">
        <f>IF(OR(AND(OR($J339="Retired",$J339="Permanent Low-Use"),$K339&lt;=2021),(AND($J339="New",$K339&gt;2021))),"N/A",IF($N339=0,0,IF(ISERROR(VLOOKUP($E339,'Source Data'!$B$29:$J$60, MATCH($L339, 'Source Data'!$B$26:$J$26,1),TRUE))=TRUE,"",VLOOKUP($E339,'Source Data'!$B$29:$J$60,MATCH($L339, 'Source Data'!$B$26:$J$26,1),TRUE))))</f>
        <v/>
      </c>
      <c r="Q339" s="170" t="str">
        <f>IF(OR(AND(OR($J339="Retired",$J339="Permanent Low-Use"),$K339&lt;=2022),(AND($J339="New",$K339&gt;2022))),"N/A",IF($N339=0,0,IF(ISERROR(VLOOKUP($E339,'Source Data'!$B$29:$J$60, MATCH($L339, 'Source Data'!$B$26:$J$26,1),TRUE))=TRUE,"",VLOOKUP($E339,'Source Data'!$B$29:$J$60,MATCH($L339, 'Source Data'!$B$26:$J$26,1),TRUE))))</f>
        <v/>
      </c>
      <c r="R339" s="170" t="str">
        <f>IF(OR(AND(OR($J339="Retired",$J339="Permanent Low-Use"),$K339&lt;=2023),(AND($J339="New",$K339&gt;2023))),"N/A",IF($N339=0,0,IF(ISERROR(VLOOKUP($E339,'Source Data'!$B$29:$J$60, MATCH($L339, 'Source Data'!$B$26:$J$26,1),TRUE))=TRUE,"",VLOOKUP($E339,'Source Data'!$B$29:$J$60,MATCH($L339, 'Source Data'!$B$26:$J$26,1),TRUE))))</f>
        <v/>
      </c>
      <c r="S339" s="170" t="str">
        <f>IF(OR(AND(OR($J339="Retired",$J339="Permanent Low-Use"),$K339&lt;=2024),(AND($J339="New",$K339&gt;2024))),"N/A",IF($N339=0,0,IF(ISERROR(VLOOKUP($E339,'Source Data'!$B$29:$J$60, MATCH($L339, 'Source Data'!$B$26:$J$26,1),TRUE))=TRUE,"",VLOOKUP($E339,'Source Data'!$B$29:$J$60,MATCH($L339, 'Source Data'!$B$26:$J$26,1),TRUE))))</f>
        <v/>
      </c>
      <c r="T339" s="170" t="str">
        <f>IF(OR(AND(OR($J339="Retired",$J339="Permanent Low-Use"),$K339&lt;=2025),(AND($J339="New",$K339&gt;2025))),"N/A",IF($N339=0,0,IF(ISERROR(VLOOKUP($E339,'Source Data'!$B$29:$J$60, MATCH($L339, 'Source Data'!$B$26:$J$26,1),TRUE))=TRUE,"",VLOOKUP($E339,'Source Data'!$B$29:$J$60,MATCH($L339, 'Source Data'!$B$26:$J$26,1),TRUE))))</f>
        <v/>
      </c>
      <c r="U339" s="170" t="str">
        <f>IF(OR(AND(OR($J339="Retired",$J339="Permanent Low-Use"),$K339&lt;=2026),(AND($J339="New",$K339&gt;2026))),"N/A",IF($N339=0,0,IF(ISERROR(VLOOKUP($E339,'Source Data'!$B$29:$J$60, MATCH($L339, 'Source Data'!$B$26:$J$26,1),TRUE))=TRUE,"",VLOOKUP($E339,'Source Data'!$B$29:$J$60,MATCH($L339, 'Source Data'!$B$26:$J$26,1),TRUE))))</f>
        <v/>
      </c>
      <c r="V339" s="170" t="str">
        <f>IF(OR(AND(OR($J339="Retired",$J339="Permanent Low-Use"),$K339&lt;=2027),(AND($J339="New",$K339&gt;2027))),"N/A",IF($N339=0,0,IF(ISERROR(VLOOKUP($E339,'Source Data'!$B$29:$J$60, MATCH($L339, 'Source Data'!$B$26:$J$26,1),TRUE))=TRUE,"",VLOOKUP($E339,'Source Data'!$B$29:$J$60,MATCH($L339, 'Source Data'!$B$26:$J$26,1),TRUE))))</f>
        <v/>
      </c>
      <c r="W339" s="170" t="str">
        <f>IF(OR(AND(OR($J339="Retired",$J339="Permanent Low-Use"),$K339&lt;=2028),(AND($J339="New",$K339&gt;2028))),"N/A",IF($N339=0,0,IF(ISERROR(VLOOKUP($E339,'Source Data'!$B$29:$J$60, MATCH($L339, 'Source Data'!$B$26:$J$26,1),TRUE))=TRUE,"",VLOOKUP($E339,'Source Data'!$B$29:$J$60,MATCH($L339, 'Source Data'!$B$26:$J$26,1),TRUE))))</f>
        <v/>
      </c>
      <c r="X339" s="170" t="str">
        <f>IF(OR(AND(OR($J339="Retired",$J339="Permanent Low-Use"),$K339&lt;=2029),(AND($J339="New",$K339&gt;2029))),"N/A",IF($N339=0,0,IF(ISERROR(VLOOKUP($E339,'Source Data'!$B$29:$J$60, MATCH($L339, 'Source Data'!$B$26:$J$26,1),TRUE))=TRUE,"",VLOOKUP($E339,'Source Data'!$B$29:$J$60,MATCH($L339, 'Source Data'!$B$26:$J$26,1),TRUE))))</f>
        <v/>
      </c>
      <c r="Y339" s="170" t="str">
        <f>IF(OR(AND(OR($J339="Retired",$J339="Permanent Low-Use"),$K339&lt;=2030),(AND($J339="New",$K339&gt;2030))),"N/A",IF($N339=0,0,IF(ISERROR(VLOOKUP($E339,'Source Data'!$B$29:$J$60, MATCH($L339, 'Source Data'!$B$26:$J$26,1),TRUE))=TRUE,"",VLOOKUP($E339,'Source Data'!$B$29:$J$60,MATCH($L339, 'Source Data'!$B$26:$J$26,1),TRUE))))</f>
        <v/>
      </c>
      <c r="Z339" s="171" t="str">
        <f>IF(ISNUMBER($L339),IF(OR(AND(OR($J339="Retired",$J339="Permanent Low-Use"),$K339&lt;=2020),(AND($J339="New",$K339&gt;2020))),"N/A",VLOOKUP($F339,'Source Data'!$B$15:$I$22,5)),"")</f>
        <v/>
      </c>
      <c r="AA339" s="171" t="str">
        <f>IF(ISNUMBER($F339), IF(OR(AND(OR($J339="Retired", $J339="Permanent Low-Use"), $K339&lt;=2021), (AND($J339= "New", $K339&gt;2021))), "N/A", VLOOKUP($F339, 'Source Data'!$B$15:$I$22,6)), "")</f>
        <v/>
      </c>
      <c r="AB339" s="171" t="str">
        <f>IF(ISNUMBER($F339), IF(OR(AND(OR($J339="Retired", $J339="Permanent Low-Use"), $K339&lt;=2022), (AND($J339= "New", $K339&gt;2022))), "N/A", VLOOKUP($F339, 'Source Data'!$B$15:$I$22,7)), "")</f>
        <v/>
      </c>
      <c r="AC339" s="171" t="str">
        <f>IF(ISNUMBER($F339), IF(OR(AND(OR($J339="Retired", $J339="Permanent Low-Use"), $K339&lt;=2023), (AND($J339= "New", $K339&gt;2023))), "N/A", VLOOKUP($F339, 'Source Data'!$B$15:$I$22,8)), "")</f>
        <v/>
      </c>
      <c r="AD339" s="171" t="str">
        <f>IF(ISNUMBER($F339), IF(OR(AND(OR($J339="Retired", $J339="Permanent Low-Use"), $K339&lt;=2024), (AND($J339= "New", $K339&gt;2024))), "N/A", VLOOKUP($F339, 'Source Data'!$B$15:$I$22,8)), "")</f>
        <v/>
      </c>
      <c r="AE339" s="171" t="str">
        <f>IF(ISNUMBER($F339), IF(OR(AND(OR($J339="Retired", $J339="Permanent Low-Use"), $K339&lt;=2025), (AND($J339= "New", $K339&gt;2025))), "N/A", VLOOKUP($F339, 'Source Data'!$B$15:$I$22,8)), "")</f>
        <v/>
      </c>
      <c r="AF339" s="171" t="str">
        <f>IF(ISNUMBER($F339), IF(OR(AND(OR($J339="Retired", $J339="Permanent Low-Use"), $K339&lt;=2026), (AND($J339= "New", $K339&gt;2026))), "N/A", VLOOKUP($F339, 'Source Data'!$B$15:$I$22,8)), "")</f>
        <v/>
      </c>
      <c r="AG339" s="171" t="str">
        <f>IF(ISNUMBER($F339), IF(OR(AND(OR($J339="Retired", $J339="Permanent Low-Use"), $K339&lt;=2027), (AND($J339= "New", $K339&gt;2027))), "N/A", VLOOKUP($F339, 'Source Data'!$B$15:$I$22,8)), "")</f>
        <v/>
      </c>
      <c r="AH339" s="171" t="str">
        <f>IF(ISNUMBER($F339), IF(OR(AND(OR($J339="Retired", $J339="Permanent Low-Use"), $K339&lt;=2028), (AND($J339= "New", $K339&gt;2028))), "N/A", VLOOKUP($F339, 'Source Data'!$B$15:$I$22,8)), "")</f>
        <v/>
      </c>
      <c r="AI339" s="171" t="str">
        <f>IF(ISNUMBER($F339), IF(OR(AND(OR($J339="Retired", $J339="Permanent Low-Use"), $K339&lt;=2029), (AND($J339= "New", $K339&gt;2029))), "N/A", VLOOKUP($F339, 'Source Data'!$B$15:$I$22,8)), "")</f>
        <v/>
      </c>
      <c r="AJ339" s="171" t="str">
        <f>IF(ISNUMBER($F339), IF(OR(AND(OR($J339="Retired", $J339="Permanent Low-Use"), $K339&lt;=2030), (AND($J339= "New", $K339&gt;2030))), "N/A", VLOOKUP($F339, 'Source Data'!$B$15:$I$22,8)), "")</f>
        <v/>
      </c>
      <c r="AK339" s="171" t="str">
        <f>IF($N339= 0, "N/A", IF(ISERROR(VLOOKUP($F339, 'Source Data'!$B$4:$C$11,2)), "", VLOOKUP($F339, 'Source Data'!$B$4:$C$11,2)))</f>
        <v/>
      </c>
    </row>
    <row r="340" spans="1:37" x14ac:dyDescent="0.35">
      <c r="A340" s="99"/>
      <c r="B340" s="89"/>
      <c r="C340" s="90"/>
      <c r="D340" s="90"/>
      <c r="E340" s="91"/>
      <c r="F340" s="91"/>
      <c r="G340" s="86"/>
      <c r="H340" s="87"/>
      <c r="I340" s="86"/>
      <c r="J340" s="88"/>
      <c r="K340" s="92"/>
      <c r="L340" s="168" t="str">
        <f t="shared" si="15"/>
        <v/>
      </c>
      <c r="M340" s="170" t="str">
        <f>IF(ISERROR(VLOOKUP(E340,'Source Data'!$B$67:$J$97, MATCH(F340, 'Source Data'!$B$64:$J$64,1),TRUE))=TRUE,"",VLOOKUP(E340,'Source Data'!$B$67:$J$97,MATCH(F340, 'Source Data'!$B$64:$J$64,1),TRUE))</f>
        <v/>
      </c>
      <c r="N340" s="169" t="str">
        <f t="shared" si="16"/>
        <v/>
      </c>
      <c r="O340" s="170" t="str">
        <f>IF(OR(AND(OR($J340="Retired",$J340="Permanent Low-Use"),$K340&lt;=2020),(AND($J340="New",$K340&gt;2020))),"N/A",IF($N340=0,0,IF(ISERROR(VLOOKUP($E340,'Source Data'!$B$29:$J$60, MATCH($L340, 'Source Data'!$B$26:$J$26,1),TRUE))=TRUE,"",VLOOKUP($E340,'Source Data'!$B$29:$J$60,MATCH($L340, 'Source Data'!$B$26:$J$26,1),TRUE))))</f>
        <v/>
      </c>
      <c r="P340" s="170" t="str">
        <f>IF(OR(AND(OR($J340="Retired",$J340="Permanent Low-Use"),$K340&lt;=2021),(AND($J340="New",$K340&gt;2021))),"N/A",IF($N340=0,0,IF(ISERROR(VLOOKUP($E340,'Source Data'!$B$29:$J$60, MATCH($L340, 'Source Data'!$B$26:$J$26,1),TRUE))=TRUE,"",VLOOKUP($E340,'Source Data'!$B$29:$J$60,MATCH($L340, 'Source Data'!$B$26:$J$26,1),TRUE))))</f>
        <v/>
      </c>
      <c r="Q340" s="170" t="str">
        <f>IF(OR(AND(OR($J340="Retired",$J340="Permanent Low-Use"),$K340&lt;=2022),(AND($J340="New",$K340&gt;2022))),"N/A",IF($N340=0,0,IF(ISERROR(VLOOKUP($E340,'Source Data'!$B$29:$J$60, MATCH($L340, 'Source Data'!$B$26:$J$26,1),TRUE))=TRUE,"",VLOOKUP($E340,'Source Data'!$B$29:$J$60,MATCH($L340, 'Source Data'!$B$26:$J$26,1),TRUE))))</f>
        <v/>
      </c>
      <c r="R340" s="170" t="str">
        <f>IF(OR(AND(OR($J340="Retired",$J340="Permanent Low-Use"),$K340&lt;=2023),(AND($J340="New",$K340&gt;2023))),"N/A",IF($N340=0,0,IF(ISERROR(VLOOKUP($E340,'Source Data'!$B$29:$J$60, MATCH($L340, 'Source Data'!$B$26:$J$26,1),TRUE))=TRUE,"",VLOOKUP($E340,'Source Data'!$B$29:$J$60,MATCH($L340, 'Source Data'!$B$26:$J$26,1),TRUE))))</f>
        <v/>
      </c>
      <c r="S340" s="170" t="str">
        <f>IF(OR(AND(OR($J340="Retired",$J340="Permanent Low-Use"),$K340&lt;=2024),(AND($J340="New",$K340&gt;2024))),"N/A",IF($N340=0,0,IF(ISERROR(VLOOKUP($E340,'Source Data'!$B$29:$J$60, MATCH($L340, 'Source Data'!$B$26:$J$26,1),TRUE))=TRUE,"",VLOOKUP($E340,'Source Data'!$B$29:$J$60,MATCH($L340, 'Source Data'!$B$26:$J$26,1),TRUE))))</f>
        <v/>
      </c>
      <c r="T340" s="170" t="str">
        <f>IF(OR(AND(OR($J340="Retired",$J340="Permanent Low-Use"),$K340&lt;=2025),(AND($J340="New",$K340&gt;2025))),"N/A",IF($N340=0,0,IF(ISERROR(VLOOKUP($E340,'Source Data'!$B$29:$J$60, MATCH($L340, 'Source Data'!$B$26:$J$26,1),TRUE))=TRUE,"",VLOOKUP($E340,'Source Data'!$B$29:$J$60,MATCH($L340, 'Source Data'!$B$26:$J$26,1),TRUE))))</f>
        <v/>
      </c>
      <c r="U340" s="170" t="str">
        <f>IF(OR(AND(OR($J340="Retired",$J340="Permanent Low-Use"),$K340&lt;=2026),(AND($J340="New",$K340&gt;2026))),"N/A",IF($N340=0,0,IF(ISERROR(VLOOKUP($E340,'Source Data'!$B$29:$J$60, MATCH($L340, 'Source Data'!$B$26:$J$26,1),TRUE))=TRUE,"",VLOOKUP($E340,'Source Data'!$B$29:$J$60,MATCH($L340, 'Source Data'!$B$26:$J$26,1),TRUE))))</f>
        <v/>
      </c>
      <c r="V340" s="170" t="str">
        <f>IF(OR(AND(OR($J340="Retired",$J340="Permanent Low-Use"),$K340&lt;=2027),(AND($J340="New",$K340&gt;2027))),"N/A",IF($N340=0,0,IF(ISERROR(VLOOKUP($E340,'Source Data'!$B$29:$J$60, MATCH($L340, 'Source Data'!$B$26:$J$26,1),TRUE))=TRUE,"",VLOOKUP($E340,'Source Data'!$B$29:$J$60,MATCH($L340, 'Source Data'!$B$26:$J$26,1),TRUE))))</f>
        <v/>
      </c>
      <c r="W340" s="170" t="str">
        <f>IF(OR(AND(OR($J340="Retired",$J340="Permanent Low-Use"),$K340&lt;=2028),(AND($J340="New",$K340&gt;2028))),"N/A",IF($N340=0,0,IF(ISERROR(VLOOKUP($E340,'Source Data'!$B$29:$J$60, MATCH($L340, 'Source Data'!$B$26:$J$26,1),TRUE))=TRUE,"",VLOOKUP($E340,'Source Data'!$B$29:$J$60,MATCH($L340, 'Source Data'!$B$26:$J$26,1),TRUE))))</f>
        <v/>
      </c>
      <c r="X340" s="170" t="str">
        <f>IF(OR(AND(OR($J340="Retired",$J340="Permanent Low-Use"),$K340&lt;=2029),(AND($J340="New",$K340&gt;2029))),"N/A",IF($N340=0,0,IF(ISERROR(VLOOKUP($E340,'Source Data'!$B$29:$J$60, MATCH($L340, 'Source Data'!$B$26:$J$26,1),TRUE))=TRUE,"",VLOOKUP($E340,'Source Data'!$B$29:$J$60,MATCH($L340, 'Source Data'!$B$26:$J$26,1),TRUE))))</f>
        <v/>
      </c>
      <c r="Y340" s="170" t="str">
        <f>IF(OR(AND(OR($J340="Retired",$J340="Permanent Low-Use"),$K340&lt;=2030),(AND($J340="New",$K340&gt;2030))),"N/A",IF($N340=0,0,IF(ISERROR(VLOOKUP($E340,'Source Data'!$B$29:$J$60, MATCH($L340, 'Source Data'!$B$26:$J$26,1),TRUE))=TRUE,"",VLOOKUP($E340,'Source Data'!$B$29:$J$60,MATCH($L340, 'Source Data'!$B$26:$J$26,1),TRUE))))</f>
        <v/>
      </c>
      <c r="Z340" s="171" t="str">
        <f>IF(ISNUMBER($L340),IF(OR(AND(OR($J340="Retired",$J340="Permanent Low-Use"),$K340&lt;=2020),(AND($J340="New",$K340&gt;2020))),"N/A",VLOOKUP($F340,'Source Data'!$B$15:$I$22,5)),"")</f>
        <v/>
      </c>
      <c r="AA340" s="171" t="str">
        <f>IF(ISNUMBER($F340), IF(OR(AND(OR($J340="Retired", $J340="Permanent Low-Use"), $K340&lt;=2021), (AND($J340= "New", $K340&gt;2021))), "N/A", VLOOKUP($F340, 'Source Data'!$B$15:$I$22,6)), "")</f>
        <v/>
      </c>
      <c r="AB340" s="171" t="str">
        <f>IF(ISNUMBER($F340), IF(OR(AND(OR($J340="Retired", $J340="Permanent Low-Use"), $K340&lt;=2022), (AND($J340= "New", $K340&gt;2022))), "N/A", VLOOKUP($F340, 'Source Data'!$B$15:$I$22,7)), "")</f>
        <v/>
      </c>
      <c r="AC340" s="171" t="str">
        <f>IF(ISNUMBER($F340), IF(OR(AND(OR($J340="Retired", $J340="Permanent Low-Use"), $K340&lt;=2023), (AND($J340= "New", $K340&gt;2023))), "N/A", VLOOKUP($F340, 'Source Data'!$B$15:$I$22,8)), "")</f>
        <v/>
      </c>
      <c r="AD340" s="171" t="str">
        <f>IF(ISNUMBER($F340), IF(OR(AND(OR($J340="Retired", $J340="Permanent Low-Use"), $K340&lt;=2024), (AND($J340= "New", $K340&gt;2024))), "N/A", VLOOKUP($F340, 'Source Data'!$B$15:$I$22,8)), "")</f>
        <v/>
      </c>
      <c r="AE340" s="171" t="str">
        <f>IF(ISNUMBER($F340), IF(OR(AND(OR($J340="Retired", $J340="Permanent Low-Use"), $K340&lt;=2025), (AND($J340= "New", $K340&gt;2025))), "N/A", VLOOKUP($F340, 'Source Data'!$B$15:$I$22,8)), "")</f>
        <v/>
      </c>
      <c r="AF340" s="171" t="str">
        <f>IF(ISNUMBER($F340), IF(OR(AND(OR($J340="Retired", $J340="Permanent Low-Use"), $K340&lt;=2026), (AND($J340= "New", $K340&gt;2026))), "N/A", VLOOKUP($F340, 'Source Data'!$B$15:$I$22,8)), "")</f>
        <v/>
      </c>
      <c r="AG340" s="171" t="str">
        <f>IF(ISNUMBER($F340), IF(OR(AND(OR($J340="Retired", $J340="Permanent Low-Use"), $K340&lt;=2027), (AND($J340= "New", $K340&gt;2027))), "N/A", VLOOKUP($F340, 'Source Data'!$B$15:$I$22,8)), "")</f>
        <v/>
      </c>
      <c r="AH340" s="171" t="str">
        <f>IF(ISNUMBER($F340), IF(OR(AND(OR($J340="Retired", $J340="Permanent Low-Use"), $K340&lt;=2028), (AND($J340= "New", $K340&gt;2028))), "N/A", VLOOKUP($F340, 'Source Data'!$B$15:$I$22,8)), "")</f>
        <v/>
      </c>
      <c r="AI340" s="171" t="str">
        <f>IF(ISNUMBER($F340), IF(OR(AND(OR($J340="Retired", $J340="Permanent Low-Use"), $K340&lt;=2029), (AND($J340= "New", $K340&gt;2029))), "N/A", VLOOKUP($F340, 'Source Data'!$B$15:$I$22,8)), "")</f>
        <v/>
      </c>
      <c r="AJ340" s="171" t="str">
        <f>IF(ISNUMBER($F340), IF(OR(AND(OR($J340="Retired", $J340="Permanent Low-Use"), $K340&lt;=2030), (AND($J340= "New", $K340&gt;2030))), "N/A", VLOOKUP($F340, 'Source Data'!$B$15:$I$22,8)), "")</f>
        <v/>
      </c>
      <c r="AK340" s="171" t="str">
        <f>IF($N340= 0, "N/A", IF(ISERROR(VLOOKUP($F340, 'Source Data'!$B$4:$C$11,2)), "", VLOOKUP($F340, 'Source Data'!$B$4:$C$11,2)))</f>
        <v/>
      </c>
    </row>
    <row r="341" spans="1:37" x14ac:dyDescent="0.35">
      <c r="A341" s="99"/>
      <c r="B341" s="89"/>
      <c r="C341" s="90"/>
      <c r="D341" s="90"/>
      <c r="E341" s="91"/>
      <c r="F341" s="91"/>
      <c r="G341" s="86"/>
      <c r="H341" s="87"/>
      <c r="I341" s="86"/>
      <c r="J341" s="88"/>
      <c r="K341" s="92"/>
      <c r="L341" s="168" t="str">
        <f t="shared" si="15"/>
        <v/>
      </c>
      <c r="M341" s="170" t="str">
        <f>IF(ISERROR(VLOOKUP(E341,'Source Data'!$B$67:$J$97, MATCH(F341, 'Source Data'!$B$64:$J$64,1),TRUE))=TRUE,"",VLOOKUP(E341,'Source Data'!$B$67:$J$97,MATCH(F341, 'Source Data'!$B$64:$J$64,1),TRUE))</f>
        <v/>
      </c>
      <c r="N341" s="169" t="str">
        <f t="shared" si="16"/>
        <v/>
      </c>
      <c r="O341" s="170" t="str">
        <f>IF(OR(AND(OR($J341="Retired",$J341="Permanent Low-Use"),$K341&lt;=2020),(AND($J341="New",$K341&gt;2020))),"N/A",IF($N341=0,0,IF(ISERROR(VLOOKUP($E341,'Source Data'!$B$29:$J$60, MATCH($L341, 'Source Data'!$B$26:$J$26,1),TRUE))=TRUE,"",VLOOKUP($E341,'Source Data'!$B$29:$J$60,MATCH($L341, 'Source Data'!$B$26:$J$26,1),TRUE))))</f>
        <v/>
      </c>
      <c r="P341" s="170" t="str">
        <f>IF(OR(AND(OR($J341="Retired",$J341="Permanent Low-Use"),$K341&lt;=2021),(AND($J341="New",$K341&gt;2021))),"N/A",IF($N341=0,0,IF(ISERROR(VLOOKUP($E341,'Source Data'!$B$29:$J$60, MATCH($L341, 'Source Data'!$B$26:$J$26,1),TRUE))=TRUE,"",VLOOKUP($E341,'Source Data'!$B$29:$J$60,MATCH($L341, 'Source Data'!$B$26:$J$26,1),TRUE))))</f>
        <v/>
      </c>
      <c r="Q341" s="170" t="str">
        <f>IF(OR(AND(OR($J341="Retired",$J341="Permanent Low-Use"),$K341&lt;=2022),(AND($J341="New",$K341&gt;2022))),"N/A",IF($N341=0,0,IF(ISERROR(VLOOKUP($E341,'Source Data'!$B$29:$J$60, MATCH($L341, 'Source Data'!$B$26:$J$26,1),TRUE))=TRUE,"",VLOOKUP($E341,'Source Data'!$B$29:$J$60,MATCH($L341, 'Source Data'!$B$26:$J$26,1),TRUE))))</f>
        <v/>
      </c>
      <c r="R341" s="170" t="str">
        <f>IF(OR(AND(OR($J341="Retired",$J341="Permanent Low-Use"),$K341&lt;=2023),(AND($J341="New",$K341&gt;2023))),"N/A",IF($N341=0,0,IF(ISERROR(VLOOKUP($E341,'Source Data'!$B$29:$J$60, MATCH($L341, 'Source Data'!$B$26:$J$26,1),TRUE))=TRUE,"",VLOOKUP($E341,'Source Data'!$B$29:$J$60,MATCH($L341, 'Source Data'!$B$26:$J$26,1),TRUE))))</f>
        <v/>
      </c>
      <c r="S341" s="170" t="str">
        <f>IF(OR(AND(OR($J341="Retired",$J341="Permanent Low-Use"),$K341&lt;=2024),(AND($J341="New",$K341&gt;2024))),"N/A",IF($N341=0,0,IF(ISERROR(VLOOKUP($E341,'Source Data'!$B$29:$J$60, MATCH($L341, 'Source Data'!$B$26:$J$26,1),TRUE))=TRUE,"",VLOOKUP($E341,'Source Data'!$B$29:$J$60,MATCH($L341, 'Source Data'!$B$26:$J$26,1),TRUE))))</f>
        <v/>
      </c>
      <c r="T341" s="170" t="str">
        <f>IF(OR(AND(OR($J341="Retired",$J341="Permanent Low-Use"),$K341&lt;=2025),(AND($J341="New",$K341&gt;2025))),"N/A",IF($N341=0,0,IF(ISERROR(VLOOKUP($E341,'Source Data'!$B$29:$J$60, MATCH($L341, 'Source Data'!$B$26:$J$26,1),TRUE))=TRUE,"",VLOOKUP($E341,'Source Data'!$B$29:$J$60,MATCH($L341, 'Source Data'!$B$26:$J$26,1),TRUE))))</f>
        <v/>
      </c>
      <c r="U341" s="170" t="str">
        <f>IF(OR(AND(OR($J341="Retired",$J341="Permanent Low-Use"),$K341&lt;=2026),(AND($J341="New",$K341&gt;2026))),"N/A",IF($N341=0,0,IF(ISERROR(VLOOKUP($E341,'Source Data'!$B$29:$J$60, MATCH($L341, 'Source Data'!$B$26:$J$26,1),TRUE))=TRUE,"",VLOOKUP($E341,'Source Data'!$B$29:$J$60,MATCH($L341, 'Source Data'!$B$26:$J$26,1),TRUE))))</f>
        <v/>
      </c>
      <c r="V341" s="170" t="str">
        <f>IF(OR(AND(OR($J341="Retired",$J341="Permanent Low-Use"),$K341&lt;=2027),(AND($J341="New",$K341&gt;2027))),"N/A",IF($N341=0,0,IF(ISERROR(VLOOKUP($E341,'Source Data'!$B$29:$J$60, MATCH($L341, 'Source Data'!$B$26:$J$26,1),TRUE))=TRUE,"",VLOOKUP($E341,'Source Data'!$B$29:$J$60,MATCH($L341, 'Source Data'!$B$26:$J$26,1),TRUE))))</f>
        <v/>
      </c>
      <c r="W341" s="170" t="str">
        <f>IF(OR(AND(OR($J341="Retired",$J341="Permanent Low-Use"),$K341&lt;=2028),(AND($J341="New",$K341&gt;2028))),"N/A",IF($N341=0,0,IF(ISERROR(VLOOKUP($E341,'Source Data'!$B$29:$J$60, MATCH($L341, 'Source Data'!$B$26:$J$26,1),TRUE))=TRUE,"",VLOOKUP($E341,'Source Data'!$B$29:$J$60,MATCH($L341, 'Source Data'!$B$26:$J$26,1),TRUE))))</f>
        <v/>
      </c>
      <c r="X341" s="170" t="str">
        <f>IF(OR(AND(OR($J341="Retired",$J341="Permanent Low-Use"),$K341&lt;=2029),(AND($J341="New",$K341&gt;2029))),"N/A",IF($N341=0,0,IF(ISERROR(VLOOKUP($E341,'Source Data'!$B$29:$J$60, MATCH($L341, 'Source Data'!$B$26:$J$26,1),TRUE))=TRUE,"",VLOOKUP($E341,'Source Data'!$B$29:$J$60,MATCH($L341, 'Source Data'!$B$26:$J$26,1),TRUE))))</f>
        <v/>
      </c>
      <c r="Y341" s="170" t="str">
        <f>IF(OR(AND(OR($J341="Retired",$J341="Permanent Low-Use"),$K341&lt;=2030),(AND($J341="New",$K341&gt;2030))),"N/A",IF($N341=0,0,IF(ISERROR(VLOOKUP($E341,'Source Data'!$B$29:$J$60, MATCH($L341, 'Source Data'!$B$26:$J$26,1),TRUE))=TRUE,"",VLOOKUP($E341,'Source Data'!$B$29:$J$60,MATCH($L341, 'Source Data'!$B$26:$J$26,1),TRUE))))</f>
        <v/>
      </c>
      <c r="Z341" s="171" t="str">
        <f>IF(ISNUMBER($L341),IF(OR(AND(OR($J341="Retired",$J341="Permanent Low-Use"),$K341&lt;=2020),(AND($J341="New",$K341&gt;2020))),"N/A",VLOOKUP($F341,'Source Data'!$B$15:$I$22,5)),"")</f>
        <v/>
      </c>
      <c r="AA341" s="171" t="str">
        <f>IF(ISNUMBER($F341), IF(OR(AND(OR($J341="Retired", $J341="Permanent Low-Use"), $K341&lt;=2021), (AND($J341= "New", $K341&gt;2021))), "N/A", VLOOKUP($F341, 'Source Data'!$B$15:$I$22,6)), "")</f>
        <v/>
      </c>
      <c r="AB341" s="171" t="str">
        <f>IF(ISNUMBER($F341), IF(OR(AND(OR($J341="Retired", $J341="Permanent Low-Use"), $K341&lt;=2022), (AND($J341= "New", $K341&gt;2022))), "N/A", VLOOKUP($F341, 'Source Data'!$B$15:$I$22,7)), "")</f>
        <v/>
      </c>
      <c r="AC341" s="171" t="str">
        <f>IF(ISNUMBER($F341), IF(OR(AND(OR($J341="Retired", $J341="Permanent Low-Use"), $K341&lt;=2023), (AND($J341= "New", $K341&gt;2023))), "N/A", VLOOKUP($F341, 'Source Data'!$B$15:$I$22,8)), "")</f>
        <v/>
      </c>
      <c r="AD341" s="171" t="str">
        <f>IF(ISNUMBER($F341), IF(OR(AND(OR($J341="Retired", $J341="Permanent Low-Use"), $K341&lt;=2024), (AND($J341= "New", $K341&gt;2024))), "N/A", VLOOKUP($F341, 'Source Data'!$B$15:$I$22,8)), "")</f>
        <v/>
      </c>
      <c r="AE341" s="171" t="str">
        <f>IF(ISNUMBER($F341), IF(OR(AND(OR($J341="Retired", $J341="Permanent Low-Use"), $K341&lt;=2025), (AND($J341= "New", $K341&gt;2025))), "N/A", VLOOKUP($F341, 'Source Data'!$B$15:$I$22,8)), "")</f>
        <v/>
      </c>
      <c r="AF341" s="171" t="str">
        <f>IF(ISNUMBER($F341), IF(OR(AND(OR($J341="Retired", $J341="Permanent Low-Use"), $K341&lt;=2026), (AND($J341= "New", $K341&gt;2026))), "N/A", VLOOKUP($F341, 'Source Data'!$B$15:$I$22,8)), "")</f>
        <v/>
      </c>
      <c r="AG341" s="171" t="str">
        <f>IF(ISNUMBER($F341), IF(OR(AND(OR($J341="Retired", $J341="Permanent Low-Use"), $K341&lt;=2027), (AND($J341= "New", $K341&gt;2027))), "N/A", VLOOKUP($F341, 'Source Data'!$B$15:$I$22,8)), "")</f>
        <v/>
      </c>
      <c r="AH341" s="171" t="str">
        <f>IF(ISNUMBER($F341), IF(OR(AND(OR($J341="Retired", $J341="Permanent Low-Use"), $K341&lt;=2028), (AND($J341= "New", $K341&gt;2028))), "N/A", VLOOKUP($F341, 'Source Data'!$B$15:$I$22,8)), "")</f>
        <v/>
      </c>
      <c r="AI341" s="171" t="str">
        <f>IF(ISNUMBER($F341), IF(OR(AND(OR($J341="Retired", $J341="Permanent Low-Use"), $K341&lt;=2029), (AND($J341= "New", $K341&gt;2029))), "N/A", VLOOKUP($F341, 'Source Data'!$B$15:$I$22,8)), "")</f>
        <v/>
      </c>
      <c r="AJ341" s="171" t="str">
        <f>IF(ISNUMBER($F341), IF(OR(AND(OR($J341="Retired", $J341="Permanent Low-Use"), $K341&lt;=2030), (AND($J341= "New", $K341&gt;2030))), "N/A", VLOOKUP($F341, 'Source Data'!$B$15:$I$22,8)), "")</f>
        <v/>
      </c>
      <c r="AK341" s="171" t="str">
        <f>IF($N341= 0, "N/A", IF(ISERROR(VLOOKUP($F341, 'Source Data'!$B$4:$C$11,2)), "", VLOOKUP($F341, 'Source Data'!$B$4:$C$11,2)))</f>
        <v/>
      </c>
    </row>
    <row r="342" spans="1:37" x14ac:dyDescent="0.35">
      <c r="A342" s="99"/>
      <c r="B342" s="89"/>
      <c r="C342" s="90"/>
      <c r="D342" s="90"/>
      <c r="E342" s="91"/>
      <c r="F342" s="91"/>
      <c r="G342" s="86"/>
      <c r="H342" s="87"/>
      <c r="I342" s="86"/>
      <c r="J342" s="88"/>
      <c r="K342" s="92"/>
      <c r="L342" s="168" t="str">
        <f t="shared" si="15"/>
        <v/>
      </c>
      <c r="M342" s="170" t="str">
        <f>IF(ISERROR(VLOOKUP(E342,'Source Data'!$B$67:$J$97, MATCH(F342, 'Source Data'!$B$64:$J$64,1),TRUE))=TRUE,"",VLOOKUP(E342,'Source Data'!$B$67:$J$97,MATCH(F342, 'Source Data'!$B$64:$J$64,1),TRUE))</f>
        <v/>
      </c>
      <c r="N342" s="169" t="str">
        <f t="shared" si="16"/>
        <v/>
      </c>
      <c r="O342" s="170" t="str">
        <f>IF(OR(AND(OR($J342="Retired",$J342="Permanent Low-Use"),$K342&lt;=2020),(AND($J342="New",$K342&gt;2020))),"N/A",IF($N342=0,0,IF(ISERROR(VLOOKUP($E342,'Source Data'!$B$29:$J$60, MATCH($L342, 'Source Data'!$B$26:$J$26,1),TRUE))=TRUE,"",VLOOKUP($E342,'Source Data'!$B$29:$J$60,MATCH($L342, 'Source Data'!$B$26:$J$26,1),TRUE))))</f>
        <v/>
      </c>
      <c r="P342" s="170" t="str">
        <f>IF(OR(AND(OR($J342="Retired",$J342="Permanent Low-Use"),$K342&lt;=2021),(AND($J342="New",$K342&gt;2021))),"N/A",IF($N342=0,0,IF(ISERROR(VLOOKUP($E342,'Source Data'!$B$29:$J$60, MATCH($L342, 'Source Data'!$B$26:$J$26,1),TRUE))=TRUE,"",VLOOKUP($E342,'Source Data'!$B$29:$J$60,MATCH($L342, 'Source Data'!$B$26:$J$26,1),TRUE))))</f>
        <v/>
      </c>
      <c r="Q342" s="170" t="str">
        <f>IF(OR(AND(OR($J342="Retired",$J342="Permanent Low-Use"),$K342&lt;=2022),(AND($J342="New",$K342&gt;2022))),"N/A",IF($N342=0,0,IF(ISERROR(VLOOKUP($E342,'Source Data'!$B$29:$J$60, MATCH($L342, 'Source Data'!$B$26:$J$26,1),TRUE))=TRUE,"",VLOOKUP($E342,'Source Data'!$B$29:$J$60,MATCH($L342, 'Source Data'!$B$26:$J$26,1),TRUE))))</f>
        <v/>
      </c>
      <c r="R342" s="170" t="str">
        <f>IF(OR(AND(OR($J342="Retired",$J342="Permanent Low-Use"),$K342&lt;=2023),(AND($J342="New",$K342&gt;2023))),"N/A",IF($N342=0,0,IF(ISERROR(VLOOKUP($E342,'Source Data'!$B$29:$J$60, MATCH($L342, 'Source Data'!$B$26:$J$26,1),TRUE))=TRUE,"",VLOOKUP($E342,'Source Data'!$B$29:$J$60,MATCH($L342, 'Source Data'!$B$26:$J$26,1),TRUE))))</f>
        <v/>
      </c>
      <c r="S342" s="170" t="str">
        <f>IF(OR(AND(OR($J342="Retired",$J342="Permanent Low-Use"),$K342&lt;=2024),(AND($J342="New",$K342&gt;2024))),"N/A",IF($N342=0,0,IF(ISERROR(VLOOKUP($E342,'Source Data'!$B$29:$J$60, MATCH($L342, 'Source Data'!$B$26:$J$26,1),TRUE))=TRUE,"",VLOOKUP($E342,'Source Data'!$B$29:$J$60,MATCH($L342, 'Source Data'!$B$26:$J$26,1),TRUE))))</f>
        <v/>
      </c>
      <c r="T342" s="170" t="str">
        <f>IF(OR(AND(OR($J342="Retired",$J342="Permanent Low-Use"),$K342&lt;=2025),(AND($J342="New",$K342&gt;2025))),"N/A",IF($N342=0,0,IF(ISERROR(VLOOKUP($E342,'Source Data'!$B$29:$J$60, MATCH($L342, 'Source Data'!$B$26:$J$26,1),TRUE))=TRUE,"",VLOOKUP($E342,'Source Data'!$B$29:$J$60,MATCH($L342, 'Source Data'!$B$26:$J$26,1),TRUE))))</f>
        <v/>
      </c>
      <c r="U342" s="170" t="str">
        <f>IF(OR(AND(OR($J342="Retired",$J342="Permanent Low-Use"),$K342&lt;=2026),(AND($J342="New",$K342&gt;2026))),"N/A",IF($N342=0,0,IF(ISERROR(VLOOKUP($E342,'Source Data'!$B$29:$J$60, MATCH($L342, 'Source Data'!$B$26:$J$26,1),TRUE))=TRUE,"",VLOOKUP($E342,'Source Data'!$B$29:$J$60,MATCH($L342, 'Source Data'!$B$26:$J$26,1),TRUE))))</f>
        <v/>
      </c>
      <c r="V342" s="170" t="str">
        <f>IF(OR(AND(OR($J342="Retired",$J342="Permanent Low-Use"),$K342&lt;=2027),(AND($J342="New",$K342&gt;2027))),"N/A",IF($N342=0,0,IF(ISERROR(VLOOKUP($E342,'Source Data'!$B$29:$J$60, MATCH($L342, 'Source Data'!$B$26:$J$26,1),TRUE))=TRUE,"",VLOOKUP($E342,'Source Data'!$B$29:$J$60,MATCH($L342, 'Source Data'!$B$26:$J$26,1),TRUE))))</f>
        <v/>
      </c>
      <c r="W342" s="170" t="str">
        <f>IF(OR(AND(OR($J342="Retired",$J342="Permanent Low-Use"),$K342&lt;=2028),(AND($J342="New",$K342&gt;2028))),"N/A",IF($N342=0,0,IF(ISERROR(VLOOKUP($E342,'Source Data'!$B$29:$J$60, MATCH($L342, 'Source Data'!$B$26:$J$26,1),TRUE))=TRUE,"",VLOOKUP($E342,'Source Data'!$B$29:$J$60,MATCH($L342, 'Source Data'!$B$26:$J$26,1),TRUE))))</f>
        <v/>
      </c>
      <c r="X342" s="170" t="str">
        <f>IF(OR(AND(OR($J342="Retired",$J342="Permanent Low-Use"),$K342&lt;=2029),(AND($J342="New",$K342&gt;2029))),"N/A",IF($N342=0,0,IF(ISERROR(VLOOKUP($E342,'Source Data'!$B$29:$J$60, MATCH($L342, 'Source Data'!$B$26:$J$26,1),TRUE))=TRUE,"",VLOOKUP($E342,'Source Data'!$B$29:$J$60,MATCH($L342, 'Source Data'!$B$26:$J$26,1),TRUE))))</f>
        <v/>
      </c>
      <c r="Y342" s="170" t="str">
        <f>IF(OR(AND(OR($J342="Retired",$J342="Permanent Low-Use"),$K342&lt;=2030),(AND($J342="New",$K342&gt;2030))),"N/A",IF($N342=0,0,IF(ISERROR(VLOOKUP($E342,'Source Data'!$B$29:$J$60, MATCH($L342, 'Source Data'!$B$26:$J$26,1),TRUE))=TRUE,"",VLOOKUP($E342,'Source Data'!$B$29:$J$60,MATCH($L342, 'Source Data'!$B$26:$J$26,1),TRUE))))</f>
        <v/>
      </c>
      <c r="Z342" s="171" t="str">
        <f>IF(ISNUMBER($L342),IF(OR(AND(OR($J342="Retired",$J342="Permanent Low-Use"),$K342&lt;=2020),(AND($J342="New",$K342&gt;2020))),"N/A",VLOOKUP($F342,'Source Data'!$B$15:$I$22,5)),"")</f>
        <v/>
      </c>
      <c r="AA342" s="171" t="str">
        <f>IF(ISNUMBER($F342), IF(OR(AND(OR($J342="Retired", $J342="Permanent Low-Use"), $K342&lt;=2021), (AND($J342= "New", $K342&gt;2021))), "N/A", VLOOKUP($F342, 'Source Data'!$B$15:$I$22,6)), "")</f>
        <v/>
      </c>
      <c r="AB342" s="171" t="str">
        <f>IF(ISNUMBER($F342), IF(OR(AND(OR($J342="Retired", $J342="Permanent Low-Use"), $K342&lt;=2022), (AND($J342= "New", $K342&gt;2022))), "N/A", VLOOKUP($F342, 'Source Data'!$B$15:$I$22,7)), "")</f>
        <v/>
      </c>
      <c r="AC342" s="171" t="str">
        <f>IF(ISNUMBER($F342), IF(OR(AND(OR($J342="Retired", $J342="Permanent Low-Use"), $K342&lt;=2023), (AND($J342= "New", $K342&gt;2023))), "N/A", VLOOKUP($F342, 'Source Data'!$B$15:$I$22,8)), "")</f>
        <v/>
      </c>
      <c r="AD342" s="171" t="str">
        <f>IF(ISNUMBER($F342), IF(OR(AND(OR($J342="Retired", $J342="Permanent Low-Use"), $K342&lt;=2024), (AND($J342= "New", $K342&gt;2024))), "N/A", VLOOKUP($F342, 'Source Data'!$B$15:$I$22,8)), "")</f>
        <v/>
      </c>
      <c r="AE342" s="171" t="str">
        <f>IF(ISNUMBER($F342), IF(OR(AND(OR($J342="Retired", $J342="Permanent Low-Use"), $K342&lt;=2025), (AND($J342= "New", $K342&gt;2025))), "N/A", VLOOKUP($F342, 'Source Data'!$B$15:$I$22,8)), "")</f>
        <v/>
      </c>
      <c r="AF342" s="171" t="str">
        <f>IF(ISNUMBER($F342), IF(OR(AND(OR($J342="Retired", $J342="Permanent Low-Use"), $K342&lt;=2026), (AND($J342= "New", $K342&gt;2026))), "N/A", VLOOKUP($F342, 'Source Data'!$B$15:$I$22,8)), "")</f>
        <v/>
      </c>
      <c r="AG342" s="171" t="str">
        <f>IF(ISNUMBER($F342), IF(OR(AND(OR($J342="Retired", $J342="Permanent Low-Use"), $K342&lt;=2027), (AND($J342= "New", $K342&gt;2027))), "N/A", VLOOKUP($F342, 'Source Data'!$B$15:$I$22,8)), "")</f>
        <v/>
      </c>
      <c r="AH342" s="171" t="str">
        <f>IF(ISNUMBER($F342), IF(OR(AND(OR($J342="Retired", $J342="Permanent Low-Use"), $K342&lt;=2028), (AND($J342= "New", $K342&gt;2028))), "N/A", VLOOKUP($F342, 'Source Data'!$B$15:$I$22,8)), "")</f>
        <v/>
      </c>
      <c r="AI342" s="171" t="str">
        <f>IF(ISNUMBER($F342), IF(OR(AND(OR($J342="Retired", $J342="Permanent Low-Use"), $K342&lt;=2029), (AND($J342= "New", $K342&gt;2029))), "N/A", VLOOKUP($F342, 'Source Data'!$B$15:$I$22,8)), "")</f>
        <v/>
      </c>
      <c r="AJ342" s="171" t="str">
        <f>IF(ISNUMBER($F342), IF(OR(AND(OR($J342="Retired", $J342="Permanent Low-Use"), $K342&lt;=2030), (AND($J342= "New", $K342&gt;2030))), "N/A", VLOOKUP($F342, 'Source Data'!$B$15:$I$22,8)), "")</f>
        <v/>
      </c>
      <c r="AK342" s="171" t="str">
        <f>IF($N342= 0, "N/A", IF(ISERROR(VLOOKUP($F342, 'Source Data'!$B$4:$C$11,2)), "", VLOOKUP($F342, 'Source Data'!$B$4:$C$11,2)))</f>
        <v/>
      </c>
    </row>
    <row r="343" spans="1:37" x14ac:dyDescent="0.35">
      <c r="A343" s="99"/>
      <c r="B343" s="89"/>
      <c r="C343" s="90"/>
      <c r="D343" s="90"/>
      <c r="E343" s="91"/>
      <c r="F343" s="91"/>
      <c r="G343" s="86"/>
      <c r="H343" s="87"/>
      <c r="I343" s="86"/>
      <c r="J343" s="88"/>
      <c r="K343" s="92"/>
      <c r="L343" s="168" t="str">
        <f t="shared" si="15"/>
        <v/>
      </c>
      <c r="M343" s="170" t="str">
        <f>IF(ISERROR(VLOOKUP(E343,'Source Data'!$B$67:$J$97, MATCH(F343, 'Source Data'!$B$64:$J$64,1),TRUE))=TRUE,"",VLOOKUP(E343,'Source Data'!$B$67:$J$97,MATCH(F343, 'Source Data'!$B$64:$J$64,1),TRUE))</f>
        <v/>
      </c>
      <c r="N343" s="169" t="str">
        <f t="shared" si="16"/>
        <v/>
      </c>
      <c r="O343" s="170" t="str">
        <f>IF(OR(AND(OR($J343="Retired",$J343="Permanent Low-Use"),$K343&lt;=2020),(AND($J343="New",$K343&gt;2020))),"N/A",IF($N343=0,0,IF(ISERROR(VLOOKUP($E343,'Source Data'!$B$29:$J$60, MATCH($L343, 'Source Data'!$B$26:$J$26,1),TRUE))=TRUE,"",VLOOKUP($E343,'Source Data'!$B$29:$J$60,MATCH($L343, 'Source Data'!$B$26:$J$26,1),TRUE))))</f>
        <v/>
      </c>
      <c r="P343" s="170" t="str">
        <f>IF(OR(AND(OR($J343="Retired",$J343="Permanent Low-Use"),$K343&lt;=2021),(AND($J343="New",$K343&gt;2021))),"N/A",IF($N343=0,0,IF(ISERROR(VLOOKUP($E343,'Source Data'!$B$29:$J$60, MATCH($L343, 'Source Data'!$B$26:$J$26,1),TRUE))=TRUE,"",VLOOKUP($E343,'Source Data'!$B$29:$J$60,MATCH($L343, 'Source Data'!$B$26:$J$26,1),TRUE))))</f>
        <v/>
      </c>
      <c r="Q343" s="170" t="str">
        <f>IF(OR(AND(OR($J343="Retired",$J343="Permanent Low-Use"),$K343&lt;=2022),(AND($J343="New",$K343&gt;2022))),"N/A",IF($N343=0,0,IF(ISERROR(VLOOKUP($E343,'Source Data'!$B$29:$J$60, MATCH($L343, 'Source Data'!$B$26:$J$26,1),TRUE))=TRUE,"",VLOOKUP($E343,'Source Data'!$B$29:$J$60,MATCH($L343, 'Source Data'!$B$26:$J$26,1),TRUE))))</f>
        <v/>
      </c>
      <c r="R343" s="170" t="str">
        <f>IF(OR(AND(OR($J343="Retired",$J343="Permanent Low-Use"),$K343&lt;=2023),(AND($J343="New",$K343&gt;2023))),"N/A",IF($N343=0,0,IF(ISERROR(VLOOKUP($E343,'Source Data'!$B$29:$J$60, MATCH($L343, 'Source Data'!$B$26:$J$26,1),TRUE))=TRUE,"",VLOOKUP($E343,'Source Data'!$B$29:$J$60,MATCH($L343, 'Source Data'!$B$26:$J$26,1),TRUE))))</f>
        <v/>
      </c>
      <c r="S343" s="170" t="str">
        <f>IF(OR(AND(OR($J343="Retired",$J343="Permanent Low-Use"),$K343&lt;=2024),(AND($J343="New",$K343&gt;2024))),"N/A",IF($N343=0,0,IF(ISERROR(VLOOKUP($E343,'Source Data'!$B$29:$J$60, MATCH($L343, 'Source Data'!$B$26:$J$26,1),TRUE))=TRUE,"",VLOOKUP($E343,'Source Data'!$B$29:$J$60,MATCH($L343, 'Source Data'!$B$26:$J$26,1),TRUE))))</f>
        <v/>
      </c>
      <c r="T343" s="170" t="str">
        <f>IF(OR(AND(OR($J343="Retired",$J343="Permanent Low-Use"),$K343&lt;=2025),(AND($J343="New",$K343&gt;2025))),"N/A",IF($N343=0,0,IF(ISERROR(VLOOKUP($E343,'Source Data'!$B$29:$J$60, MATCH($L343, 'Source Data'!$B$26:$J$26,1),TRUE))=TRUE,"",VLOOKUP($E343,'Source Data'!$B$29:$J$60,MATCH($L343, 'Source Data'!$B$26:$J$26,1),TRUE))))</f>
        <v/>
      </c>
      <c r="U343" s="170" t="str">
        <f>IF(OR(AND(OR($J343="Retired",$J343="Permanent Low-Use"),$K343&lt;=2026),(AND($J343="New",$K343&gt;2026))),"N/A",IF($N343=0,0,IF(ISERROR(VLOOKUP($E343,'Source Data'!$B$29:$J$60, MATCH($L343, 'Source Data'!$B$26:$J$26,1),TRUE))=TRUE,"",VLOOKUP($E343,'Source Data'!$B$29:$J$60,MATCH($L343, 'Source Data'!$B$26:$J$26,1),TRUE))))</f>
        <v/>
      </c>
      <c r="V343" s="170" t="str">
        <f>IF(OR(AND(OR($J343="Retired",$J343="Permanent Low-Use"),$K343&lt;=2027),(AND($J343="New",$K343&gt;2027))),"N/A",IF($N343=0,0,IF(ISERROR(VLOOKUP($E343,'Source Data'!$B$29:$J$60, MATCH($L343, 'Source Data'!$B$26:$J$26,1),TRUE))=TRUE,"",VLOOKUP($E343,'Source Data'!$B$29:$J$60,MATCH($L343, 'Source Data'!$B$26:$J$26,1),TRUE))))</f>
        <v/>
      </c>
      <c r="W343" s="170" t="str">
        <f>IF(OR(AND(OR($J343="Retired",$J343="Permanent Low-Use"),$K343&lt;=2028),(AND($J343="New",$K343&gt;2028))),"N/A",IF($N343=0,0,IF(ISERROR(VLOOKUP($E343,'Source Data'!$B$29:$J$60, MATCH($L343, 'Source Data'!$B$26:$J$26,1),TRUE))=TRUE,"",VLOOKUP($E343,'Source Data'!$B$29:$J$60,MATCH($L343, 'Source Data'!$B$26:$J$26,1),TRUE))))</f>
        <v/>
      </c>
      <c r="X343" s="170" t="str">
        <f>IF(OR(AND(OR($J343="Retired",$J343="Permanent Low-Use"),$K343&lt;=2029),(AND($J343="New",$K343&gt;2029))),"N/A",IF($N343=0,0,IF(ISERROR(VLOOKUP($E343,'Source Data'!$B$29:$J$60, MATCH($L343, 'Source Data'!$B$26:$J$26,1),TRUE))=TRUE,"",VLOOKUP($E343,'Source Data'!$B$29:$J$60,MATCH($L343, 'Source Data'!$B$26:$J$26,1),TRUE))))</f>
        <v/>
      </c>
      <c r="Y343" s="170" t="str">
        <f>IF(OR(AND(OR($J343="Retired",$J343="Permanent Low-Use"),$K343&lt;=2030),(AND($J343="New",$K343&gt;2030))),"N/A",IF($N343=0,0,IF(ISERROR(VLOOKUP($E343,'Source Data'!$B$29:$J$60, MATCH($L343, 'Source Data'!$B$26:$J$26,1),TRUE))=TRUE,"",VLOOKUP($E343,'Source Data'!$B$29:$J$60,MATCH($L343, 'Source Data'!$B$26:$J$26,1),TRUE))))</f>
        <v/>
      </c>
      <c r="Z343" s="171" t="str">
        <f>IF(ISNUMBER($L343),IF(OR(AND(OR($J343="Retired",$J343="Permanent Low-Use"),$K343&lt;=2020),(AND($J343="New",$K343&gt;2020))),"N/A",VLOOKUP($F343,'Source Data'!$B$15:$I$22,5)),"")</f>
        <v/>
      </c>
      <c r="AA343" s="171" t="str">
        <f>IF(ISNUMBER($F343), IF(OR(AND(OR($J343="Retired", $J343="Permanent Low-Use"), $K343&lt;=2021), (AND($J343= "New", $K343&gt;2021))), "N/A", VLOOKUP($F343, 'Source Data'!$B$15:$I$22,6)), "")</f>
        <v/>
      </c>
      <c r="AB343" s="171" t="str">
        <f>IF(ISNUMBER($F343), IF(OR(AND(OR($J343="Retired", $J343="Permanent Low-Use"), $K343&lt;=2022), (AND($J343= "New", $K343&gt;2022))), "N/A", VLOOKUP($F343, 'Source Data'!$B$15:$I$22,7)), "")</f>
        <v/>
      </c>
      <c r="AC343" s="171" t="str">
        <f>IF(ISNUMBER($F343), IF(OR(AND(OR($J343="Retired", $J343="Permanent Low-Use"), $K343&lt;=2023), (AND($J343= "New", $K343&gt;2023))), "N/A", VLOOKUP($F343, 'Source Data'!$B$15:$I$22,8)), "")</f>
        <v/>
      </c>
      <c r="AD343" s="171" t="str">
        <f>IF(ISNUMBER($F343), IF(OR(AND(OR($J343="Retired", $J343="Permanent Low-Use"), $K343&lt;=2024), (AND($J343= "New", $K343&gt;2024))), "N/A", VLOOKUP($F343, 'Source Data'!$B$15:$I$22,8)), "")</f>
        <v/>
      </c>
      <c r="AE343" s="171" t="str">
        <f>IF(ISNUMBER($F343), IF(OR(AND(OR($J343="Retired", $J343="Permanent Low-Use"), $K343&lt;=2025), (AND($J343= "New", $K343&gt;2025))), "N/A", VLOOKUP($F343, 'Source Data'!$B$15:$I$22,8)), "")</f>
        <v/>
      </c>
      <c r="AF343" s="171" t="str">
        <f>IF(ISNUMBER($F343), IF(OR(AND(OR($J343="Retired", $J343="Permanent Low-Use"), $K343&lt;=2026), (AND($J343= "New", $K343&gt;2026))), "N/A", VLOOKUP($F343, 'Source Data'!$B$15:$I$22,8)), "")</f>
        <v/>
      </c>
      <c r="AG343" s="171" t="str">
        <f>IF(ISNUMBER($F343), IF(OR(AND(OR($J343="Retired", $J343="Permanent Low-Use"), $K343&lt;=2027), (AND($J343= "New", $K343&gt;2027))), "N/A", VLOOKUP($F343, 'Source Data'!$B$15:$I$22,8)), "")</f>
        <v/>
      </c>
      <c r="AH343" s="171" t="str">
        <f>IF(ISNUMBER($F343), IF(OR(AND(OR($J343="Retired", $J343="Permanent Low-Use"), $K343&lt;=2028), (AND($J343= "New", $K343&gt;2028))), "N/A", VLOOKUP($F343, 'Source Data'!$B$15:$I$22,8)), "")</f>
        <v/>
      </c>
      <c r="AI343" s="171" t="str">
        <f>IF(ISNUMBER($F343), IF(OR(AND(OR($J343="Retired", $J343="Permanent Low-Use"), $K343&lt;=2029), (AND($J343= "New", $K343&gt;2029))), "N/A", VLOOKUP($F343, 'Source Data'!$B$15:$I$22,8)), "")</f>
        <v/>
      </c>
      <c r="AJ343" s="171" t="str">
        <f>IF(ISNUMBER($F343), IF(OR(AND(OR($J343="Retired", $J343="Permanent Low-Use"), $K343&lt;=2030), (AND($J343= "New", $K343&gt;2030))), "N/A", VLOOKUP($F343, 'Source Data'!$B$15:$I$22,8)), "")</f>
        <v/>
      </c>
      <c r="AK343" s="171" t="str">
        <f>IF($N343= 0, "N/A", IF(ISERROR(VLOOKUP($F343, 'Source Data'!$B$4:$C$11,2)), "", VLOOKUP($F343, 'Source Data'!$B$4:$C$11,2)))</f>
        <v/>
      </c>
    </row>
    <row r="344" spans="1:37" x14ac:dyDescent="0.35">
      <c r="A344" s="99"/>
      <c r="B344" s="89"/>
      <c r="C344" s="90"/>
      <c r="D344" s="90"/>
      <c r="E344" s="91"/>
      <c r="F344" s="91"/>
      <c r="G344" s="86"/>
      <c r="H344" s="87"/>
      <c r="I344" s="86"/>
      <c r="J344" s="88"/>
      <c r="K344" s="92"/>
      <c r="L344" s="168" t="str">
        <f t="shared" si="15"/>
        <v/>
      </c>
      <c r="M344" s="170" t="str">
        <f>IF(ISERROR(VLOOKUP(E344,'Source Data'!$B$67:$J$97, MATCH(F344, 'Source Data'!$B$64:$J$64,1),TRUE))=TRUE,"",VLOOKUP(E344,'Source Data'!$B$67:$J$97,MATCH(F344, 'Source Data'!$B$64:$J$64,1),TRUE))</f>
        <v/>
      </c>
      <c r="N344" s="169" t="str">
        <f t="shared" si="16"/>
        <v/>
      </c>
      <c r="O344" s="170" t="str">
        <f>IF(OR(AND(OR($J344="Retired",$J344="Permanent Low-Use"),$K344&lt;=2020),(AND($J344="New",$K344&gt;2020))),"N/A",IF($N344=0,0,IF(ISERROR(VLOOKUP($E344,'Source Data'!$B$29:$J$60, MATCH($L344, 'Source Data'!$B$26:$J$26,1),TRUE))=TRUE,"",VLOOKUP($E344,'Source Data'!$B$29:$J$60,MATCH($L344, 'Source Data'!$B$26:$J$26,1),TRUE))))</f>
        <v/>
      </c>
      <c r="P344" s="170" t="str">
        <f>IF(OR(AND(OR($J344="Retired",$J344="Permanent Low-Use"),$K344&lt;=2021),(AND($J344="New",$K344&gt;2021))),"N/A",IF($N344=0,0,IF(ISERROR(VLOOKUP($E344,'Source Data'!$B$29:$J$60, MATCH($L344, 'Source Data'!$B$26:$J$26,1),TRUE))=TRUE,"",VLOOKUP($E344,'Source Data'!$B$29:$J$60,MATCH($L344, 'Source Data'!$B$26:$J$26,1),TRUE))))</f>
        <v/>
      </c>
      <c r="Q344" s="170" t="str">
        <f>IF(OR(AND(OR($J344="Retired",$J344="Permanent Low-Use"),$K344&lt;=2022),(AND($J344="New",$K344&gt;2022))),"N/A",IF($N344=0,0,IF(ISERROR(VLOOKUP($E344,'Source Data'!$B$29:$J$60, MATCH($L344, 'Source Data'!$B$26:$J$26,1),TRUE))=TRUE,"",VLOOKUP($E344,'Source Data'!$B$29:$J$60,MATCH($L344, 'Source Data'!$B$26:$J$26,1),TRUE))))</f>
        <v/>
      </c>
      <c r="R344" s="170" t="str">
        <f>IF(OR(AND(OR($J344="Retired",$J344="Permanent Low-Use"),$K344&lt;=2023),(AND($J344="New",$K344&gt;2023))),"N/A",IF($N344=0,0,IF(ISERROR(VLOOKUP($E344,'Source Data'!$B$29:$J$60, MATCH($L344, 'Source Data'!$B$26:$J$26,1),TRUE))=TRUE,"",VLOOKUP($E344,'Source Data'!$B$29:$J$60,MATCH($L344, 'Source Data'!$B$26:$J$26,1),TRUE))))</f>
        <v/>
      </c>
      <c r="S344" s="170" t="str">
        <f>IF(OR(AND(OR($J344="Retired",$J344="Permanent Low-Use"),$K344&lt;=2024),(AND($J344="New",$K344&gt;2024))),"N/A",IF($N344=0,0,IF(ISERROR(VLOOKUP($E344,'Source Data'!$B$29:$J$60, MATCH($L344, 'Source Data'!$B$26:$J$26,1),TRUE))=TRUE,"",VLOOKUP($E344,'Source Data'!$B$29:$J$60,MATCH($L344, 'Source Data'!$B$26:$J$26,1),TRUE))))</f>
        <v/>
      </c>
      <c r="T344" s="170" t="str">
        <f>IF(OR(AND(OR($J344="Retired",$J344="Permanent Low-Use"),$K344&lt;=2025),(AND($J344="New",$K344&gt;2025))),"N/A",IF($N344=0,0,IF(ISERROR(VLOOKUP($E344,'Source Data'!$B$29:$J$60, MATCH($L344, 'Source Data'!$B$26:$J$26,1),TRUE))=TRUE,"",VLOOKUP($E344,'Source Data'!$B$29:$J$60,MATCH($L344, 'Source Data'!$B$26:$J$26,1),TRUE))))</f>
        <v/>
      </c>
      <c r="U344" s="170" t="str">
        <f>IF(OR(AND(OR($J344="Retired",$J344="Permanent Low-Use"),$K344&lt;=2026),(AND($J344="New",$K344&gt;2026))),"N/A",IF($N344=0,0,IF(ISERROR(VLOOKUP($E344,'Source Data'!$B$29:$J$60, MATCH($L344, 'Source Data'!$B$26:$J$26,1),TRUE))=TRUE,"",VLOOKUP($E344,'Source Data'!$B$29:$J$60,MATCH($L344, 'Source Data'!$B$26:$J$26,1),TRUE))))</f>
        <v/>
      </c>
      <c r="V344" s="170" t="str">
        <f>IF(OR(AND(OR($J344="Retired",$J344="Permanent Low-Use"),$K344&lt;=2027),(AND($J344="New",$K344&gt;2027))),"N/A",IF($N344=0,0,IF(ISERROR(VLOOKUP($E344,'Source Data'!$B$29:$J$60, MATCH($L344, 'Source Data'!$B$26:$J$26,1),TRUE))=TRUE,"",VLOOKUP($E344,'Source Data'!$B$29:$J$60,MATCH($L344, 'Source Data'!$B$26:$J$26,1),TRUE))))</f>
        <v/>
      </c>
      <c r="W344" s="170" t="str">
        <f>IF(OR(AND(OR($J344="Retired",$J344="Permanent Low-Use"),$K344&lt;=2028),(AND($J344="New",$K344&gt;2028))),"N/A",IF($N344=0,0,IF(ISERROR(VLOOKUP($E344,'Source Data'!$B$29:$J$60, MATCH($L344, 'Source Data'!$B$26:$J$26,1),TRUE))=TRUE,"",VLOOKUP($E344,'Source Data'!$B$29:$J$60,MATCH($L344, 'Source Data'!$B$26:$J$26,1),TRUE))))</f>
        <v/>
      </c>
      <c r="X344" s="170" t="str">
        <f>IF(OR(AND(OR($J344="Retired",$J344="Permanent Low-Use"),$K344&lt;=2029),(AND($J344="New",$K344&gt;2029))),"N/A",IF($N344=0,0,IF(ISERROR(VLOOKUP($E344,'Source Data'!$B$29:$J$60, MATCH($L344, 'Source Data'!$B$26:$J$26,1),TRUE))=TRUE,"",VLOOKUP($E344,'Source Data'!$B$29:$J$60,MATCH($L344, 'Source Data'!$B$26:$J$26,1),TRUE))))</f>
        <v/>
      </c>
      <c r="Y344" s="170" t="str">
        <f>IF(OR(AND(OR($J344="Retired",$J344="Permanent Low-Use"),$K344&lt;=2030),(AND($J344="New",$K344&gt;2030))),"N/A",IF($N344=0,0,IF(ISERROR(VLOOKUP($E344,'Source Data'!$B$29:$J$60, MATCH($L344, 'Source Data'!$B$26:$J$26,1),TRUE))=TRUE,"",VLOOKUP($E344,'Source Data'!$B$29:$J$60,MATCH($L344, 'Source Data'!$B$26:$J$26,1),TRUE))))</f>
        <v/>
      </c>
      <c r="Z344" s="171" t="str">
        <f>IF(ISNUMBER($L344),IF(OR(AND(OR($J344="Retired",$J344="Permanent Low-Use"),$K344&lt;=2020),(AND($J344="New",$K344&gt;2020))),"N/A",VLOOKUP($F344,'Source Data'!$B$15:$I$22,5)),"")</f>
        <v/>
      </c>
      <c r="AA344" s="171" t="str">
        <f>IF(ISNUMBER($F344), IF(OR(AND(OR($J344="Retired", $J344="Permanent Low-Use"), $K344&lt;=2021), (AND($J344= "New", $K344&gt;2021))), "N/A", VLOOKUP($F344, 'Source Data'!$B$15:$I$22,6)), "")</f>
        <v/>
      </c>
      <c r="AB344" s="171" t="str">
        <f>IF(ISNUMBER($F344), IF(OR(AND(OR($J344="Retired", $J344="Permanent Low-Use"), $K344&lt;=2022), (AND($J344= "New", $K344&gt;2022))), "N/A", VLOOKUP($F344, 'Source Data'!$B$15:$I$22,7)), "")</f>
        <v/>
      </c>
      <c r="AC344" s="171" t="str">
        <f>IF(ISNUMBER($F344), IF(OR(AND(OR($J344="Retired", $J344="Permanent Low-Use"), $K344&lt;=2023), (AND($J344= "New", $K344&gt;2023))), "N/A", VLOOKUP($F344, 'Source Data'!$B$15:$I$22,8)), "")</f>
        <v/>
      </c>
      <c r="AD344" s="171" t="str">
        <f>IF(ISNUMBER($F344), IF(OR(AND(OR($J344="Retired", $J344="Permanent Low-Use"), $K344&lt;=2024), (AND($J344= "New", $K344&gt;2024))), "N/A", VLOOKUP($F344, 'Source Data'!$B$15:$I$22,8)), "")</f>
        <v/>
      </c>
      <c r="AE344" s="171" t="str">
        <f>IF(ISNUMBER($F344), IF(OR(AND(OR($J344="Retired", $J344="Permanent Low-Use"), $K344&lt;=2025), (AND($J344= "New", $K344&gt;2025))), "N/A", VLOOKUP($F344, 'Source Data'!$B$15:$I$22,8)), "")</f>
        <v/>
      </c>
      <c r="AF344" s="171" t="str">
        <f>IF(ISNUMBER($F344), IF(OR(AND(OR($J344="Retired", $J344="Permanent Low-Use"), $K344&lt;=2026), (AND($J344= "New", $K344&gt;2026))), "N/A", VLOOKUP($F344, 'Source Data'!$B$15:$I$22,8)), "")</f>
        <v/>
      </c>
      <c r="AG344" s="171" t="str">
        <f>IF(ISNUMBER($F344), IF(OR(AND(OR($J344="Retired", $J344="Permanent Low-Use"), $K344&lt;=2027), (AND($J344= "New", $K344&gt;2027))), "N/A", VLOOKUP($F344, 'Source Data'!$B$15:$I$22,8)), "")</f>
        <v/>
      </c>
      <c r="AH344" s="171" t="str">
        <f>IF(ISNUMBER($F344), IF(OR(AND(OR($J344="Retired", $J344="Permanent Low-Use"), $K344&lt;=2028), (AND($J344= "New", $K344&gt;2028))), "N/A", VLOOKUP($F344, 'Source Data'!$B$15:$I$22,8)), "")</f>
        <v/>
      </c>
      <c r="AI344" s="171" t="str">
        <f>IF(ISNUMBER($F344), IF(OR(AND(OR($J344="Retired", $J344="Permanent Low-Use"), $K344&lt;=2029), (AND($J344= "New", $K344&gt;2029))), "N/A", VLOOKUP($F344, 'Source Data'!$B$15:$I$22,8)), "")</f>
        <v/>
      </c>
      <c r="AJ344" s="171" t="str">
        <f>IF(ISNUMBER($F344), IF(OR(AND(OR($J344="Retired", $J344="Permanent Low-Use"), $K344&lt;=2030), (AND($J344= "New", $K344&gt;2030))), "N/A", VLOOKUP($F344, 'Source Data'!$B$15:$I$22,8)), "")</f>
        <v/>
      </c>
      <c r="AK344" s="171" t="str">
        <f>IF($N344= 0, "N/A", IF(ISERROR(VLOOKUP($F344, 'Source Data'!$B$4:$C$11,2)), "", VLOOKUP($F344, 'Source Data'!$B$4:$C$11,2)))</f>
        <v/>
      </c>
    </row>
    <row r="345" spans="1:37" x14ac:dyDescent="0.35">
      <c r="A345" s="99"/>
      <c r="B345" s="89"/>
      <c r="C345" s="90"/>
      <c r="D345" s="90"/>
      <c r="E345" s="91"/>
      <c r="F345" s="91"/>
      <c r="G345" s="86"/>
      <c r="H345" s="87"/>
      <c r="I345" s="86"/>
      <c r="J345" s="88"/>
      <c r="K345" s="92"/>
      <c r="L345" s="168" t="str">
        <f t="shared" si="15"/>
        <v/>
      </c>
      <c r="M345" s="170" t="str">
        <f>IF(ISERROR(VLOOKUP(E345,'Source Data'!$B$67:$J$97, MATCH(F345, 'Source Data'!$B$64:$J$64,1),TRUE))=TRUE,"",VLOOKUP(E345,'Source Data'!$B$67:$J$97,MATCH(F345, 'Source Data'!$B$64:$J$64,1),TRUE))</f>
        <v/>
      </c>
      <c r="N345" s="169" t="str">
        <f t="shared" si="16"/>
        <v/>
      </c>
      <c r="O345" s="170" t="str">
        <f>IF(OR(AND(OR($J345="Retired",$J345="Permanent Low-Use"),$K345&lt;=2020),(AND($J345="New",$K345&gt;2020))),"N/A",IF($N345=0,0,IF(ISERROR(VLOOKUP($E345,'Source Data'!$B$29:$J$60, MATCH($L345, 'Source Data'!$B$26:$J$26,1),TRUE))=TRUE,"",VLOOKUP($E345,'Source Data'!$B$29:$J$60,MATCH($L345, 'Source Data'!$B$26:$J$26,1),TRUE))))</f>
        <v/>
      </c>
      <c r="P345" s="170" t="str">
        <f>IF(OR(AND(OR($J345="Retired",$J345="Permanent Low-Use"),$K345&lt;=2021),(AND($J345="New",$K345&gt;2021))),"N/A",IF($N345=0,0,IF(ISERROR(VLOOKUP($E345,'Source Data'!$B$29:$J$60, MATCH($L345, 'Source Data'!$B$26:$J$26,1),TRUE))=TRUE,"",VLOOKUP($E345,'Source Data'!$B$29:$J$60,MATCH($L345, 'Source Data'!$B$26:$J$26,1),TRUE))))</f>
        <v/>
      </c>
      <c r="Q345" s="170" t="str">
        <f>IF(OR(AND(OR($J345="Retired",$J345="Permanent Low-Use"),$K345&lt;=2022),(AND($J345="New",$K345&gt;2022))),"N/A",IF($N345=0,0,IF(ISERROR(VLOOKUP($E345,'Source Data'!$B$29:$J$60, MATCH($L345, 'Source Data'!$B$26:$J$26,1),TRUE))=TRUE,"",VLOOKUP($E345,'Source Data'!$B$29:$J$60,MATCH($L345, 'Source Data'!$B$26:$J$26,1),TRUE))))</f>
        <v/>
      </c>
      <c r="R345" s="170" t="str">
        <f>IF(OR(AND(OR($J345="Retired",$J345="Permanent Low-Use"),$K345&lt;=2023),(AND($J345="New",$K345&gt;2023))),"N/A",IF($N345=0,0,IF(ISERROR(VLOOKUP($E345,'Source Data'!$B$29:$J$60, MATCH($L345, 'Source Data'!$B$26:$J$26,1),TRUE))=TRUE,"",VLOOKUP($E345,'Source Data'!$B$29:$J$60,MATCH($L345, 'Source Data'!$B$26:$J$26,1),TRUE))))</f>
        <v/>
      </c>
      <c r="S345" s="170" t="str">
        <f>IF(OR(AND(OR($J345="Retired",$J345="Permanent Low-Use"),$K345&lt;=2024),(AND($J345="New",$K345&gt;2024))),"N/A",IF($N345=0,0,IF(ISERROR(VLOOKUP($E345,'Source Data'!$B$29:$J$60, MATCH($L345, 'Source Data'!$B$26:$J$26,1),TRUE))=TRUE,"",VLOOKUP($E345,'Source Data'!$B$29:$J$60,MATCH($L345, 'Source Data'!$B$26:$J$26,1),TRUE))))</f>
        <v/>
      </c>
      <c r="T345" s="170" t="str">
        <f>IF(OR(AND(OR($J345="Retired",$J345="Permanent Low-Use"),$K345&lt;=2025),(AND($J345="New",$K345&gt;2025))),"N/A",IF($N345=0,0,IF(ISERROR(VLOOKUP($E345,'Source Data'!$B$29:$J$60, MATCH($L345, 'Source Data'!$B$26:$J$26,1),TRUE))=TRUE,"",VLOOKUP($E345,'Source Data'!$B$29:$J$60,MATCH($L345, 'Source Data'!$B$26:$J$26,1),TRUE))))</f>
        <v/>
      </c>
      <c r="U345" s="170" t="str">
        <f>IF(OR(AND(OR($J345="Retired",$J345="Permanent Low-Use"),$K345&lt;=2026),(AND($J345="New",$K345&gt;2026))),"N/A",IF($N345=0,0,IF(ISERROR(VLOOKUP($E345,'Source Data'!$B$29:$J$60, MATCH($L345, 'Source Data'!$B$26:$J$26,1),TRUE))=TRUE,"",VLOOKUP($E345,'Source Data'!$B$29:$J$60,MATCH($L345, 'Source Data'!$B$26:$J$26,1),TRUE))))</f>
        <v/>
      </c>
      <c r="V345" s="170" t="str">
        <f>IF(OR(AND(OR($J345="Retired",$J345="Permanent Low-Use"),$K345&lt;=2027),(AND($J345="New",$K345&gt;2027))),"N/A",IF($N345=0,0,IF(ISERROR(VLOOKUP($E345,'Source Data'!$B$29:$J$60, MATCH($L345, 'Source Data'!$B$26:$J$26,1),TRUE))=TRUE,"",VLOOKUP($E345,'Source Data'!$B$29:$J$60,MATCH($L345, 'Source Data'!$B$26:$J$26,1),TRUE))))</f>
        <v/>
      </c>
      <c r="W345" s="170" t="str">
        <f>IF(OR(AND(OR($J345="Retired",$J345="Permanent Low-Use"),$K345&lt;=2028),(AND($J345="New",$K345&gt;2028))),"N/A",IF($N345=0,0,IF(ISERROR(VLOOKUP($E345,'Source Data'!$B$29:$J$60, MATCH($L345, 'Source Data'!$B$26:$J$26,1),TRUE))=TRUE,"",VLOOKUP($E345,'Source Data'!$B$29:$J$60,MATCH($L345, 'Source Data'!$B$26:$J$26,1),TRUE))))</f>
        <v/>
      </c>
      <c r="X345" s="170" t="str">
        <f>IF(OR(AND(OR($J345="Retired",$J345="Permanent Low-Use"),$K345&lt;=2029),(AND($J345="New",$K345&gt;2029))),"N/A",IF($N345=0,0,IF(ISERROR(VLOOKUP($E345,'Source Data'!$B$29:$J$60, MATCH($L345, 'Source Data'!$B$26:$J$26,1),TRUE))=TRUE,"",VLOOKUP($E345,'Source Data'!$B$29:$J$60,MATCH($L345, 'Source Data'!$B$26:$J$26,1),TRUE))))</f>
        <v/>
      </c>
      <c r="Y345" s="170" t="str">
        <f>IF(OR(AND(OR($J345="Retired",$J345="Permanent Low-Use"),$K345&lt;=2030),(AND($J345="New",$K345&gt;2030))),"N/A",IF($N345=0,0,IF(ISERROR(VLOOKUP($E345,'Source Data'!$B$29:$J$60, MATCH($L345, 'Source Data'!$B$26:$J$26,1),TRUE))=TRUE,"",VLOOKUP($E345,'Source Data'!$B$29:$J$60,MATCH($L345, 'Source Data'!$B$26:$J$26,1),TRUE))))</f>
        <v/>
      </c>
      <c r="Z345" s="171" t="str">
        <f>IF(ISNUMBER($L345),IF(OR(AND(OR($J345="Retired",$J345="Permanent Low-Use"),$K345&lt;=2020),(AND($J345="New",$K345&gt;2020))),"N/A",VLOOKUP($F345,'Source Data'!$B$15:$I$22,5)),"")</f>
        <v/>
      </c>
      <c r="AA345" s="171" t="str">
        <f>IF(ISNUMBER($F345), IF(OR(AND(OR($J345="Retired", $J345="Permanent Low-Use"), $K345&lt;=2021), (AND($J345= "New", $K345&gt;2021))), "N/A", VLOOKUP($F345, 'Source Data'!$B$15:$I$22,6)), "")</f>
        <v/>
      </c>
      <c r="AB345" s="171" t="str">
        <f>IF(ISNUMBER($F345), IF(OR(AND(OR($J345="Retired", $J345="Permanent Low-Use"), $K345&lt;=2022), (AND($J345= "New", $K345&gt;2022))), "N/A", VLOOKUP($F345, 'Source Data'!$B$15:$I$22,7)), "")</f>
        <v/>
      </c>
      <c r="AC345" s="171" t="str">
        <f>IF(ISNUMBER($F345), IF(OR(AND(OR($J345="Retired", $J345="Permanent Low-Use"), $K345&lt;=2023), (AND($J345= "New", $K345&gt;2023))), "N/A", VLOOKUP($F345, 'Source Data'!$B$15:$I$22,8)), "")</f>
        <v/>
      </c>
      <c r="AD345" s="171" t="str">
        <f>IF(ISNUMBER($F345), IF(OR(AND(OR($J345="Retired", $J345="Permanent Low-Use"), $K345&lt;=2024), (AND($J345= "New", $K345&gt;2024))), "N/A", VLOOKUP($F345, 'Source Data'!$B$15:$I$22,8)), "")</f>
        <v/>
      </c>
      <c r="AE345" s="171" t="str">
        <f>IF(ISNUMBER($F345), IF(OR(AND(OR($J345="Retired", $J345="Permanent Low-Use"), $K345&lt;=2025), (AND($J345= "New", $K345&gt;2025))), "N/A", VLOOKUP($F345, 'Source Data'!$B$15:$I$22,8)), "")</f>
        <v/>
      </c>
      <c r="AF345" s="171" t="str">
        <f>IF(ISNUMBER($F345), IF(OR(AND(OR($J345="Retired", $J345="Permanent Low-Use"), $K345&lt;=2026), (AND($J345= "New", $K345&gt;2026))), "N/A", VLOOKUP($F345, 'Source Data'!$B$15:$I$22,8)), "")</f>
        <v/>
      </c>
      <c r="AG345" s="171" t="str">
        <f>IF(ISNUMBER($F345), IF(OR(AND(OR($J345="Retired", $J345="Permanent Low-Use"), $K345&lt;=2027), (AND($J345= "New", $K345&gt;2027))), "N/A", VLOOKUP($F345, 'Source Data'!$B$15:$I$22,8)), "")</f>
        <v/>
      </c>
      <c r="AH345" s="171" t="str">
        <f>IF(ISNUMBER($F345), IF(OR(AND(OR($J345="Retired", $J345="Permanent Low-Use"), $K345&lt;=2028), (AND($J345= "New", $K345&gt;2028))), "N/A", VLOOKUP($F345, 'Source Data'!$B$15:$I$22,8)), "")</f>
        <v/>
      </c>
      <c r="AI345" s="171" t="str">
        <f>IF(ISNUMBER($F345), IF(OR(AND(OR($J345="Retired", $J345="Permanent Low-Use"), $K345&lt;=2029), (AND($J345= "New", $K345&gt;2029))), "N/A", VLOOKUP($F345, 'Source Data'!$B$15:$I$22,8)), "")</f>
        <v/>
      </c>
      <c r="AJ345" s="171" t="str">
        <f>IF(ISNUMBER($F345), IF(OR(AND(OR($J345="Retired", $J345="Permanent Low-Use"), $K345&lt;=2030), (AND($J345= "New", $K345&gt;2030))), "N/A", VLOOKUP($F345, 'Source Data'!$B$15:$I$22,8)), "")</f>
        <v/>
      </c>
      <c r="AK345" s="171" t="str">
        <f>IF($N345= 0, "N/A", IF(ISERROR(VLOOKUP($F345, 'Source Data'!$B$4:$C$11,2)), "", VLOOKUP($F345, 'Source Data'!$B$4:$C$11,2)))</f>
        <v/>
      </c>
    </row>
    <row r="346" spans="1:37" x14ac:dyDescent="0.35">
      <c r="A346" s="99"/>
      <c r="B346" s="89"/>
      <c r="C346" s="90"/>
      <c r="D346" s="90"/>
      <c r="E346" s="91"/>
      <c r="F346" s="91"/>
      <c r="G346" s="86"/>
      <c r="H346" s="87"/>
      <c r="I346" s="86"/>
      <c r="J346" s="88"/>
      <c r="K346" s="92"/>
      <c r="L346" s="168" t="str">
        <f t="shared" si="15"/>
        <v/>
      </c>
      <c r="M346" s="170" t="str">
        <f>IF(ISERROR(VLOOKUP(E346,'Source Data'!$B$67:$J$97, MATCH(F346, 'Source Data'!$B$64:$J$64,1),TRUE))=TRUE,"",VLOOKUP(E346,'Source Data'!$B$67:$J$97,MATCH(F346, 'Source Data'!$B$64:$J$64,1),TRUE))</f>
        <v/>
      </c>
      <c r="N346" s="169" t="str">
        <f t="shared" si="16"/>
        <v/>
      </c>
      <c r="O346" s="170" t="str">
        <f>IF(OR(AND(OR($J346="Retired",$J346="Permanent Low-Use"),$K346&lt;=2020),(AND($J346="New",$K346&gt;2020))),"N/A",IF($N346=0,0,IF(ISERROR(VLOOKUP($E346,'Source Data'!$B$29:$J$60, MATCH($L346, 'Source Data'!$B$26:$J$26,1),TRUE))=TRUE,"",VLOOKUP($E346,'Source Data'!$B$29:$J$60,MATCH($L346, 'Source Data'!$B$26:$J$26,1),TRUE))))</f>
        <v/>
      </c>
      <c r="P346" s="170" t="str">
        <f>IF(OR(AND(OR($J346="Retired",$J346="Permanent Low-Use"),$K346&lt;=2021),(AND($J346="New",$K346&gt;2021))),"N/A",IF($N346=0,0,IF(ISERROR(VLOOKUP($E346,'Source Data'!$B$29:$J$60, MATCH($L346, 'Source Data'!$B$26:$J$26,1),TRUE))=TRUE,"",VLOOKUP($E346,'Source Data'!$B$29:$J$60,MATCH($L346, 'Source Data'!$B$26:$J$26,1),TRUE))))</f>
        <v/>
      </c>
      <c r="Q346" s="170" t="str">
        <f>IF(OR(AND(OR($J346="Retired",$J346="Permanent Low-Use"),$K346&lt;=2022),(AND($J346="New",$K346&gt;2022))),"N/A",IF($N346=0,0,IF(ISERROR(VLOOKUP($E346,'Source Data'!$B$29:$J$60, MATCH($L346, 'Source Data'!$B$26:$J$26,1),TRUE))=TRUE,"",VLOOKUP($E346,'Source Data'!$B$29:$J$60,MATCH($L346, 'Source Data'!$B$26:$J$26,1),TRUE))))</f>
        <v/>
      </c>
      <c r="R346" s="170" t="str">
        <f>IF(OR(AND(OR($J346="Retired",$J346="Permanent Low-Use"),$K346&lt;=2023),(AND($J346="New",$K346&gt;2023))),"N/A",IF($N346=0,0,IF(ISERROR(VLOOKUP($E346,'Source Data'!$B$29:$J$60, MATCH($L346, 'Source Data'!$B$26:$J$26,1),TRUE))=TRUE,"",VLOOKUP($E346,'Source Data'!$B$29:$J$60,MATCH($L346, 'Source Data'!$B$26:$J$26,1),TRUE))))</f>
        <v/>
      </c>
      <c r="S346" s="170" t="str">
        <f>IF(OR(AND(OR($J346="Retired",$J346="Permanent Low-Use"),$K346&lt;=2024),(AND($J346="New",$K346&gt;2024))),"N/A",IF($N346=0,0,IF(ISERROR(VLOOKUP($E346,'Source Data'!$B$29:$J$60, MATCH($L346, 'Source Data'!$B$26:$J$26,1),TRUE))=TRUE,"",VLOOKUP($E346,'Source Data'!$B$29:$J$60,MATCH($L346, 'Source Data'!$B$26:$J$26,1),TRUE))))</f>
        <v/>
      </c>
      <c r="T346" s="170" t="str">
        <f>IF(OR(AND(OR($J346="Retired",$J346="Permanent Low-Use"),$K346&lt;=2025),(AND($J346="New",$K346&gt;2025))),"N/A",IF($N346=0,0,IF(ISERROR(VLOOKUP($E346,'Source Data'!$B$29:$J$60, MATCH($L346, 'Source Data'!$B$26:$J$26,1),TRUE))=TRUE,"",VLOOKUP($E346,'Source Data'!$B$29:$J$60,MATCH($L346, 'Source Data'!$B$26:$J$26,1),TRUE))))</f>
        <v/>
      </c>
      <c r="U346" s="170" t="str">
        <f>IF(OR(AND(OR($J346="Retired",$J346="Permanent Low-Use"),$K346&lt;=2026),(AND($J346="New",$K346&gt;2026))),"N/A",IF($N346=0,0,IF(ISERROR(VLOOKUP($E346,'Source Data'!$B$29:$J$60, MATCH($L346, 'Source Data'!$B$26:$J$26,1),TRUE))=TRUE,"",VLOOKUP($E346,'Source Data'!$B$29:$J$60,MATCH($L346, 'Source Data'!$B$26:$J$26,1),TRUE))))</f>
        <v/>
      </c>
      <c r="V346" s="170" t="str">
        <f>IF(OR(AND(OR($J346="Retired",$J346="Permanent Low-Use"),$K346&lt;=2027),(AND($J346="New",$K346&gt;2027))),"N/A",IF($N346=0,0,IF(ISERROR(VLOOKUP($E346,'Source Data'!$B$29:$J$60, MATCH($L346, 'Source Data'!$B$26:$J$26,1),TRUE))=TRUE,"",VLOOKUP($E346,'Source Data'!$B$29:$J$60,MATCH($L346, 'Source Data'!$B$26:$J$26,1),TRUE))))</f>
        <v/>
      </c>
      <c r="W346" s="170" t="str">
        <f>IF(OR(AND(OR($J346="Retired",$J346="Permanent Low-Use"),$K346&lt;=2028),(AND($J346="New",$K346&gt;2028))),"N/A",IF($N346=0,0,IF(ISERROR(VLOOKUP($E346,'Source Data'!$B$29:$J$60, MATCH($L346, 'Source Data'!$B$26:$J$26,1),TRUE))=TRUE,"",VLOOKUP($E346,'Source Data'!$B$29:$J$60,MATCH($L346, 'Source Data'!$B$26:$J$26,1),TRUE))))</f>
        <v/>
      </c>
      <c r="X346" s="170" t="str">
        <f>IF(OR(AND(OR($J346="Retired",$J346="Permanent Low-Use"),$K346&lt;=2029),(AND($J346="New",$K346&gt;2029))),"N/A",IF($N346=0,0,IF(ISERROR(VLOOKUP($E346,'Source Data'!$B$29:$J$60, MATCH($L346, 'Source Data'!$B$26:$J$26,1),TRUE))=TRUE,"",VLOOKUP($E346,'Source Data'!$B$29:$J$60,MATCH($L346, 'Source Data'!$B$26:$J$26,1),TRUE))))</f>
        <v/>
      </c>
      <c r="Y346" s="170" t="str">
        <f>IF(OR(AND(OR($J346="Retired",$J346="Permanent Low-Use"),$K346&lt;=2030),(AND($J346="New",$K346&gt;2030))),"N/A",IF($N346=0,0,IF(ISERROR(VLOOKUP($E346,'Source Data'!$B$29:$J$60, MATCH($L346, 'Source Data'!$B$26:$J$26,1),TRUE))=TRUE,"",VLOOKUP($E346,'Source Data'!$B$29:$J$60,MATCH($L346, 'Source Data'!$B$26:$J$26,1),TRUE))))</f>
        <v/>
      </c>
      <c r="Z346" s="171" t="str">
        <f>IF(ISNUMBER($L346),IF(OR(AND(OR($J346="Retired",$J346="Permanent Low-Use"),$K346&lt;=2020),(AND($J346="New",$K346&gt;2020))),"N/A",VLOOKUP($F346,'Source Data'!$B$15:$I$22,5)),"")</f>
        <v/>
      </c>
      <c r="AA346" s="171" t="str">
        <f>IF(ISNUMBER($F346), IF(OR(AND(OR($J346="Retired", $J346="Permanent Low-Use"), $K346&lt;=2021), (AND($J346= "New", $K346&gt;2021))), "N/A", VLOOKUP($F346, 'Source Data'!$B$15:$I$22,6)), "")</f>
        <v/>
      </c>
      <c r="AB346" s="171" t="str">
        <f>IF(ISNUMBER($F346), IF(OR(AND(OR($J346="Retired", $J346="Permanent Low-Use"), $K346&lt;=2022), (AND($J346= "New", $K346&gt;2022))), "N/A", VLOOKUP($F346, 'Source Data'!$B$15:$I$22,7)), "")</f>
        <v/>
      </c>
      <c r="AC346" s="171" t="str">
        <f>IF(ISNUMBER($F346), IF(OR(AND(OR($J346="Retired", $J346="Permanent Low-Use"), $K346&lt;=2023), (AND($J346= "New", $K346&gt;2023))), "N/A", VLOOKUP($F346, 'Source Data'!$B$15:$I$22,8)), "")</f>
        <v/>
      </c>
      <c r="AD346" s="171" t="str">
        <f>IF(ISNUMBER($F346), IF(OR(AND(OR($J346="Retired", $J346="Permanent Low-Use"), $K346&lt;=2024), (AND($J346= "New", $K346&gt;2024))), "N/A", VLOOKUP($F346, 'Source Data'!$B$15:$I$22,8)), "")</f>
        <v/>
      </c>
      <c r="AE346" s="171" t="str">
        <f>IF(ISNUMBER($F346), IF(OR(AND(OR($J346="Retired", $J346="Permanent Low-Use"), $K346&lt;=2025), (AND($J346= "New", $K346&gt;2025))), "N/A", VLOOKUP($F346, 'Source Data'!$B$15:$I$22,8)), "")</f>
        <v/>
      </c>
      <c r="AF346" s="171" t="str">
        <f>IF(ISNUMBER($F346), IF(OR(AND(OR($J346="Retired", $J346="Permanent Low-Use"), $K346&lt;=2026), (AND($J346= "New", $K346&gt;2026))), "N/A", VLOOKUP($F346, 'Source Data'!$B$15:$I$22,8)), "")</f>
        <v/>
      </c>
      <c r="AG346" s="171" t="str">
        <f>IF(ISNUMBER($F346), IF(OR(AND(OR($J346="Retired", $J346="Permanent Low-Use"), $K346&lt;=2027), (AND($J346= "New", $K346&gt;2027))), "N/A", VLOOKUP($F346, 'Source Data'!$B$15:$I$22,8)), "")</f>
        <v/>
      </c>
      <c r="AH346" s="171" t="str">
        <f>IF(ISNUMBER($F346), IF(OR(AND(OR($J346="Retired", $J346="Permanent Low-Use"), $K346&lt;=2028), (AND($J346= "New", $K346&gt;2028))), "N/A", VLOOKUP($F346, 'Source Data'!$B$15:$I$22,8)), "")</f>
        <v/>
      </c>
      <c r="AI346" s="171" t="str">
        <f>IF(ISNUMBER($F346), IF(OR(AND(OR($J346="Retired", $J346="Permanent Low-Use"), $K346&lt;=2029), (AND($J346= "New", $K346&gt;2029))), "N/A", VLOOKUP($F346, 'Source Data'!$B$15:$I$22,8)), "")</f>
        <v/>
      </c>
      <c r="AJ346" s="171" t="str">
        <f>IF(ISNUMBER($F346), IF(OR(AND(OR($J346="Retired", $J346="Permanent Low-Use"), $K346&lt;=2030), (AND($J346= "New", $K346&gt;2030))), "N/A", VLOOKUP($F346, 'Source Data'!$B$15:$I$22,8)), "")</f>
        <v/>
      </c>
      <c r="AK346" s="171" t="str">
        <f>IF($N346= 0, "N/A", IF(ISERROR(VLOOKUP($F346, 'Source Data'!$B$4:$C$11,2)), "", VLOOKUP($F346, 'Source Data'!$B$4:$C$11,2)))</f>
        <v/>
      </c>
    </row>
    <row r="347" spans="1:37" x14ac:dyDescent="0.35">
      <c r="A347" s="99"/>
      <c r="B347" s="89"/>
      <c r="C347" s="90"/>
      <c r="D347" s="90"/>
      <c r="E347" s="91"/>
      <c r="F347" s="91"/>
      <c r="G347" s="86"/>
      <c r="H347" s="87"/>
      <c r="I347" s="86"/>
      <c r="J347" s="88"/>
      <c r="K347" s="92"/>
      <c r="L347" s="168" t="str">
        <f t="shared" si="15"/>
        <v/>
      </c>
      <c r="M347" s="170" t="str">
        <f>IF(ISERROR(VLOOKUP(E347,'Source Data'!$B$67:$J$97, MATCH(F347, 'Source Data'!$B$64:$J$64,1),TRUE))=TRUE,"",VLOOKUP(E347,'Source Data'!$B$67:$J$97,MATCH(F347, 'Source Data'!$B$64:$J$64,1),TRUE))</f>
        <v/>
      </c>
      <c r="N347" s="169" t="str">
        <f t="shared" si="16"/>
        <v/>
      </c>
      <c r="O347" s="170" t="str">
        <f>IF(OR(AND(OR($J347="Retired",$J347="Permanent Low-Use"),$K347&lt;=2020),(AND($J347="New",$K347&gt;2020))),"N/A",IF($N347=0,0,IF(ISERROR(VLOOKUP($E347,'Source Data'!$B$29:$J$60, MATCH($L347, 'Source Data'!$B$26:$J$26,1),TRUE))=TRUE,"",VLOOKUP($E347,'Source Data'!$B$29:$J$60,MATCH($L347, 'Source Data'!$B$26:$J$26,1),TRUE))))</f>
        <v/>
      </c>
      <c r="P347" s="170" t="str">
        <f>IF(OR(AND(OR($J347="Retired",$J347="Permanent Low-Use"),$K347&lt;=2021),(AND($J347="New",$K347&gt;2021))),"N/A",IF($N347=0,0,IF(ISERROR(VLOOKUP($E347,'Source Data'!$B$29:$J$60, MATCH($L347, 'Source Data'!$B$26:$J$26,1),TRUE))=TRUE,"",VLOOKUP($E347,'Source Data'!$B$29:$J$60,MATCH($L347, 'Source Data'!$B$26:$J$26,1),TRUE))))</f>
        <v/>
      </c>
      <c r="Q347" s="170" t="str">
        <f>IF(OR(AND(OR($J347="Retired",$J347="Permanent Low-Use"),$K347&lt;=2022),(AND($J347="New",$K347&gt;2022))),"N/A",IF($N347=0,0,IF(ISERROR(VLOOKUP($E347,'Source Data'!$B$29:$J$60, MATCH($L347, 'Source Data'!$B$26:$J$26,1),TRUE))=TRUE,"",VLOOKUP($E347,'Source Data'!$B$29:$J$60,MATCH($L347, 'Source Data'!$B$26:$J$26,1),TRUE))))</f>
        <v/>
      </c>
      <c r="R347" s="170" t="str">
        <f>IF(OR(AND(OR($J347="Retired",$J347="Permanent Low-Use"),$K347&lt;=2023),(AND($J347="New",$K347&gt;2023))),"N/A",IF($N347=0,0,IF(ISERROR(VLOOKUP($E347,'Source Data'!$B$29:$J$60, MATCH($L347, 'Source Data'!$B$26:$J$26,1),TRUE))=TRUE,"",VLOOKUP($E347,'Source Data'!$B$29:$J$60,MATCH($L347, 'Source Data'!$B$26:$J$26,1),TRUE))))</f>
        <v/>
      </c>
      <c r="S347" s="170" t="str">
        <f>IF(OR(AND(OR($J347="Retired",$J347="Permanent Low-Use"),$K347&lt;=2024),(AND($J347="New",$K347&gt;2024))),"N/A",IF($N347=0,0,IF(ISERROR(VLOOKUP($E347,'Source Data'!$B$29:$J$60, MATCH($L347, 'Source Data'!$B$26:$J$26,1),TRUE))=TRUE,"",VLOOKUP($E347,'Source Data'!$B$29:$J$60,MATCH($L347, 'Source Data'!$B$26:$J$26,1),TRUE))))</f>
        <v/>
      </c>
      <c r="T347" s="170" t="str">
        <f>IF(OR(AND(OR($J347="Retired",$J347="Permanent Low-Use"),$K347&lt;=2025),(AND($J347="New",$K347&gt;2025))),"N/A",IF($N347=0,0,IF(ISERROR(VLOOKUP($E347,'Source Data'!$B$29:$J$60, MATCH($L347, 'Source Data'!$B$26:$J$26,1),TRUE))=TRUE,"",VLOOKUP($E347,'Source Data'!$B$29:$J$60,MATCH($L347, 'Source Data'!$B$26:$J$26,1),TRUE))))</f>
        <v/>
      </c>
      <c r="U347" s="170" t="str">
        <f>IF(OR(AND(OR($J347="Retired",$J347="Permanent Low-Use"),$K347&lt;=2026),(AND($J347="New",$K347&gt;2026))),"N/A",IF($N347=0,0,IF(ISERROR(VLOOKUP($E347,'Source Data'!$B$29:$J$60, MATCH($L347, 'Source Data'!$B$26:$J$26,1),TRUE))=TRUE,"",VLOOKUP($E347,'Source Data'!$B$29:$J$60,MATCH($L347, 'Source Data'!$B$26:$J$26,1),TRUE))))</f>
        <v/>
      </c>
      <c r="V347" s="170" t="str">
        <f>IF(OR(AND(OR($J347="Retired",$J347="Permanent Low-Use"),$K347&lt;=2027),(AND($J347="New",$K347&gt;2027))),"N/A",IF($N347=0,0,IF(ISERROR(VLOOKUP($E347,'Source Data'!$B$29:$J$60, MATCH($L347, 'Source Data'!$B$26:$J$26,1),TRUE))=TRUE,"",VLOOKUP($E347,'Source Data'!$B$29:$J$60,MATCH($L347, 'Source Data'!$B$26:$J$26,1),TRUE))))</f>
        <v/>
      </c>
      <c r="W347" s="170" t="str">
        <f>IF(OR(AND(OR($J347="Retired",$J347="Permanent Low-Use"),$K347&lt;=2028),(AND($J347="New",$K347&gt;2028))),"N/A",IF($N347=0,0,IF(ISERROR(VLOOKUP($E347,'Source Data'!$B$29:$J$60, MATCH($L347, 'Source Data'!$B$26:$J$26,1),TRUE))=TRUE,"",VLOOKUP($E347,'Source Data'!$B$29:$J$60,MATCH($L347, 'Source Data'!$B$26:$J$26,1),TRUE))))</f>
        <v/>
      </c>
      <c r="X347" s="170" t="str">
        <f>IF(OR(AND(OR($J347="Retired",$J347="Permanent Low-Use"),$K347&lt;=2029),(AND($J347="New",$K347&gt;2029))),"N/A",IF($N347=0,0,IF(ISERROR(VLOOKUP($E347,'Source Data'!$B$29:$J$60, MATCH($L347, 'Source Data'!$B$26:$J$26,1),TRUE))=TRUE,"",VLOOKUP($E347,'Source Data'!$B$29:$J$60,MATCH($L347, 'Source Data'!$B$26:$J$26,1),TRUE))))</f>
        <v/>
      </c>
      <c r="Y347" s="170" t="str">
        <f>IF(OR(AND(OR($J347="Retired",$J347="Permanent Low-Use"),$K347&lt;=2030),(AND($J347="New",$K347&gt;2030))),"N/A",IF($N347=0,0,IF(ISERROR(VLOOKUP($E347,'Source Data'!$B$29:$J$60, MATCH($L347, 'Source Data'!$B$26:$J$26,1),TRUE))=TRUE,"",VLOOKUP($E347,'Source Data'!$B$29:$J$60,MATCH($L347, 'Source Data'!$B$26:$J$26,1),TRUE))))</f>
        <v/>
      </c>
      <c r="Z347" s="171" t="str">
        <f>IF(ISNUMBER($L347),IF(OR(AND(OR($J347="Retired",$J347="Permanent Low-Use"),$K347&lt;=2020),(AND($J347="New",$K347&gt;2020))),"N/A",VLOOKUP($F347,'Source Data'!$B$15:$I$22,5)),"")</f>
        <v/>
      </c>
      <c r="AA347" s="171" t="str">
        <f>IF(ISNUMBER($F347), IF(OR(AND(OR($J347="Retired", $J347="Permanent Low-Use"), $K347&lt;=2021), (AND($J347= "New", $K347&gt;2021))), "N/A", VLOOKUP($F347, 'Source Data'!$B$15:$I$22,6)), "")</f>
        <v/>
      </c>
      <c r="AB347" s="171" t="str">
        <f>IF(ISNUMBER($F347), IF(OR(AND(OR($J347="Retired", $J347="Permanent Low-Use"), $K347&lt;=2022), (AND($J347= "New", $K347&gt;2022))), "N/A", VLOOKUP($F347, 'Source Data'!$B$15:$I$22,7)), "")</f>
        <v/>
      </c>
      <c r="AC347" s="171" t="str">
        <f>IF(ISNUMBER($F347), IF(OR(AND(OR($J347="Retired", $J347="Permanent Low-Use"), $K347&lt;=2023), (AND($J347= "New", $K347&gt;2023))), "N/A", VLOOKUP($F347, 'Source Data'!$B$15:$I$22,8)), "")</f>
        <v/>
      </c>
      <c r="AD347" s="171" t="str">
        <f>IF(ISNUMBER($F347), IF(OR(AND(OR($J347="Retired", $J347="Permanent Low-Use"), $K347&lt;=2024), (AND($J347= "New", $K347&gt;2024))), "N/A", VLOOKUP($F347, 'Source Data'!$B$15:$I$22,8)), "")</f>
        <v/>
      </c>
      <c r="AE347" s="171" t="str">
        <f>IF(ISNUMBER($F347), IF(OR(AND(OR($J347="Retired", $J347="Permanent Low-Use"), $K347&lt;=2025), (AND($J347= "New", $K347&gt;2025))), "N/A", VLOOKUP($F347, 'Source Data'!$B$15:$I$22,8)), "")</f>
        <v/>
      </c>
      <c r="AF347" s="171" t="str">
        <f>IF(ISNUMBER($F347), IF(OR(AND(OR($J347="Retired", $J347="Permanent Low-Use"), $K347&lt;=2026), (AND($J347= "New", $K347&gt;2026))), "N/A", VLOOKUP($F347, 'Source Data'!$B$15:$I$22,8)), "")</f>
        <v/>
      </c>
      <c r="AG347" s="171" t="str">
        <f>IF(ISNUMBER($F347), IF(OR(AND(OR($J347="Retired", $J347="Permanent Low-Use"), $K347&lt;=2027), (AND($J347= "New", $K347&gt;2027))), "N/A", VLOOKUP($F347, 'Source Data'!$B$15:$I$22,8)), "")</f>
        <v/>
      </c>
      <c r="AH347" s="171" t="str">
        <f>IF(ISNUMBER($F347), IF(OR(AND(OR($J347="Retired", $J347="Permanent Low-Use"), $K347&lt;=2028), (AND($J347= "New", $K347&gt;2028))), "N/A", VLOOKUP($F347, 'Source Data'!$B$15:$I$22,8)), "")</f>
        <v/>
      </c>
      <c r="AI347" s="171" t="str">
        <f>IF(ISNUMBER($F347), IF(OR(AND(OR($J347="Retired", $J347="Permanent Low-Use"), $K347&lt;=2029), (AND($J347= "New", $K347&gt;2029))), "N/A", VLOOKUP($F347, 'Source Data'!$B$15:$I$22,8)), "")</f>
        <v/>
      </c>
      <c r="AJ347" s="171" t="str">
        <f>IF(ISNUMBER($F347), IF(OR(AND(OR($J347="Retired", $J347="Permanent Low-Use"), $K347&lt;=2030), (AND($J347= "New", $K347&gt;2030))), "N/A", VLOOKUP($F347, 'Source Data'!$B$15:$I$22,8)), "")</f>
        <v/>
      </c>
      <c r="AK347" s="171" t="str">
        <f>IF($N347= 0, "N/A", IF(ISERROR(VLOOKUP($F347, 'Source Data'!$B$4:$C$11,2)), "", VLOOKUP($F347, 'Source Data'!$B$4:$C$11,2)))</f>
        <v/>
      </c>
    </row>
    <row r="348" spans="1:37" x14ac:dyDescent="0.35">
      <c r="A348" s="99"/>
      <c r="B348" s="89"/>
      <c r="C348" s="90"/>
      <c r="D348" s="90"/>
      <c r="E348" s="91"/>
      <c r="F348" s="91"/>
      <c r="G348" s="86"/>
      <c r="H348" s="87"/>
      <c r="I348" s="86"/>
      <c r="J348" s="88"/>
      <c r="K348" s="92"/>
      <c r="L348" s="168" t="str">
        <f t="shared" si="15"/>
        <v/>
      </c>
      <c r="M348" s="170" t="str">
        <f>IF(ISERROR(VLOOKUP(E348,'Source Data'!$B$67:$J$97, MATCH(F348, 'Source Data'!$B$64:$J$64,1),TRUE))=TRUE,"",VLOOKUP(E348,'Source Data'!$B$67:$J$97,MATCH(F348, 'Source Data'!$B$64:$J$64,1),TRUE))</f>
        <v/>
      </c>
      <c r="N348" s="169" t="str">
        <f t="shared" si="16"/>
        <v/>
      </c>
      <c r="O348" s="170" t="str">
        <f>IF(OR(AND(OR($J348="Retired",$J348="Permanent Low-Use"),$K348&lt;=2020),(AND($J348="New",$K348&gt;2020))),"N/A",IF($N348=0,0,IF(ISERROR(VLOOKUP($E348,'Source Data'!$B$29:$J$60, MATCH($L348, 'Source Data'!$B$26:$J$26,1),TRUE))=TRUE,"",VLOOKUP($E348,'Source Data'!$B$29:$J$60,MATCH($L348, 'Source Data'!$B$26:$J$26,1),TRUE))))</f>
        <v/>
      </c>
      <c r="P348" s="170" t="str">
        <f>IF(OR(AND(OR($J348="Retired",$J348="Permanent Low-Use"),$K348&lt;=2021),(AND($J348="New",$K348&gt;2021))),"N/A",IF($N348=0,0,IF(ISERROR(VLOOKUP($E348,'Source Data'!$B$29:$J$60, MATCH($L348, 'Source Data'!$B$26:$J$26,1),TRUE))=TRUE,"",VLOOKUP($E348,'Source Data'!$B$29:$J$60,MATCH($L348, 'Source Data'!$B$26:$J$26,1),TRUE))))</f>
        <v/>
      </c>
      <c r="Q348" s="170" t="str">
        <f>IF(OR(AND(OR($J348="Retired",$J348="Permanent Low-Use"),$K348&lt;=2022),(AND($J348="New",$K348&gt;2022))),"N/A",IF($N348=0,0,IF(ISERROR(VLOOKUP($E348,'Source Data'!$B$29:$J$60, MATCH($L348, 'Source Data'!$B$26:$J$26,1),TRUE))=TRUE,"",VLOOKUP($E348,'Source Data'!$B$29:$J$60,MATCH($L348, 'Source Data'!$B$26:$J$26,1),TRUE))))</f>
        <v/>
      </c>
      <c r="R348" s="170" t="str">
        <f>IF(OR(AND(OR($J348="Retired",$J348="Permanent Low-Use"),$K348&lt;=2023),(AND($J348="New",$K348&gt;2023))),"N/A",IF($N348=0,0,IF(ISERROR(VLOOKUP($E348,'Source Data'!$B$29:$J$60, MATCH($L348, 'Source Data'!$B$26:$J$26,1),TRUE))=TRUE,"",VLOOKUP($E348,'Source Data'!$B$29:$J$60,MATCH($L348, 'Source Data'!$B$26:$J$26,1),TRUE))))</f>
        <v/>
      </c>
      <c r="S348" s="170" t="str">
        <f>IF(OR(AND(OR($J348="Retired",$J348="Permanent Low-Use"),$K348&lt;=2024),(AND($J348="New",$K348&gt;2024))),"N/A",IF($N348=0,0,IF(ISERROR(VLOOKUP($E348,'Source Data'!$B$29:$J$60, MATCH($L348, 'Source Data'!$B$26:$J$26,1),TRUE))=TRUE,"",VLOOKUP($E348,'Source Data'!$B$29:$J$60,MATCH($L348, 'Source Data'!$B$26:$J$26,1),TRUE))))</f>
        <v/>
      </c>
      <c r="T348" s="170" t="str">
        <f>IF(OR(AND(OR($J348="Retired",$J348="Permanent Low-Use"),$K348&lt;=2025),(AND($J348="New",$K348&gt;2025))),"N/A",IF($N348=0,0,IF(ISERROR(VLOOKUP($E348,'Source Data'!$B$29:$J$60, MATCH($L348, 'Source Data'!$B$26:$J$26,1),TRUE))=TRUE,"",VLOOKUP($E348,'Source Data'!$B$29:$J$60,MATCH($L348, 'Source Data'!$B$26:$J$26,1),TRUE))))</f>
        <v/>
      </c>
      <c r="U348" s="170" t="str">
        <f>IF(OR(AND(OR($J348="Retired",$J348="Permanent Low-Use"),$K348&lt;=2026),(AND($J348="New",$K348&gt;2026))),"N/A",IF($N348=0,0,IF(ISERROR(VLOOKUP($E348,'Source Data'!$B$29:$J$60, MATCH($L348, 'Source Data'!$B$26:$J$26,1),TRUE))=TRUE,"",VLOOKUP($E348,'Source Data'!$B$29:$J$60,MATCH($L348, 'Source Data'!$B$26:$J$26,1),TRUE))))</f>
        <v/>
      </c>
      <c r="V348" s="170" t="str">
        <f>IF(OR(AND(OR($J348="Retired",$J348="Permanent Low-Use"),$K348&lt;=2027),(AND($J348="New",$K348&gt;2027))),"N/A",IF($N348=0,0,IF(ISERROR(VLOOKUP($E348,'Source Data'!$B$29:$J$60, MATCH($L348, 'Source Data'!$B$26:$J$26,1),TRUE))=TRUE,"",VLOOKUP($E348,'Source Data'!$B$29:$J$60,MATCH($L348, 'Source Data'!$B$26:$J$26,1),TRUE))))</f>
        <v/>
      </c>
      <c r="W348" s="170" t="str">
        <f>IF(OR(AND(OR($J348="Retired",$J348="Permanent Low-Use"),$K348&lt;=2028),(AND($J348="New",$K348&gt;2028))),"N/A",IF($N348=0,0,IF(ISERROR(VLOOKUP($E348,'Source Data'!$B$29:$J$60, MATCH($L348, 'Source Data'!$B$26:$J$26,1),TRUE))=TRUE,"",VLOOKUP($E348,'Source Data'!$B$29:$J$60,MATCH($L348, 'Source Data'!$B$26:$J$26,1),TRUE))))</f>
        <v/>
      </c>
      <c r="X348" s="170" t="str">
        <f>IF(OR(AND(OR($J348="Retired",$J348="Permanent Low-Use"),$K348&lt;=2029),(AND($J348="New",$K348&gt;2029))),"N/A",IF($N348=0,0,IF(ISERROR(VLOOKUP($E348,'Source Data'!$B$29:$J$60, MATCH($L348, 'Source Data'!$B$26:$J$26,1),TRUE))=TRUE,"",VLOOKUP($E348,'Source Data'!$B$29:$J$60,MATCH($L348, 'Source Data'!$B$26:$J$26,1),TRUE))))</f>
        <v/>
      </c>
      <c r="Y348" s="170" t="str">
        <f>IF(OR(AND(OR($J348="Retired",$J348="Permanent Low-Use"),$K348&lt;=2030),(AND($J348="New",$K348&gt;2030))),"N/A",IF($N348=0,0,IF(ISERROR(VLOOKUP($E348,'Source Data'!$B$29:$J$60, MATCH($L348, 'Source Data'!$B$26:$J$26,1),TRUE))=TRUE,"",VLOOKUP($E348,'Source Data'!$B$29:$J$60,MATCH($L348, 'Source Data'!$B$26:$J$26,1),TRUE))))</f>
        <v/>
      </c>
      <c r="Z348" s="171" t="str">
        <f>IF(ISNUMBER($L348),IF(OR(AND(OR($J348="Retired",$J348="Permanent Low-Use"),$K348&lt;=2020),(AND($J348="New",$K348&gt;2020))),"N/A",VLOOKUP($F348,'Source Data'!$B$15:$I$22,5)),"")</f>
        <v/>
      </c>
      <c r="AA348" s="171" t="str">
        <f>IF(ISNUMBER($F348), IF(OR(AND(OR($J348="Retired", $J348="Permanent Low-Use"), $K348&lt;=2021), (AND($J348= "New", $K348&gt;2021))), "N/A", VLOOKUP($F348, 'Source Data'!$B$15:$I$22,6)), "")</f>
        <v/>
      </c>
      <c r="AB348" s="171" t="str">
        <f>IF(ISNUMBER($F348), IF(OR(AND(OR($J348="Retired", $J348="Permanent Low-Use"), $K348&lt;=2022), (AND($J348= "New", $K348&gt;2022))), "N/A", VLOOKUP($F348, 'Source Data'!$B$15:$I$22,7)), "")</f>
        <v/>
      </c>
      <c r="AC348" s="171" t="str">
        <f>IF(ISNUMBER($F348), IF(OR(AND(OR($J348="Retired", $J348="Permanent Low-Use"), $K348&lt;=2023), (AND($J348= "New", $K348&gt;2023))), "N/A", VLOOKUP($F348, 'Source Data'!$B$15:$I$22,8)), "")</f>
        <v/>
      </c>
      <c r="AD348" s="171" t="str">
        <f>IF(ISNUMBER($F348), IF(OR(AND(OR($J348="Retired", $J348="Permanent Low-Use"), $K348&lt;=2024), (AND($J348= "New", $K348&gt;2024))), "N/A", VLOOKUP($F348, 'Source Data'!$B$15:$I$22,8)), "")</f>
        <v/>
      </c>
      <c r="AE348" s="171" t="str">
        <f>IF(ISNUMBER($F348), IF(OR(AND(OR($J348="Retired", $J348="Permanent Low-Use"), $K348&lt;=2025), (AND($J348= "New", $K348&gt;2025))), "N/A", VLOOKUP($F348, 'Source Data'!$B$15:$I$22,8)), "")</f>
        <v/>
      </c>
      <c r="AF348" s="171" t="str">
        <f>IF(ISNUMBER($F348), IF(OR(AND(OR($J348="Retired", $J348="Permanent Low-Use"), $K348&lt;=2026), (AND($J348= "New", $K348&gt;2026))), "N/A", VLOOKUP($F348, 'Source Data'!$B$15:$I$22,8)), "")</f>
        <v/>
      </c>
      <c r="AG348" s="171" t="str">
        <f>IF(ISNUMBER($F348), IF(OR(AND(OR($J348="Retired", $J348="Permanent Low-Use"), $K348&lt;=2027), (AND($J348= "New", $K348&gt;2027))), "N/A", VLOOKUP($F348, 'Source Data'!$B$15:$I$22,8)), "")</f>
        <v/>
      </c>
      <c r="AH348" s="171" t="str">
        <f>IF(ISNUMBER($F348), IF(OR(AND(OR($J348="Retired", $J348="Permanent Low-Use"), $K348&lt;=2028), (AND($J348= "New", $K348&gt;2028))), "N/A", VLOOKUP($F348, 'Source Data'!$B$15:$I$22,8)), "")</f>
        <v/>
      </c>
      <c r="AI348" s="171" t="str">
        <f>IF(ISNUMBER($F348), IF(OR(AND(OR($J348="Retired", $J348="Permanent Low-Use"), $K348&lt;=2029), (AND($J348= "New", $K348&gt;2029))), "N/A", VLOOKUP($F348, 'Source Data'!$B$15:$I$22,8)), "")</f>
        <v/>
      </c>
      <c r="AJ348" s="171" t="str">
        <f>IF(ISNUMBER($F348), IF(OR(AND(OR($J348="Retired", $J348="Permanent Low-Use"), $K348&lt;=2030), (AND($J348= "New", $K348&gt;2030))), "N/A", VLOOKUP($F348, 'Source Data'!$B$15:$I$22,8)), "")</f>
        <v/>
      </c>
      <c r="AK348" s="171" t="str">
        <f>IF($N348= 0, "N/A", IF(ISERROR(VLOOKUP($F348, 'Source Data'!$B$4:$C$11,2)), "", VLOOKUP($F348, 'Source Data'!$B$4:$C$11,2)))</f>
        <v/>
      </c>
    </row>
    <row r="349" spans="1:37" x14ac:dyDescent="0.35">
      <c r="A349" s="99"/>
      <c r="B349" s="89"/>
      <c r="C349" s="90"/>
      <c r="D349" s="90"/>
      <c r="E349" s="91"/>
      <c r="F349" s="91"/>
      <c r="G349" s="86"/>
      <c r="H349" s="87"/>
      <c r="I349" s="86"/>
      <c r="J349" s="88"/>
      <c r="K349" s="92"/>
      <c r="L349" s="168" t="str">
        <f t="shared" si="15"/>
        <v/>
      </c>
      <c r="M349" s="170" t="str">
        <f>IF(ISERROR(VLOOKUP(E349,'Source Data'!$B$67:$J$97, MATCH(F349, 'Source Data'!$B$64:$J$64,1),TRUE))=TRUE,"",VLOOKUP(E349,'Source Data'!$B$67:$J$97,MATCH(F349, 'Source Data'!$B$64:$J$64,1),TRUE))</f>
        <v/>
      </c>
      <c r="N349" s="169" t="str">
        <f t="shared" si="16"/>
        <v/>
      </c>
      <c r="O349" s="170" t="str">
        <f>IF(OR(AND(OR($J349="Retired",$J349="Permanent Low-Use"),$K349&lt;=2020),(AND($J349="New",$K349&gt;2020))),"N/A",IF($N349=0,0,IF(ISERROR(VLOOKUP($E349,'Source Data'!$B$29:$J$60, MATCH($L349, 'Source Data'!$B$26:$J$26,1),TRUE))=TRUE,"",VLOOKUP($E349,'Source Data'!$B$29:$J$60,MATCH($L349, 'Source Data'!$B$26:$J$26,1),TRUE))))</f>
        <v/>
      </c>
      <c r="P349" s="170" t="str">
        <f>IF(OR(AND(OR($J349="Retired",$J349="Permanent Low-Use"),$K349&lt;=2021),(AND($J349="New",$K349&gt;2021))),"N/A",IF($N349=0,0,IF(ISERROR(VLOOKUP($E349,'Source Data'!$B$29:$J$60, MATCH($L349, 'Source Data'!$B$26:$J$26,1),TRUE))=TRUE,"",VLOOKUP($E349,'Source Data'!$B$29:$J$60,MATCH($L349, 'Source Data'!$B$26:$J$26,1),TRUE))))</f>
        <v/>
      </c>
      <c r="Q349" s="170" t="str">
        <f>IF(OR(AND(OR($J349="Retired",$J349="Permanent Low-Use"),$K349&lt;=2022),(AND($J349="New",$K349&gt;2022))),"N/A",IF($N349=0,0,IF(ISERROR(VLOOKUP($E349,'Source Data'!$B$29:$J$60, MATCH($L349, 'Source Data'!$B$26:$J$26,1),TRUE))=TRUE,"",VLOOKUP($E349,'Source Data'!$B$29:$J$60,MATCH($L349, 'Source Data'!$B$26:$J$26,1),TRUE))))</f>
        <v/>
      </c>
      <c r="R349" s="170" t="str">
        <f>IF(OR(AND(OR($J349="Retired",$J349="Permanent Low-Use"),$K349&lt;=2023),(AND($J349="New",$K349&gt;2023))),"N/A",IF($N349=0,0,IF(ISERROR(VLOOKUP($E349,'Source Data'!$B$29:$J$60, MATCH($L349, 'Source Data'!$B$26:$J$26,1),TRUE))=TRUE,"",VLOOKUP($E349,'Source Data'!$B$29:$J$60,MATCH($L349, 'Source Data'!$B$26:$J$26,1),TRUE))))</f>
        <v/>
      </c>
      <c r="S349" s="170" t="str">
        <f>IF(OR(AND(OR($J349="Retired",$J349="Permanent Low-Use"),$K349&lt;=2024),(AND($J349="New",$K349&gt;2024))),"N/A",IF($N349=0,0,IF(ISERROR(VLOOKUP($E349,'Source Data'!$B$29:$J$60, MATCH($L349, 'Source Data'!$B$26:$J$26,1),TRUE))=TRUE,"",VLOOKUP($E349,'Source Data'!$B$29:$J$60,MATCH($L349, 'Source Data'!$B$26:$J$26,1),TRUE))))</f>
        <v/>
      </c>
      <c r="T349" s="170" t="str">
        <f>IF(OR(AND(OR($J349="Retired",$J349="Permanent Low-Use"),$K349&lt;=2025),(AND($J349="New",$K349&gt;2025))),"N/A",IF($N349=0,0,IF(ISERROR(VLOOKUP($E349,'Source Data'!$B$29:$J$60, MATCH($L349, 'Source Data'!$B$26:$J$26,1),TRUE))=TRUE,"",VLOOKUP($E349,'Source Data'!$B$29:$J$60,MATCH($L349, 'Source Data'!$B$26:$J$26,1),TRUE))))</f>
        <v/>
      </c>
      <c r="U349" s="170" t="str">
        <f>IF(OR(AND(OR($J349="Retired",$J349="Permanent Low-Use"),$K349&lt;=2026),(AND($J349="New",$K349&gt;2026))),"N/A",IF($N349=0,0,IF(ISERROR(VLOOKUP($E349,'Source Data'!$B$29:$J$60, MATCH($L349, 'Source Data'!$B$26:$J$26,1),TRUE))=TRUE,"",VLOOKUP($E349,'Source Data'!$B$29:$J$60,MATCH($L349, 'Source Data'!$B$26:$J$26,1),TRUE))))</f>
        <v/>
      </c>
      <c r="V349" s="170" t="str">
        <f>IF(OR(AND(OR($J349="Retired",$J349="Permanent Low-Use"),$K349&lt;=2027),(AND($J349="New",$K349&gt;2027))),"N/A",IF($N349=0,0,IF(ISERROR(VLOOKUP($E349,'Source Data'!$B$29:$J$60, MATCH($L349, 'Source Data'!$B$26:$J$26,1),TRUE))=TRUE,"",VLOOKUP($E349,'Source Data'!$B$29:$J$60,MATCH($L349, 'Source Data'!$B$26:$J$26,1),TRUE))))</f>
        <v/>
      </c>
      <c r="W349" s="170" t="str">
        <f>IF(OR(AND(OR($J349="Retired",$J349="Permanent Low-Use"),$K349&lt;=2028),(AND($J349="New",$K349&gt;2028))),"N/A",IF($N349=0,0,IF(ISERROR(VLOOKUP($E349,'Source Data'!$B$29:$J$60, MATCH($L349, 'Source Data'!$B$26:$J$26,1),TRUE))=TRUE,"",VLOOKUP($E349,'Source Data'!$B$29:$J$60,MATCH($L349, 'Source Data'!$B$26:$J$26,1),TRUE))))</f>
        <v/>
      </c>
      <c r="X349" s="170" t="str">
        <f>IF(OR(AND(OR($J349="Retired",$J349="Permanent Low-Use"),$K349&lt;=2029),(AND($J349="New",$K349&gt;2029))),"N/A",IF($N349=0,0,IF(ISERROR(VLOOKUP($E349,'Source Data'!$B$29:$J$60, MATCH($L349, 'Source Data'!$B$26:$J$26,1),TRUE))=TRUE,"",VLOOKUP($E349,'Source Data'!$B$29:$J$60,MATCH($L349, 'Source Data'!$B$26:$J$26,1),TRUE))))</f>
        <v/>
      </c>
      <c r="Y349" s="170" t="str">
        <f>IF(OR(AND(OR($J349="Retired",$J349="Permanent Low-Use"),$K349&lt;=2030),(AND($J349="New",$K349&gt;2030))),"N/A",IF($N349=0,0,IF(ISERROR(VLOOKUP($E349,'Source Data'!$B$29:$J$60, MATCH($L349, 'Source Data'!$B$26:$J$26,1),TRUE))=TRUE,"",VLOOKUP($E349,'Source Data'!$B$29:$J$60,MATCH($L349, 'Source Data'!$B$26:$J$26,1),TRUE))))</f>
        <v/>
      </c>
      <c r="Z349" s="171" t="str">
        <f>IF(ISNUMBER($L349),IF(OR(AND(OR($J349="Retired",$J349="Permanent Low-Use"),$K349&lt;=2020),(AND($J349="New",$K349&gt;2020))),"N/A",VLOOKUP($F349,'Source Data'!$B$15:$I$22,5)),"")</f>
        <v/>
      </c>
      <c r="AA349" s="171" t="str">
        <f>IF(ISNUMBER($F349), IF(OR(AND(OR($J349="Retired", $J349="Permanent Low-Use"), $K349&lt;=2021), (AND($J349= "New", $K349&gt;2021))), "N/A", VLOOKUP($F349, 'Source Data'!$B$15:$I$22,6)), "")</f>
        <v/>
      </c>
      <c r="AB349" s="171" t="str">
        <f>IF(ISNUMBER($F349), IF(OR(AND(OR($J349="Retired", $J349="Permanent Low-Use"), $K349&lt;=2022), (AND($J349= "New", $K349&gt;2022))), "N/A", VLOOKUP($F349, 'Source Data'!$B$15:$I$22,7)), "")</f>
        <v/>
      </c>
      <c r="AC349" s="171" t="str">
        <f>IF(ISNUMBER($F349), IF(OR(AND(OR($J349="Retired", $J349="Permanent Low-Use"), $K349&lt;=2023), (AND($J349= "New", $K349&gt;2023))), "N/A", VLOOKUP($F349, 'Source Data'!$B$15:$I$22,8)), "")</f>
        <v/>
      </c>
      <c r="AD349" s="171" t="str">
        <f>IF(ISNUMBER($F349), IF(OR(AND(OR($J349="Retired", $J349="Permanent Low-Use"), $K349&lt;=2024), (AND($J349= "New", $K349&gt;2024))), "N/A", VLOOKUP($F349, 'Source Data'!$B$15:$I$22,8)), "")</f>
        <v/>
      </c>
      <c r="AE349" s="171" t="str">
        <f>IF(ISNUMBER($F349), IF(OR(AND(OR($J349="Retired", $J349="Permanent Low-Use"), $K349&lt;=2025), (AND($J349= "New", $K349&gt;2025))), "N/A", VLOOKUP($F349, 'Source Data'!$B$15:$I$22,8)), "")</f>
        <v/>
      </c>
      <c r="AF349" s="171" t="str">
        <f>IF(ISNUMBER($F349), IF(OR(AND(OR($J349="Retired", $J349="Permanent Low-Use"), $K349&lt;=2026), (AND($J349= "New", $K349&gt;2026))), "N/A", VLOOKUP($F349, 'Source Data'!$B$15:$I$22,8)), "")</f>
        <v/>
      </c>
      <c r="AG349" s="171" t="str">
        <f>IF(ISNUMBER($F349), IF(OR(AND(OR($J349="Retired", $J349="Permanent Low-Use"), $K349&lt;=2027), (AND($J349= "New", $K349&gt;2027))), "N/A", VLOOKUP($F349, 'Source Data'!$B$15:$I$22,8)), "")</f>
        <v/>
      </c>
      <c r="AH349" s="171" t="str">
        <f>IF(ISNUMBER($F349), IF(OR(AND(OR($J349="Retired", $J349="Permanent Low-Use"), $K349&lt;=2028), (AND($J349= "New", $K349&gt;2028))), "N/A", VLOOKUP($F349, 'Source Data'!$B$15:$I$22,8)), "")</f>
        <v/>
      </c>
      <c r="AI349" s="171" t="str">
        <f>IF(ISNUMBER($F349), IF(OR(AND(OR($J349="Retired", $J349="Permanent Low-Use"), $K349&lt;=2029), (AND($J349= "New", $K349&gt;2029))), "N/A", VLOOKUP($F349, 'Source Data'!$B$15:$I$22,8)), "")</f>
        <v/>
      </c>
      <c r="AJ349" s="171" t="str">
        <f>IF(ISNUMBER($F349), IF(OR(AND(OR($J349="Retired", $J349="Permanent Low-Use"), $K349&lt;=2030), (AND($J349= "New", $K349&gt;2030))), "N/A", VLOOKUP($F349, 'Source Data'!$B$15:$I$22,8)), "")</f>
        <v/>
      </c>
      <c r="AK349" s="171" t="str">
        <f>IF($N349= 0, "N/A", IF(ISERROR(VLOOKUP($F349, 'Source Data'!$B$4:$C$11,2)), "", VLOOKUP($F349, 'Source Data'!$B$4:$C$11,2)))</f>
        <v/>
      </c>
    </row>
    <row r="350" spans="1:37" x14ac:dyDescent="0.35">
      <c r="A350" s="99"/>
      <c r="B350" s="89"/>
      <c r="C350" s="90"/>
      <c r="D350" s="90"/>
      <c r="E350" s="91"/>
      <c r="F350" s="91"/>
      <c r="G350" s="86"/>
      <c r="H350" s="87"/>
      <c r="I350" s="86"/>
      <c r="J350" s="88"/>
      <c r="K350" s="92"/>
      <c r="L350" s="168" t="str">
        <f t="shared" si="15"/>
        <v/>
      </c>
      <c r="M350" s="170" t="str">
        <f>IF(ISERROR(VLOOKUP(E350,'Source Data'!$B$67:$J$97, MATCH(F350, 'Source Data'!$B$64:$J$64,1),TRUE))=TRUE,"",VLOOKUP(E350,'Source Data'!$B$67:$J$97,MATCH(F350, 'Source Data'!$B$64:$J$64,1),TRUE))</f>
        <v/>
      </c>
      <c r="N350" s="169" t="str">
        <f t="shared" si="16"/>
        <v/>
      </c>
      <c r="O350" s="170" t="str">
        <f>IF(OR(AND(OR($J350="Retired",$J350="Permanent Low-Use"),$K350&lt;=2020),(AND($J350="New",$K350&gt;2020))),"N/A",IF($N350=0,0,IF(ISERROR(VLOOKUP($E350,'Source Data'!$B$29:$J$60, MATCH($L350, 'Source Data'!$B$26:$J$26,1),TRUE))=TRUE,"",VLOOKUP($E350,'Source Data'!$B$29:$J$60,MATCH($L350, 'Source Data'!$B$26:$J$26,1),TRUE))))</f>
        <v/>
      </c>
      <c r="P350" s="170" t="str">
        <f>IF(OR(AND(OR($J350="Retired",$J350="Permanent Low-Use"),$K350&lt;=2021),(AND($J350="New",$K350&gt;2021))),"N/A",IF($N350=0,0,IF(ISERROR(VLOOKUP($E350,'Source Data'!$B$29:$J$60, MATCH($L350, 'Source Data'!$B$26:$J$26,1),TRUE))=TRUE,"",VLOOKUP($E350,'Source Data'!$B$29:$J$60,MATCH($L350, 'Source Data'!$B$26:$J$26,1),TRUE))))</f>
        <v/>
      </c>
      <c r="Q350" s="170" t="str">
        <f>IF(OR(AND(OR($J350="Retired",$J350="Permanent Low-Use"),$K350&lt;=2022),(AND($J350="New",$K350&gt;2022))),"N/A",IF($N350=0,0,IF(ISERROR(VLOOKUP($E350,'Source Data'!$B$29:$J$60, MATCH($L350, 'Source Data'!$B$26:$J$26,1),TRUE))=TRUE,"",VLOOKUP($E350,'Source Data'!$B$29:$J$60,MATCH($L350, 'Source Data'!$B$26:$J$26,1),TRUE))))</f>
        <v/>
      </c>
      <c r="R350" s="170" t="str">
        <f>IF(OR(AND(OR($J350="Retired",$J350="Permanent Low-Use"),$K350&lt;=2023),(AND($J350="New",$K350&gt;2023))),"N/A",IF($N350=0,0,IF(ISERROR(VLOOKUP($E350,'Source Data'!$B$29:$J$60, MATCH($L350, 'Source Data'!$B$26:$J$26,1),TRUE))=TRUE,"",VLOOKUP($E350,'Source Data'!$B$29:$J$60,MATCH($L350, 'Source Data'!$B$26:$J$26,1),TRUE))))</f>
        <v/>
      </c>
      <c r="S350" s="170" t="str">
        <f>IF(OR(AND(OR($J350="Retired",$J350="Permanent Low-Use"),$K350&lt;=2024),(AND($J350="New",$K350&gt;2024))),"N/A",IF($N350=0,0,IF(ISERROR(VLOOKUP($E350,'Source Data'!$B$29:$J$60, MATCH($L350, 'Source Data'!$B$26:$J$26,1),TRUE))=TRUE,"",VLOOKUP($E350,'Source Data'!$B$29:$J$60,MATCH($L350, 'Source Data'!$B$26:$J$26,1),TRUE))))</f>
        <v/>
      </c>
      <c r="T350" s="170" t="str">
        <f>IF(OR(AND(OR($J350="Retired",$J350="Permanent Low-Use"),$K350&lt;=2025),(AND($J350="New",$K350&gt;2025))),"N/A",IF($N350=0,0,IF(ISERROR(VLOOKUP($E350,'Source Data'!$B$29:$J$60, MATCH($L350, 'Source Data'!$B$26:$J$26,1),TRUE))=TRUE,"",VLOOKUP($E350,'Source Data'!$B$29:$J$60,MATCH($L350, 'Source Data'!$B$26:$J$26,1),TRUE))))</f>
        <v/>
      </c>
      <c r="U350" s="170" t="str">
        <f>IF(OR(AND(OR($J350="Retired",$J350="Permanent Low-Use"),$K350&lt;=2026),(AND($J350="New",$K350&gt;2026))),"N/A",IF($N350=0,0,IF(ISERROR(VLOOKUP($E350,'Source Data'!$B$29:$J$60, MATCH($L350, 'Source Data'!$B$26:$J$26,1),TRUE))=TRUE,"",VLOOKUP($E350,'Source Data'!$B$29:$J$60,MATCH($L350, 'Source Data'!$B$26:$J$26,1),TRUE))))</f>
        <v/>
      </c>
      <c r="V350" s="170" t="str">
        <f>IF(OR(AND(OR($J350="Retired",$J350="Permanent Low-Use"),$K350&lt;=2027),(AND($J350="New",$K350&gt;2027))),"N/A",IF($N350=0,0,IF(ISERROR(VLOOKUP($E350,'Source Data'!$B$29:$J$60, MATCH($L350, 'Source Data'!$B$26:$J$26,1),TRUE))=TRUE,"",VLOOKUP($E350,'Source Data'!$B$29:$J$60,MATCH($L350, 'Source Data'!$B$26:$J$26,1),TRUE))))</f>
        <v/>
      </c>
      <c r="W350" s="170" t="str">
        <f>IF(OR(AND(OR($J350="Retired",$J350="Permanent Low-Use"),$K350&lt;=2028),(AND($J350="New",$K350&gt;2028))),"N/A",IF($N350=0,0,IF(ISERROR(VLOOKUP($E350,'Source Data'!$B$29:$J$60, MATCH($L350, 'Source Data'!$B$26:$J$26,1),TRUE))=TRUE,"",VLOOKUP($E350,'Source Data'!$B$29:$J$60,MATCH($L350, 'Source Data'!$B$26:$J$26,1),TRUE))))</f>
        <v/>
      </c>
      <c r="X350" s="170" t="str">
        <f>IF(OR(AND(OR($J350="Retired",$J350="Permanent Low-Use"),$K350&lt;=2029),(AND($J350="New",$K350&gt;2029))),"N/A",IF($N350=0,0,IF(ISERROR(VLOOKUP($E350,'Source Data'!$B$29:$J$60, MATCH($L350, 'Source Data'!$B$26:$J$26,1),TRUE))=TRUE,"",VLOOKUP($E350,'Source Data'!$B$29:$J$60,MATCH($L350, 'Source Data'!$B$26:$J$26,1),TRUE))))</f>
        <v/>
      </c>
      <c r="Y350" s="170" t="str">
        <f>IF(OR(AND(OR($J350="Retired",$J350="Permanent Low-Use"),$K350&lt;=2030),(AND($J350="New",$K350&gt;2030))),"N/A",IF($N350=0,0,IF(ISERROR(VLOOKUP($E350,'Source Data'!$B$29:$J$60, MATCH($L350, 'Source Data'!$B$26:$J$26,1),TRUE))=TRUE,"",VLOOKUP($E350,'Source Data'!$B$29:$J$60,MATCH($L350, 'Source Data'!$B$26:$J$26,1),TRUE))))</f>
        <v/>
      </c>
      <c r="Z350" s="171" t="str">
        <f>IF(ISNUMBER($L350),IF(OR(AND(OR($J350="Retired",$J350="Permanent Low-Use"),$K350&lt;=2020),(AND($J350="New",$K350&gt;2020))),"N/A",VLOOKUP($F350,'Source Data'!$B$15:$I$22,5)),"")</f>
        <v/>
      </c>
      <c r="AA350" s="171" t="str">
        <f>IF(ISNUMBER($F350), IF(OR(AND(OR($J350="Retired", $J350="Permanent Low-Use"), $K350&lt;=2021), (AND($J350= "New", $K350&gt;2021))), "N/A", VLOOKUP($F350, 'Source Data'!$B$15:$I$22,6)), "")</f>
        <v/>
      </c>
      <c r="AB350" s="171" t="str">
        <f>IF(ISNUMBER($F350), IF(OR(AND(OR($J350="Retired", $J350="Permanent Low-Use"), $K350&lt;=2022), (AND($J350= "New", $K350&gt;2022))), "N/A", VLOOKUP($F350, 'Source Data'!$B$15:$I$22,7)), "")</f>
        <v/>
      </c>
      <c r="AC350" s="171" t="str">
        <f>IF(ISNUMBER($F350), IF(OR(AND(OR($J350="Retired", $J350="Permanent Low-Use"), $K350&lt;=2023), (AND($J350= "New", $K350&gt;2023))), "N/A", VLOOKUP($F350, 'Source Data'!$B$15:$I$22,8)), "")</f>
        <v/>
      </c>
      <c r="AD350" s="171" t="str">
        <f>IF(ISNUMBER($F350), IF(OR(AND(OR($J350="Retired", $J350="Permanent Low-Use"), $K350&lt;=2024), (AND($J350= "New", $K350&gt;2024))), "N/A", VLOOKUP($F350, 'Source Data'!$B$15:$I$22,8)), "")</f>
        <v/>
      </c>
      <c r="AE350" s="171" t="str">
        <f>IF(ISNUMBER($F350), IF(OR(AND(OR($J350="Retired", $J350="Permanent Low-Use"), $K350&lt;=2025), (AND($J350= "New", $K350&gt;2025))), "N/A", VLOOKUP($F350, 'Source Data'!$B$15:$I$22,8)), "")</f>
        <v/>
      </c>
      <c r="AF350" s="171" t="str">
        <f>IF(ISNUMBER($F350), IF(OR(AND(OR($J350="Retired", $J350="Permanent Low-Use"), $K350&lt;=2026), (AND($J350= "New", $K350&gt;2026))), "N/A", VLOOKUP($F350, 'Source Data'!$B$15:$I$22,8)), "")</f>
        <v/>
      </c>
      <c r="AG350" s="171" t="str">
        <f>IF(ISNUMBER($F350), IF(OR(AND(OR($J350="Retired", $J350="Permanent Low-Use"), $K350&lt;=2027), (AND($J350= "New", $K350&gt;2027))), "N/A", VLOOKUP($F350, 'Source Data'!$B$15:$I$22,8)), "")</f>
        <v/>
      </c>
      <c r="AH350" s="171" t="str">
        <f>IF(ISNUMBER($F350), IF(OR(AND(OR($J350="Retired", $J350="Permanent Low-Use"), $K350&lt;=2028), (AND($J350= "New", $K350&gt;2028))), "N/A", VLOOKUP($F350, 'Source Data'!$B$15:$I$22,8)), "")</f>
        <v/>
      </c>
      <c r="AI350" s="171" t="str">
        <f>IF(ISNUMBER($F350), IF(OR(AND(OR($J350="Retired", $J350="Permanent Low-Use"), $K350&lt;=2029), (AND($J350= "New", $K350&gt;2029))), "N/A", VLOOKUP($F350, 'Source Data'!$B$15:$I$22,8)), "")</f>
        <v/>
      </c>
      <c r="AJ350" s="171" t="str">
        <f>IF(ISNUMBER($F350), IF(OR(AND(OR($J350="Retired", $J350="Permanent Low-Use"), $K350&lt;=2030), (AND($J350= "New", $K350&gt;2030))), "N/A", VLOOKUP($F350, 'Source Data'!$B$15:$I$22,8)), "")</f>
        <v/>
      </c>
      <c r="AK350" s="171" t="str">
        <f>IF($N350= 0, "N/A", IF(ISERROR(VLOOKUP($F350, 'Source Data'!$B$4:$C$11,2)), "", VLOOKUP($F350, 'Source Data'!$B$4:$C$11,2)))</f>
        <v/>
      </c>
    </row>
    <row r="351" spans="1:37" x14ac:dyDescent="0.35">
      <c r="A351" s="99"/>
      <c r="B351" s="89"/>
      <c r="C351" s="90"/>
      <c r="D351" s="90"/>
      <c r="E351" s="91"/>
      <c r="F351" s="91"/>
      <c r="G351" s="86"/>
      <c r="H351" s="87"/>
      <c r="I351" s="86"/>
      <c r="J351" s="88"/>
      <c r="K351" s="92"/>
      <c r="L351" s="168" t="str">
        <f t="shared" si="15"/>
        <v/>
      </c>
      <c r="M351" s="170" t="str">
        <f>IF(ISERROR(VLOOKUP(E351,'Source Data'!$B$67:$J$97, MATCH(F351, 'Source Data'!$B$64:$J$64,1),TRUE))=TRUE,"",VLOOKUP(E351,'Source Data'!$B$67:$J$97,MATCH(F351, 'Source Data'!$B$64:$J$64,1),TRUE))</f>
        <v/>
      </c>
      <c r="N351" s="169" t="str">
        <f t="shared" si="16"/>
        <v/>
      </c>
      <c r="O351" s="170" t="str">
        <f>IF(OR(AND(OR($J351="Retired",$J351="Permanent Low-Use"),$K351&lt;=2020),(AND($J351="New",$K351&gt;2020))),"N/A",IF($N351=0,0,IF(ISERROR(VLOOKUP($E351,'Source Data'!$B$29:$J$60, MATCH($L351, 'Source Data'!$B$26:$J$26,1),TRUE))=TRUE,"",VLOOKUP($E351,'Source Data'!$B$29:$J$60,MATCH($L351, 'Source Data'!$B$26:$J$26,1),TRUE))))</f>
        <v/>
      </c>
      <c r="P351" s="170" t="str">
        <f>IF(OR(AND(OR($J351="Retired",$J351="Permanent Low-Use"),$K351&lt;=2021),(AND($J351="New",$K351&gt;2021))),"N/A",IF($N351=0,0,IF(ISERROR(VLOOKUP($E351,'Source Data'!$B$29:$J$60, MATCH($L351, 'Source Data'!$B$26:$J$26,1),TRUE))=TRUE,"",VLOOKUP($E351,'Source Data'!$B$29:$J$60,MATCH($L351, 'Source Data'!$B$26:$J$26,1),TRUE))))</f>
        <v/>
      </c>
      <c r="Q351" s="170" t="str">
        <f>IF(OR(AND(OR($J351="Retired",$J351="Permanent Low-Use"),$K351&lt;=2022),(AND($J351="New",$K351&gt;2022))),"N/A",IF($N351=0,0,IF(ISERROR(VLOOKUP($E351,'Source Data'!$B$29:$J$60, MATCH($L351, 'Source Data'!$B$26:$J$26,1),TRUE))=TRUE,"",VLOOKUP($E351,'Source Data'!$B$29:$J$60,MATCH($L351, 'Source Data'!$B$26:$J$26,1),TRUE))))</f>
        <v/>
      </c>
      <c r="R351" s="170" t="str">
        <f>IF(OR(AND(OR($J351="Retired",$J351="Permanent Low-Use"),$K351&lt;=2023),(AND($J351="New",$K351&gt;2023))),"N/A",IF($N351=0,0,IF(ISERROR(VLOOKUP($E351,'Source Data'!$B$29:$J$60, MATCH($L351, 'Source Data'!$B$26:$J$26,1),TRUE))=TRUE,"",VLOOKUP($E351,'Source Data'!$B$29:$J$60,MATCH($L351, 'Source Data'!$B$26:$J$26,1),TRUE))))</f>
        <v/>
      </c>
      <c r="S351" s="170" t="str">
        <f>IF(OR(AND(OR($J351="Retired",$J351="Permanent Low-Use"),$K351&lt;=2024),(AND($J351="New",$K351&gt;2024))),"N/A",IF($N351=0,0,IF(ISERROR(VLOOKUP($E351,'Source Data'!$B$29:$J$60, MATCH($L351, 'Source Data'!$B$26:$J$26,1),TRUE))=TRUE,"",VLOOKUP($E351,'Source Data'!$B$29:$J$60,MATCH($L351, 'Source Data'!$B$26:$J$26,1),TRUE))))</f>
        <v/>
      </c>
      <c r="T351" s="170" t="str">
        <f>IF(OR(AND(OR($J351="Retired",$J351="Permanent Low-Use"),$K351&lt;=2025),(AND($J351="New",$K351&gt;2025))),"N/A",IF($N351=0,0,IF(ISERROR(VLOOKUP($E351,'Source Data'!$B$29:$J$60, MATCH($L351, 'Source Data'!$B$26:$J$26,1),TRUE))=TRUE,"",VLOOKUP($E351,'Source Data'!$B$29:$J$60,MATCH($L351, 'Source Data'!$B$26:$J$26,1),TRUE))))</f>
        <v/>
      </c>
      <c r="U351" s="170" t="str">
        <f>IF(OR(AND(OR($J351="Retired",$J351="Permanent Low-Use"),$K351&lt;=2026),(AND($J351="New",$K351&gt;2026))),"N/A",IF($N351=0,0,IF(ISERROR(VLOOKUP($E351,'Source Data'!$B$29:$J$60, MATCH($L351, 'Source Data'!$B$26:$J$26,1),TRUE))=TRUE,"",VLOOKUP($E351,'Source Data'!$B$29:$J$60,MATCH($L351, 'Source Data'!$B$26:$J$26,1),TRUE))))</f>
        <v/>
      </c>
      <c r="V351" s="170" t="str">
        <f>IF(OR(AND(OR($J351="Retired",$J351="Permanent Low-Use"),$K351&lt;=2027),(AND($J351="New",$K351&gt;2027))),"N/A",IF($N351=0,0,IF(ISERROR(VLOOKUP($E351,'Source Data'!$B$29:$J$60, MATCH($L351, 'Source Data'!$B$26:$J$26,1),TRUE))=TRUE,"",VLOOKUP($E351,'Source Data'!$B$29:$J$60,MATCH($L351, 'Source Data'!$B$26:$J$26,1),TRUE))))</f>
        <v/>
      </c>
      <c r="W351" s="170" t="str">
        <f>IF(OR(AND(OR($J351="Retired",$J351="Permanent Low-Use"),$K351&lt;=2028),(AND($J351="New",$K351&gt;2028))),"N/A",IF($N351=0,0,IF(ISERROR(VLOOKUP($E351,'Source Data'!$B$29:$J$60, MATCH($L351, 'Source Data'!$B$26:$J$26,1),TRUE))=TRUE,"",VLOOKUP($E351,'Source Data'!$B$29:$J$60,MATCH($L351, 'Source Data'!$B$26:$J$26,1),TRUE))))</f>
        <v/>
      </c>
      <c r="X351" s="170" t="str">
        <f>IF(OR(AND(OR($J351="Retired",$J351="Permanent Low-Use"),$K351&lt;=2029),(AND($J351="New",$K351&gt;2029))),"N/A",IF($N351=0,0,IF(ISERROR(VLOOKUP($E351,'Source Data'!$B$29:$J$60, MATCH($L351, 'Source Data'!$B$26:$J$26,1),TRUE))=TRUE,"",VLOOKUP($E351,'Source Data'!$B$29:$J$60,MATCH($L351, 'Source Data'!$B$26:$J$26,1),TRUE))))</f>
        <v/>
      </c>
      <c r="Y351" s="170" t="str">
        <f>IF(OR(AND(OR($J351="Retired",$J351="Permanent Low-Use"),$K351&lt;=2030),(AND($J351="New",$K351&gt;2030))),"N/A",IF($N351=0,0,IF(ISERROR(VLOOKUP($E351,'Source Data'!$B$29:$J$60, MATCH($L351, 'Source Data'!$B$26:$J$26,1),TRUE))=TRUE,"",VLOOKUP($E351,'Source Data'!$B$29:$J$60,MATCH($L351, 'Source Data'!$B$26:$J$26,1),TRUE))))</f>
        <v/>
      </c>
      <c r="Z351" s="171" t="str">
        <f>IF(ISNUMBER($L351),IF(OR(AND(OR($J351="Retired",$J351="Permanent Low-Use"),$K351&lt;=2020),(AND($J351="New",$K351&gt;2020))),"N/A",VLOOKUP($F351,'Source Data'!$B$15:$I$22,5)),"")</f>
        <v/>
      </c>
      <c r="AA351" s="171" t="str">
        <f>IF(ISNUMBER($F351), IF(OR(AND(OR($J351="Retired", $J351="Permanent Low-Use"), $K351&lt;=2021), (AND($J351= "New", $K351&gt;2021))), "N/A", VLOOKUP($F351, 'Source Data'!$B$15:$I$22,6)), "")</f>
        <v/>
      </c>
      <c r="AB351" s="171" t="str">
        <f>IF(ISNUMBER($F351), IF(OR(AND(OR($J351="Retired", $J351="Permanent Low-Use"), $K351&lt;=2022), (AND($J351= "New", $K351&gt;2022))), "N/A", VLOOKUP($F351, 'Source Data'!$B$15:$I$22,7)), "")</f>
        <v/>
      </c>
      <c r="AC351" s="171" t="str">
        <f>IF(ISNUMBER($F351), IF(OR(AND(OR($J351="Retired", $J351="Permanent Low-Use"), $K351&lt;=2023), (AND($J351= "New", $K351&gt;2023))), "N/A", VLOOKUP($F351, 'Source Data'!$B$15:$I$22,8)), "")</f>
        <v/>
      </c>
      <c r="AD351" s="171" t="str">
        <f>IF(ISNUMBER($F351), IF(OR(AND(OR($J351="Retired", $J351="Permanent Low-Use"), $K351&lt;=2024), (AND($J351= "New", $K351&gt;2024))), "N/A", VLOOKUP($F351, 'Source Data'!$B$15:$I$22,8)), "")</f>
        <v/>
      </c>
      <c r="AE351" s="171" t="str">
        <f>IF(ISNUMBER($F351), IF(OR(AND(OR($J351="Retired", $J351="Permanent Low-Use"), $K351&lt;=2025), (AND($J351= "New", $K351&gt;2025))), "N/A", VLOOKUP($F351, 'Source Data'!$B$15:$I$22,8)), "")</f>
        <v/>
      </c>
      <c r="AF351" s="171" t="str">
        <f>IF(ISNUMBER($F351), IF(OR(AND(OR($J351="Retired", $J351="Permanent Low-Use"), $K351&lt;=2026), (AND($J351= "New", $K351&gt;2026))), "N/A", VLOOKUP($F351, 'Source Data'!$B$15:$I$22,8)), "")</f>
        <v/>
      </c>
      <c r="AG351" s="171" t="str">
        <f>IF(ISNUMBER($F351), IF(OR(AND(OR($J351="Retired", $J351="Permanent Low-Use"), $K351&lt;=2027), (AND($J351= "New", $K351&gt;2027))), "N/A", VLOOKUP($F351, 'Source Data'!$B$15:$I$22,8)), "")</f>
        <v/>
      </c>
      <c r="AH351" s="171" t="str">
        <f>IF(ISNUMBER($F351), IF(OR(AND(OR($J351="Retired", $J351="Permanent Low-Use"), $K351&lt;=2028), (AND($J351= "New", $K351&gt;2028))), "N/A", VLOOKUP($F351, 'Source Data'!$B$15:$I$22,8)), "")</f>
        <v/>
      </c>
      <c r="AI351" s="171" t="str">
        <f>IF(ISNUMBER($F351), IF(OR(AND(OR($J351="Retired", $J351="Permanent Low-Use"), $K351&lt;=2029), (AND($J351= "New", $K351&gt;2029))), "N/A", VLOOKUP($F351, 'Source Data'!$B$15:$I$22,8)), "")</f>
        <v/>
      </c>
      <c r="AJ351" s="171" t="str">
        <f>IF(ISNUMBER($F351), IF(OR(AND(OR($J351="Retired", $J351="Permanent Low-Use"), $K351&lt;=2030), (AND($J351= "New", $K351&gt;2030))), "N/A", VLOOKUP($F351, 'Source Data'!$B$15:$I$22,8)), "")</f>
        <v/>
      </c>
      <c r="AK351" s="171" t="str">
        <f>IF($N351= 0, "N/A", IF(ISERROR(VLOOKUP($F351, 'Source Data'!$B$4:$C$11,2)), "", VLOOKUP($F351, 'Source Data'!$B$4:$C$11,2)))</f>
        <v/>
      </c>
    </row>
    <row r="352" spans="1:37" x14ac:dyDescent="0.35">
      <c r="A352" s="99"/>
      <c r="B352" s="89"/>
      <c r="C352" s="90"/>
      <c r="D352" s="90"/>
      <c r="E352" s="91"/>
      <c r="F352" s="91"/>
      <c r="G352" s="86"/>
      <c r="H352" s="87"/>
      <c r="I352" s="86"/>
      <c r="J352" s="88"/>
      <c r="K352" s="92"/>
      <c r="L352" s="168" t="str">
        <f t="shared" si="15"/>
        <v/>
      </c>
      <c r="M352" s="170" t="str">
        <f>IF(ISERROR(VLOOKUP(E352,'Source Data'!$B$67:$J$97, MATCH(F352, 'Source Data'!$B$64:$J$64,1),TRUE))=TRUE,"",VLOOKUP(E352,'Source Data'!$B$67:$J$97,MATCH(F352, 'Source Data'!$B$64:$J$64,1),TRUE))</f>
        <v/>
      </c>
      <c r="N352" s="169" t="str">
        <f t="shared" si="16"/>
        <v/>
      </c>
      <c r="O352" s="170" t="str">
        <f>IF(OR(AND(OR($J352="Retired",$J352="Permanent Low-Use"),$K352&lt;=2020),(AND($J352="New",$K352&gt;2020))),"N/A",IF($N352=0,0,IF(ISERROR(VLOOKUP($E352,'Source Data'!$B$29:$J$60, MATCH($L352, 'Source Data'!$B$26:$J$26,1),TRUE))=TRUE,"",VLOOKUP($E352,'Source Data'!$B$29:$J$60,MATCH($L352, 'Source Data'!$B$26:$J$26,1),TRUE))))</f>
        <v/>
      </c>
      <c r="P352" s="170" t="str">
        <f>IF(OR(AND(OR($J352="Retired",$J352="Permanent Low-Use"),$K352&lt;=2021),(AND($J352="New",$K352&gt;2021))),"N/A",IF($N352=0,0,IF(ISERROR(VLOOKUP($E352,'Source Data'!$B$29:$J$60, MATCH($L352, 'Source Data'!$B$26:$J$26,1),TRUE))=TRUE,"",VLOOKUP($E352,'Source Data'!$B$29:$J$60,MATCH($L352, 'Source Data'!$B$26:$J$26,1),TRUE))))</f>
        <v/>
      </c>
      <c r="Q352" s="170" t="str">
        <f>IF(OR(AND(OR($J352="Retired",$J352="Permanent Low-Use"),$K352&lt;=2022),(AND($J352="New",$K352&gt;2022))),"N/A",IF($N352=0,0,IF(ISERROR(VLOOKUP($E352,'Source Data'!$B$29:$J$60, MATCH($L352, 'Source Data'!$B$26:$J$26,1),TRUE))=TRUE,"",VLOOKUP($E352,'Source Data'!$B$29:$J$60,MATCH($L352, 'Source Data'!$B$26:$J$26,1),TRUE))))</f>
        <v/>
      </c>
      <c r="R352" s="170" t="str">
        <f>IF(OR(AND(OR($J352="Retired",$J352="Permanent Low-Use"),$K352&lt;=2023),(AND($J352="New",$K352&gt;2023))),"N/A",IF($N352=0,0,IF(ISERROR(VLOOKUP($E352,'Source Data'!$B$29:$J$60, MATCH($L352, 'Source Data'!$B$26:$J$26,1),TRUE))=TRUE,"",VLOOKUP($E352,'Source Data'!$B$29:$J$60,MATCH($L352, 'Source Data'!$B$26:$J$26,1),TRUE))))</f>
        <v/>
      </c>
      <c r="S352" s="170" t="str">
        <f>IF(OR(AND(OR($J352="Retired",$J352="Permanent Low-Use"),$K352&lt;=2024),(AND($J352="New",$K352&gt;2024))),"N/A",IF($N352=0,0,IF(ISERROR(VLOOKUP($E352,'Source Data'!$B$29:$J$60, MATCH($L352, 'Source Data'!$B$26:$J$26,1),TRUE))=TRUE,"",VLOOKUP($E352,'Source Data'!$B$29:$J$60,MATCH($L352, 'Source Data'!$B$26:$J$26,1),TRUE))))</f>
        <v/>
      </c>
      <c r="T352" s="170" t="str">
        <f>IF(OR(AND(OR($J352="Retired",$J352="Permanent Low-Use"),$K352&lt;=2025),(AND($J352="New",$K352&gt;2025))),"N/A",IF($N352=0,0,IF(ISERROR(VLOOKUP($E352,'Source Data'!$B$29:$J$60, MATCH($L352, 'Source Data'!$B$26:$J$26,1),TRUE))=TRUE,"",VLOOKUP($E352,'Source Data'!$B$29:$J$60,MATCH($L352, 'Source Data'!$B$26:$J$26,1),TRUE))))</f>
        <v/>
      </c>
      <c r="U352" s="170" t="str">
        <f>IF(OR(AND(OR($J352="Retired",$J352="Permanent Low-Use"),$K352&lt;=2026),(AND($J352="New",$K352&gt;2026))),"N/A",IF($N352=0,0,IF(ISERROR(VLOOKUP($E352,'Source Data'!$B$29:$J$60, MATCH($L352, 'Source Data'!$B$26:$J$26,1),TRUE))=TRUE,"",VLOOKUP($E352,'Source Data'!$B$29:$J$60,MATCH($L352, 'Source Data'!$B$26:$J$26,1),TRUE))))</f>
        <v/>
      </c>
      <c r="V352" s="170" t="str">
        <f>IF(OR(AND(OR($J352="Retired",$J352="Permanent Low-Use"),$K352&lt;=2027),(AND($J352="New",$K352&gt;2027))),"N/A",IF($N352=0,0,IF(ISERROR(VLOOKUP($E352,'Source Data'!$B$29:$J$60, MATCH($L352, 'Source Data'!$B$26:$J$26,1),TRUE))=TRUE,"",VLOOKUP($E352,'Source Data'!$B$29:$J$60,MATCH($L352, 'Source Data'!$B$26:$J$26,1),TRUE))))</f>
        <v/>
      </c>
      <c r="W352" s="170" t="str">
        <f>IF(OR(AND(OR($J352="Retired",$J352="Permanent Low-Use"),$K352&lt;=2028),(AND($J352="New",$K352&gt;2028))),"N/A",IF($N352=0,0,IF(ISERROR(VLOOKUP($E352,'Source Data'!$B$29:$J$60, MATCH($L352, 'Source Data'!$B$26:$J$26,1),TRUE))=TRUE,"",VLOOKUP($E352,'Source Data'!$B$29:$J$60,MATCH($L352, 'Source Data'!$B$26:$J$26,1),TRUE))))</f>
        <v/>
      </c>
      <c r="X352" s="170" t="str">
        <f>IF(OR(AND(OR($J352="Retired",$J352="Permanent Low-Use"),$K352&lt;=2029),(AND($J352="New",$K352&gt;2029))),"N/A",IF($N352=0,0,IF(ISERROR(VLOOKUP($E352,'Source Data'!$B$29:$J$60, MATCH($L352, 'Source Data'!$B$26:$J$26,1),TRUE))=TRUE,"",VLOOKUP($E352,'Source Data'!$B$29:$J$60,MATCH($L352, 'Source Data'!$B$26:$J$26,1),TRUE))))</f>
        <v/>
      </c>
      <c r="Y352" s="170" t="str">
        <f>IF(OR(AND(OR($J352="Retired",$J352="Permanent Low-Use"),$K352&lt;=2030),(AND($J352="New",$K352&gt;2030))),"N/A",IF($N352=0,0,IF(ISERROR(VLOOKUP($E352,'Source Data'!$B$29:$J$60, MATCH($L352, 'Source Data'!$B$26:$J$26,1),TRUE))=TRUE,"",VLOOKUP($E352,'Source Data'!$B$29:$J$60,MATCH($L352, 'Source Data'!$B$26:$J$26,1),TRUE))))</f>
        <v/>
      </c>
      <c r="Z352" s="171" t="str">
        <f>IF(ISNUMBER($L352),IF(OR(AND(OR($J352="Retired",$J352="Permanent Low-Use"),$K352&lt;=2020),(AND($J352="New",$K352&gt;2020))),"N/A",VLOOKUP($F352,'Source Data'!$B$15:$I$22,5)),"")</f>
        <v/>
      </c>
      <c r="AA352" s="171" t="str">
        <f>IF(ISNUMBER($F352), IF(OR(AND(OR($J352="Retired", $J352="Permanent Low-Use"), $K352&lt;=2021), (AND($J352= "New", $K352&gt;2021))), "N/A", VLOOKUP($F352, 'Source Data'!$B$15:$I$22,6)), "")</f>
        <v/>
      </c>
      <c r="AB352" s="171" t="str">
        <f>IF(ISNUMBER($F352), IF(OR(AND(OR($J352="Retired", $J352="Permanent Low-Use"), $K352&lt;=2022), (AND($J352= "New", $K352&gt;2022))), "N/A", VLOOKUP($F352, 'Source Data'!$B$15:$I$22,7)), "")</f>
        <v/>
      </c>
      <c r="AC352" s="171" t="str">
        <f>IF(ISNUMBER($F352), IF(OR(AND(OR($J352="Retired", $J352="Permanent Low-Use"), $K352&lt;=2023), (AND($J352= "New", $K352&gt;2023))), "N/A", VLOOKUP($F352, 'Source Data'!$B$15:$I$22,8)), "")</f>
        <v/>
      </c>
      <c r="AD352" s="171" t="str">
        <f>IF(ISNUMBER($F352), IF(OR(AND(OR($J352="Retired", $J352="Permanent Low-Use"), $K352&lt;=2024), (AND($J352= "New", $K352&gt;2024))), "N/A", VLOOKUP($F352, 'Source Data'!$B$15:$I$22,8)), "")</f>
        <v/>
      </c>
      <c r="AE352" s="171" t="str">
        <f>IF(ISNUMBER($F352), IF(OR(AND(OR($J352="Retired", $J352="Permanent Low-Use"), $K352&lt;=2025), (AND($J352= "New", $K352&gt;2025))), "N/A", VLOOKUP($F352, 'Source Data'!$B$15:$I$22,8)), "")</f>
        <v/>
      </c>
      <c r="AF352" s="171" t="str">
        <f>IF(ISNUMBER($F352), IF(OR(AND(OR($J352="Retired", $J352="Permanent Low-Use"), $K352&lt;=2026), (AND($J352= "New", $K352&gt;2026))), "N/A", VLOOKUP($F352, 'Source Data'!$B$15:$I$22,8)), "")</f>
        <v/>
      </c>
      <c r="AG352" s="171" t="str">
        <f>IF(ISNUMBER($F352), IF(OR(AND(OR($J352="Retired", $J352="Permanent Low-Use"), $K352&lt;=2027), (AND($J352= "New", $K352&gt;2027))), "N/A", VLOOKUP($F352, 'Source Data'!$B$15:$I$22,8)), "")</f>
        <v/>
      </c>
      <c r="AH352" s="171" t="str">
        <f>IF(ISNUMBER($F352), IF(OR(AND(OR($J352="Retired", $J352="Permanent Low-Use"), $K352&lt;=2028), (AND($J352= "New", $K352&gt;2028))), "N/A", VLOOKUP($F352, 'Source Data'!$B$15:$I$22,8)), "")</f>
        <v/>
      </c>
      <c r="AI352" s="171" t="str">
        <f>IF(ISNUMBER($F352), IF(OR(AND(OR($J352="Retired", $J352="Permanent Low-Use"), $K352&lt;=2029), (AND($J352= "New", $K352&gt;2029))), "N/A", VLOOKUP($F352, 'Source Data'!$B$15:$I$22,8)), "")</f>
        <v/>
      </c>
      <c r="AJ352" s="171" t="str">
        <f>IF(ISNUMBER($F352), IF(OR(AND(OR($J352="Retired", $J352="Permanent Low-Use"), $K352&lt;=2030), (AND($J352= "New", $K352&gt;2030))), "N/A", VLOOKUP($F352, 'Source Data'!$B$15:$I$22,8)), "")</f>
        <v/>
      </c>
      <c r="AK352" s="171" t="str">
        <f>IF($N352= 0, "N/A", IF(ISERROR(VLOOKUP($F352, 'Source Data'!$B$4:$C$11,2)), "", VLOOKUP($F352, 'Source Data'!$B$4:$C$11,2)))</f>
        <v/>
      </c>
    </row>
    <row r="353" spans="1:37" x14ac:dyDescent="0.35">
      <c r="A353" s="99"/>
      <c r="B353" s="89"/>
      <c r="C353" s="90"/>
      <c r="D353" s="90"/>
      <c r="E353" s="91"/>
      <c r="F353" s="91"/>
      <c r="G353" s="86"/>
      <c r="H353" s="87"/>
      <c r="I353" s="86"/>
      <c r="J353" s="88"/>
      <c r="K353" s="92"/>
      <c r="L353" s="168" t="str">
        <f t="shared" si="15"/>
        <v/>
      </c>
      <c r="M353" s="170" t="str">
        <f>IF(ISERROR(VLOOKUP(E353,'Source Data'!$B$67:$J$97, MATCH(F353, 'Source Data'!$B$64:$J$64,1),TRUE))=TRUE,"",VLOOKUP(E353,'Source Data'!$B$67:$J$97,MATCH(F353, 'Source Data'!$B$64:$J$64,1),TRUE))</f>
        <v/>
      </c>
      <c r="N353" s="169" t="str">
        <f t="shared" si="16"/>
        <v/>
      </c>
      <c r="O353" s="170" t="str">
        <f>IF(OR(AND(OR($J353="Retired",$J353="Permanent Low-Use"),$K353&lt;=2020),(AND($J353="New",$K353&gt;2020))),"N/A",IF($N353=0,0,IF(ISERROR(VLOOKUP($E353,'Source Data'!$B$29:$J$60, MATCH($L353, 'Source Data'!$B$26:$J$26,1),TRUE))=TRUE,"",VLOOKUP($E353,'Source Data'!$B$29:$J$60,MATCH($L353, 'Source Data'!$B$26:$J$26,1),TRUE))))</f>
        <v/>
      </c>
      <c r="P353" s="170" t="str">
        <f>IF(OR(AND(OR($J353="Retired",$J353="Permanent Low-Use"),$K353&lt;=2021),(AND($J353="New",$K353&gt;2021))),"N/A",IF($N353=0,0,IF(ISERROR(VLOOKUP($E353,'Source Data'!$B$29:$J$60, MATCH($L353, 'Source Data'!$B$26:$J$26,1),TRUE))=TRUE,"",VLOOKUP($E353,'Source Data'!$B$29:$J$60,MATCH($L353, 'Source Data'!$B$26:$J$26,1),TRUE))))</f>
        <v/>
      </c>
      <c r="Q353" s="170" t="str">
        <f>IF(OR(AND(OR($J353="Retired",$J353="Permanent Low-Use"),$K353&lt;=2022),(AND($J353="New",$K353&gt;2022))),"N/A",IF($N353=0,0,IF(ISERROR(VLOOKUP($E353,'Source Data'!$B$29:$J$60, MATCH($L353, 'Source Data'!$B$26:$J$26,1),TRUE))=TRUE,"",VLOOKUP($E353,'Source Data'!$B$29:$J$60,MATCH($L353, 'Source Data'!$B$26:$J$26,1),TRUE))))</f>
        <v/>
      </c>
      <c r="R353" s="170" t="str">
        <f>IF(OR(AND(OR($J353="Retired",$J353="Permanent Low-Use"),$K353&lt;=2023),(AND($J353="New",$K353&gt;2023))),"N/A",IF($N353=0,0,IF(ISERROR(VLOOKUP($E353,'Source Data'!$B$29:$J$60, MATCH($L353, 'Source Data'!$B$26:$J$26,1),TRUE))=TRUE,"",VLOOKUP($E353,'Source Data'!$B$29:$J$60,MATCH($L353, 'Source Data'!$B$26:$J$26,1),TRUE))))</f>
        <v/>
      </c>
      <c r="S353" s="170" t="str">
        <f>IF(OR(AND(OR($J353="Retired",$J353="Permanent Low-Use"),$K353&lt;=2024),(AND($J353="New",$K353&gt;2024))),"N/A",IF($N353=0,0,IF(ISERROR(VLOOKUP($E353,'Source Data'!$B$29:$J$60, MATCH($L353, 'Source Data'!$B$26:$J$26,1),TRUE))=TRUE,"",VLOOKUP($E353,'Source Data'!$B$29:$J$60,MATCH($L353, 'Source Data'!$B$26:$J$26,1),TRUE))))</f>
        <v/>
      </c>
      <c r="T353" s="170" t="str">
        <f>IF(OR(AND(OR($J353="Retired",$J353="Permanent Low-Use"),$K353&lt;=2025),(AND($J353="New",$K353&gt;2025))),"N/A",IF($N353=0,0,IF(ISERROR(VLOOKUP($E353,'Source Data'!$B$29:$J$60, MATCH($L353, 'Source Data'!$B$26:$J$26,1),TRUE))=TRUE,"",VLOOKUP($E353,'Source Data'!$B$29:$J$60,MATCH($L353, 'Source Data'!$B$26:$J$26,1),TRUE))))</f>
        <v/>
      </c>
      <c r="U353" s="170" t="str">
        <f>IF(OR(AND(OR($J353="Retired",$J353="Permanent Low-Use"),$K353&lt;=2026),(AND($J353="New",$K353&gt;2026))),"N/A",IF($N353=0,0,IF(ISERROR(VLOOKUP($E353,'Source Data'!$B$29:$J$60, MATCH($L353, 'Source Data'!$B$26:$J$26,1),TRUE))=TRUE,"",VLOOKUP($E353,'Source Data'!$B$29:$J$60,MATCH($L353, 'Source Data'!$B$26:$J$26,1),TRUE))))</f>
        <v/>
      </c>
      <c r="V353" s="170" t="str">
        <f>IF(OR(AND(OR($J353="Retired",$J353="Permanent Low-Use"),$K353&lt;=2027),(AND($J353="New",$K353&gt;2027))),"N/A",IF($N353=0,0,IF(ISERROR(VLOOKUP($E353,'Source Data'!$B$29:$J$60, MATCH($L353, 'Source Data'!$B$26:$J$26,1),TRUE))=TRUE,"",VLOOKUP($E353,'Source Data'!$B$29:$J$60,MATCH($L353, 'Source Data'!$B$26:$J$26,1),TRUE))))</f>
        <v/>
      </c>
      <c r="W353" s="170" t="str">
        <f>IF(OR(AND(OR($J353="Retired",$J353="Permanent Low-Use"),$K353&lt;=2028),(AND($J353="New",$K353&gt;2028))),"N/A",IF($N353=0,0,IF(ISERROR(VLOOKUP($E353,'Source Data'!$B$29:$J$60, MATCH($L353, 'Source Data'!$B$26:$J$26,1),TRUE))=TRUE,"",VLOOKUP($E353,'Source Data'!$B$29:$J$60,MATCH($L353, 'Source Data'!$B$26:$J$26,1),TRUE))))</f>
        <v/>
      </c>
      <c r="X353" s="170" t="str">
        <f>IF(OR(AND(OR($J353="Retired",$J353="Permanent Low-Use"),$K353&lt;=2029),(AND($J353="New",$K353&gt;2029))),"N/A",IF($N353=0,0,IF(ISERROR(VLOOKUP($E353,'Source Data'!$B$29:$J$60, MATCH($L353, 'Source Data'!$B$26:$J$26,1),TRUE))=TRUE,"",VLOOKUP($E353,'Source Data'!$B$29:$J$60,MATCH($L353, 'Source Data'!$B$26:$J$26,1),TRUE))))</f>
        <v/>
      </c>
      <c r="Y353" s="170" t="str">
        <f>IF(OR(AND(OR($J353="Retired",$J353="Permanent Low-Use"),$K353&lt;=2030),(AND($J353="New",$K353&gt;2030))),"N/A",IF($N353=0,0,IF(ISERROR(VLOOKUP($E353,'Source Data'!$B$29:$J$60, MATCH($L353, 'Source Data'!$B$26:$J$26,1),TRUE))=TRUE,"",VLOOKUP($E353,'Source Data'!$B$29:$J$60,MATCH($L353, 'Source Data'!$B$26:$J$26,1),TRUE))))</f>
        <v/>
      </c>
      <c r="Z353" s="171" t="str">
        <f>IF(ISNUMBER($L353),IF(OR(AND(OR($J353="Retired",$J353="Permanent Low-Use"),$K353&lt;=2020),(AND($J353="New",$K353&gt;2020))),"N/A",VLOOKUP($F353,'Source Data'!$B$15:$I$22,5)),"")</f>
        <v/>
      </c>
      <c r="AA353" s="171" t="str">
        <f>IF(ISNUMBER($F353), IF(OR(AND(OR($J353="Retired", $J353="Permanent Low-Use"), $K353&lt;=2021), (AND($J353= "New", $K353&gt;2021))), "N/A", VLOOKUP($F353, 'Source Data'!$B$15:$I$22,6)), "")</f>
        <v/>
      </c>
      <c r="AB353" s="171" t="str">
        <f>IF(ISNUMBER($F353), IF(OR(AND(OR($J353="Retired", $J353="Permanent Low-Use"), $K353&lt;=2022), (AND($J353= "New", $K353&gt;2022))), "N/A", VLOOKUP($F353, 'Source Data'!$B$15:$I$22,7)), "")</f>
        <v/>
      </c>
      <c r="AC353" s="171" t="str">
        <f>IF(ISNUMBER($F353), IF(OR(AND(OR($J353="Retired", $J353="Permanent Low-Use"), $K353&lt;=2023), (AND($J353= "New", $K353&gt;2023))), "N/A", VLOOKUP($F353, 'Source Data'!$B$15:$I$22,8)), "")</f>
        <v/>
      </c>
      <c r="AD353" s="171" t="str">
        <f>IF(ISNUMBER($F353), IF(OR(AND(OR($J353="Retired", $J353="Permanent Low-Use"), $K353&lt;=2024), (AND($J353= "New", $K353&gt;2024))), "N/A", VLOOKUP($F353, 'Source Data'!$B$15:$I$22,8)), "")</f>
        <v/>
      </c>
      <c r="AE353" s="171" t="str">
        <f>IF(ISNUMBER($F353), IF(OR(AND(OR($J353="Retired", $J353="Permanent Low-Use"), $K353&lt;=2025), (AND($J353= "New", $K353&gt;2025))), "N/A", VLOOKUP($F353, 'Source Data'!$B$15:$I$22,8)), "")</f>
        <v/>
      </c>
      <c r="AF353" s="171" t="str">
        <f>IF(ISNUMBER($F353), IF(OR(AND(OR($J353="Retired", $J353="Permanent Low-Use"), $K353&lt;=2026), (AND($J353= "New", $K353&gt;2026))), "N/A", VLOOKUP($F353, 'Source Data'!$B$15:$I$22,8)), "")</f>
        <v/>
      </c>
      <c r="AG353" s="171" t="str">
        <f>IF(ISNUMBER($F353), IF(OR(AND(OR($J353="Retired", $J353="Permanent Low-Use"), $K353&lt;=2027), (AND($J353= "New", $K353&gt;2027))), "N/A", VLOOKUP($F353, 'Source Data'!$B$15:$I$22,8)), "")</f>
        <v/>
      </c>
      <c r="AH353" s="171" t="str">
        <f>IF(ISNUMBER($F353), IF(OR(AND(OR($J353="Retired", $J353="Permanent Low-Use"), $K353&lt;=2028), (AND($J353= "New", $K353&gt;2028))), "N/A", VLOOKUP($F353, 'Source Data'!$B$15:$I$22,8)), "")</f>
        <v/>
      </c>
      <c r="AI353" s="171" t="str">
        <f>IF(ISNUMBER($F353), IF(OR(AND(OR($J353="Retired", $J353="Permanent Low-Use"), $K353&lt;=2029), (AND($J353= "New", $K353&gt;2029))), "N/A", VLOOKUP($F353, 'Source Data'!$B$15:$I$22,8)), "")</f>
        <v/>
      </c>
      <c r="AJ353" s="171" t="str">
        <f>IF(ISNUMBER($F353), IF(OR(AND(OR($J353="Retired", $J353="Permanent Low-Use"), $K353&lt;=2030), (AND($J353= "New", $K353&gt;2030))), "N/A", VLOOKUP($F353, 'Source Data'!$B$15:$I$22,8)), "")</f>
        <v/>
      </c>
      <c r="AK353" s="171" t="str">
        <f>IF($N353= 0, "N/A", IF(ISERROR(VLOOKUP($F353, 'Source Data'!$B$4:$C$11,2)), "", VLOOKUP($F353, 'Source Data'!$B$4:$C$11,2)))</f>
        <v/>
      </c>
    </row>
    <row r="354" spans="1:37" x14ac:dyDescent="0.35">
      <c r="A354" s="99"/>
      <c r="B354" s="89"/>
      <c r="C354" s="90"/>
      <c r="D354" s="90"/>
      <c r="E354" s="91"/>
      <c r="F354" s="91"/>
      <c r="G354" s="86"/>
      <c r="H354" s="87"/>
      <c r="I354" s="86"/>
      <c r="J354" s="88"/>
      <c r="K354" s="92"/>
      <c r="L354" s="168" t="str">
        <f t="shared" si="15"/>
        <v/>
      </c>
      <c r="M354" s="170" t="str">
        <f>IF(ISERROR(VLOOKUP(E354,'Source Data'!$B$67:$J$97, MATCH(F354, 'Source Data'!$B$64:$J$64,1),TRUE))=TRUE,"",VLOOKUP(E354,'Source Data'!$B$67:$J$97,MATCH(F354, 'Source Data'!$B$64:$J$64,1),TRUE))</f>
        <v/>
      </c>
      <c r="N354" s="169" t="str">
        <f t="shared" si="16"/>
        <v/>
      </c>
      <c r="O354" s="170" t="str">
        <f>IF(OR(AND(OR($J354="Retired",$J354="Permanent Low-Use"),$K354&lt;=2020),(AND($J354="New",$K354&gt;2020))),"N/A",IF($N354=0,0,IF(ISERROR(VLOOKUP($E354,'Source Data'!$B$29:$J$60, MATCH($L354, 'Source Data'!$B$26:$J$26,1),TRUE))=TRUE,"",VLOOKUP($E354,'Source Data'!$B$29:$J$60,MATCH($L354, 'Source Data'!$B$26:$J$26,1),TRUE))))</f>
        <v/>
      </c>
      <c r="P354" s="170" t="str">
        <f>IF(OR(AND(OR($J354="Retired",$J354="Permanent Low-Use"),$K354&lt;=2021),(AND($J354="New",$K354&gt;2021))),"N/A",IF($N354=0,0,IF(ISERROR(VLOOKUP($E354,'Source Data'!$B$29:$J$60, MATCH($L354, 'Source Data'!$B$26:$J$26,1),TRUE))=TRUE,"",VLOOKUP($E354,'Source Data'!$B$29:$J$60,MATCH($L354, 'Source Data'!$B$26:$J$26,1),TRUE))))</f>
        <v/>
      </c>
      <c r="Q354" s="170" t="str">
        <f>IF(OR(AND(OR($J354="Retired",$J354="Permanent Low-Use"),$K354&lt;=2022),(AND($J354="New",$K354&gt;2022))),"N/A",IF($N354=0,0,IF(ISERROR(VLOOKUP($E354,'Source Data'!$B$29:$J$60, MATCH($L354, 'Source Data'!$B$26:$J$26,1),TRUE))=TRUE,"",VLOOKUP($E354,'Source Data'!$B$29:$J$60,MATCH($L354, 'Source Data'!$B$26:$J$26,1),TRUE))))</f>
        <v/>
      </c>
      <c r="R354" s="170" t="str">
        <f>IF(OR(AND(OR($J354="Retired",$J354="Permanent Low-Use"),$K354&lt;=2023),(AND($J354="New",$K354&gt;2023))),"N/A",IF($N354=0,0,IF(ISERROR(VLOOKUP($E354,'Source Data'!$B$29:$J$60, MATCH($L354, 'Source Data'!$B$26:$J$26,1),TRUE))=TRUE,"",VLOOKUP($E354,'Source Data'!$B$29:$J$60,MATCH($L354, 'Source Data'!$B$26:$J$26,1),TRUE))))</f>
        <v/>
      </c>
      <c r="S354" s="170" t="str">
        <f>IF(OR(AND(OR($J354="Retired",$J354="Permanent Low-Use"),$K354&lt;=2024),(AND($J354="New",$K354&gt;2024))),"N/A",IF($N354=0,0,IF(ISERROR(VLOOKUP($E354,'Source Data'!$B$29:$J$60, MATCH($L354, 'Source Data'!$B$26:$J$26,1),TRUE))=TRUE,"",VLOOKUP($E354,'Source Data'!$B$29:$J$60,MATCH($L354, 'Source Data'!$B$26:$J$26,1),TRUE))))</f>
        <v/>
      </c>
      <c r="T354" s="170" t="str">
        <f>IF(OR(AND(OR($J354="Retired",$J354="Permanent Low-Use"),$K354&lt;=2025),(AND($J354="New",$K354&gt;2025))),"N/A",IF($N354=0,0,IF(ISERROR(VLOOKUP($E354,'Source Data'!$B$29:$J$60, MATCH($L354, 'Source Data'!$B$26:$J$26,1),TRUE))=TRUE,"",VLOOKUP($E354,'Source Data'!$B$29:$J$60,MATCH($L354, 'Source Data'!$B$26:$J$26,1),TRUE))))</f>
        <v/>
      </c>
      <c r="U354" s="170" t="str">
        <f>IF(OR(AND(OR($J354="Retired",$J354="Permanent Low-Use"),$K354&lt;=2026),(AND($J354="New",$K354&gt;2026))),"N/A",IF($N354=0,0,IF(ISERROR(VLOOKUP($E354,'Source Data'!$B$29:$J$60, MATCH($L354, 'Source Data'!$B$26:$J$26,1),TRUE))=TRUE,"",VLOOKUP($E354,'Source Data'!$B$29:$J$60,MATCH($L354, 'Source Data'!$B$26:$J$26,1),TRUE))))</f>
        <v/>
      </c>
      <c r="V354" s="170" t="str">
        <f>IF(OR(AND(OR($J354="Retired",$J354="Permanent Low-Use"),$K354&lt;=2027),(AND($J354="New",$K354&gt;2027))),"N/A",IF($N354=0,0,IF(ISERROR(VLOOKUP($E354,'Source Data'!$B$29:$J$60, MATCH($L354, 'Source Data'!$B$26:$J$26,1),TRUE))=TRUE,"",VLOOKUP($E354,'Source Data'!$B$29:$J$60,MATCH($L354, 'Source Data'!$B$26:$J$26,1),TRUE))))</f>
        <v/>
      </c>
      <c r="W354" s="170" t="str">
        <f>IF(OR(AND(OR($J354="Retired",$J354="Permanent Low-Use"),$K354&lt;=2028),(AND($J354="New",$K354&gt;2028))),"N/A",IF($N354=0,0,IF(ISERROR(VLOOKUP($E354,'Source Data'!$B$29:$J$60, MATCH($L354, 'Source Data'!$B$26:$J$26,1),TRUE))=TRUE,"",VLOOKUP($E354,'Source Data'!$B$29:$J$60,MATCH($L354, 'Source Data'!$B$26:$J$26,1),TRUE))))</f>
        <v/>
      </c>
      <c r="X354" s="170" t="str">
        <f>IF(OR(AND(OR($J354="Retired",$J354="Permanent Low-Use"),$K354&lt;=2029),(AND($J354="New",$K354&gt;2029))),"N/A",IF($N354=0,0,IF(ISERROR(VLOOKUP($E354,'Source Data'!$B$29:$J$60, MATCH($L354, 'Source Data'!$B$26:$J$26,1),TRUE))=TRUE,"",VLOOKUP($E354,'Source Data'!$B$29:$J$60,MATCH($L354, 'Source Data'!$B$26:$J$26,1),TRUE))))</f>
        <v/>
      </c>
      <c r="Y354" s="170" t="str">
        <f>IF(OR(AND(OR($J354="Retired",$J354="Permanent Low-Use"),$K354&lt;=2030),(AND($J354="New",$K354&gt;2030))),"N/A",IF($N354=0,0,IF(ISERROR(VLOOKUP($E354,'Source Data'!$B$29:$J$60, MATCH($L354, 'Source Data'!$B$26:$J$26,1),TRUE))=TRUE,"",VLOOKUP($E354,'Source Data'!$B$29:$J$60,MATCH($L354, 'Source Data'!$B$26:$J$26,1),TRUE))))</f>
        <v/>
      </c>
      <c r="Z354" s="171" t="str">
        <f>IF(ISNUMBER($L354),IF(OR(AND(OR($J354="Retired",$J354="Permanent Low-Use"),$K354&lt;=2020),(AND($J354="New",$K354&gt;2020))),"N/A",VLOOKUP($F354,'Source Data'!$B$15:$I$22,5)),"")</f>
        <v/>
      </c>
      <c r="AA354" s="171" t="str">
        <f>IF(ISNUMBER($F354), IF(OR(AND(OR($J354="Retired", $J354="Permanent Low-Use"), $K354&lt;=2021), (AND($J354= "New", $K354&gt;2021))), "N/A", VLOOKUP($F354, 'Source Data'!$B$15:$I$22,6)), "")</f>
        <v/>
      </c>
      <c r="AB354" s="171" t="str">
        <f>IF(ISNUMBER($F354), IF(OR(AND(OR($J354="Retired", $J354="Permanent Low-Use"), $K354&lt;=2022), (AND($J354= "New", $K354&gt;2022))), "N/A", VLOOKUP($F354, 'Source Data'!$B$15:$I$22,7)), "")</f>
        <v/>
      </c>
      <c r="AC354" s="171" t="str">
        <f>IF(ISNUMBER($F354), IF(OR(AND(OR($J354="Retired", $J354="Permanent Low-Use"), $K354&lt;=2023), (AND($J354= "New", $K354&gt;2023))), "N/A", VLOOKUP($F354, 'Source Data'!$B$15:$I$22,8)), "")</f>
        <v/>
      </c>
      <c r="AD354" s="171" t="str">
        <f>IF(ISNUMBER($F354), IF(OR(AND(OR($J354="Retired", $J354="Permanent Low-Use"), $K354&lt;=2024), (AND($J354= "New", $K354&gt;2024))), "N/A", VLOOKUP($F354, 'Source Data'!$B$15:$I$22,8)), "")</f>
        <v/>
      </c>
      <c r="AE354" s="171" t="str">
        <f>IF(ISNUMBER($F354), IF(OR(AND(OR($J354="Retired", $J354="Permanent Low-Use"), $K354&lt;=2025), (AND($J354= "New", $K354&gt;2025))), "N/A", VLOOKUP($F354, 'Source Data'!$B$15:$I$22,8)), "")</f>
        <v/>
      </c>
      <c r="AF354" s="171" t="str">
        <f>IF(ISNUMBER($F354), IF(OR(AND(OR($J354="Retired", $J354="Permanent Low-Use"), $K354&lt;=2026), (AND($J354= "New", $K354&gt;2026))), "N/A", VLOOKUP($F354, 'Source Data'!$B$15:$I$22,8)), "")</f>
        <v/>
      </c>
      <c r="AG354" s="171" t="str">
        <f>IF(ISNUMBER($F354), IF(OR(AND(OR($J354="Retired", $J354="Permanent Low-Use"), $K354&lt;=2027), (AND($J354= "New", $K354&gt;2027))), "N/A", VLOOKUP($F354, 'Source Data'!$B$15:$I$22,8)), "")</f>
        <v/>
      </c>
      <c r="AH354" s="171" t="str">
        <f>IF(ISNUMBER($F354), IF(OR(AND(OR($J354="Retired", $J354="Permanent Low-Use"), $K354&lt;=2028), (AND($J354= "New", $K354&gt;2028))), "N/A", VLOOKUP($F354, 'Source Data'!$B$15:$I$22,8)), "")</f>
        <v/>
      </c>
      <c r="AI354" s="171" t="str">
        <f>IF(ISNUMBER($F354), IF(OR(AND(OR($J354="Retired", $J354="Permanent Low-Use"), $K354&lt;=2029), (AND($J354= "New", $K354&gt;2029))), "N/A", VLOOKUP($F354, 'Source Data'!$B$15:$I$22,8)), "")</f>
        <v/>
      </c>
      <c r="AJ354" s="171" t="str">
        <f>IF(ISNUMBER($F354), IF(OR(AND(OR($J354="Retired", $J354="Permanent Low-Use"), $K354&lt;=2030), (AND($J354= "New", $K354&gt;2030))), "N/A", VLOOKUP($F354, 'Source Data'!$B$15:$I$22,8)), "")</f>
        <v/>
      </c>
      <c r="AK354" s="171" t="str">
        <f>IF($N354= 0, "N/A", IF(ISERROR(VLOOKUP($F354, 'Source Data'!$B$4:$C$11,2)), "", VLOOKUP($F354, 'Source Data'!$B$4:$C$11,2)))</f>
        <v/>
      </c>
    </row>
    <row r="355" spans="1:37" x14ac:dyDescent="0.35">
      <c r="A355" s="99"/>
      <c r="B355" s="89"/>
      <c r="C355" s="90"/>
      <c r="D355" s="90"/>
      <c r="E355" s="91"/>
      <c r="F355" s="91"/>
      <c r="G355" s="86"/>
      <c r="H355" s="87"/>
      <c r="I355" s="86"/>
      <c r="J355" s="88"/>
      <c r="K355" s="92"/>
      <c r="L355" s="168" t="str">
        <f t="shared" si="15"/>
        <v/>
      </c>
      <c r="M355" s="170" t="str">
        <f>IF(ISERROR(VLOOKUP(E355,'Source Data'!$B$67:$J$97, MATCH(F355, 'Source Data'!$B$64:$J$64,1),TRUE))=TRUE,"",VLOOKUP(E355,'Source Data'!$B$67:$J$97,MATCH(F355, 'Source Data'!$B$64:$J$64,1),TRUE))</f>
        <v/>
      </c>
      <c r="N355" s="169" t="str">
        <f t="shared" si="16"/>
        <v/>
      </c>
      <c r="O355" s="170" t="str">
        <f>IF(OR(AND(OR($J355="Retired",$J355="Permanent Low-Use"),$K355&lt;=2020),(AND($J355="New",$K355&gt;2020))),"N/A",IF($N355=0,0,IF(ISERROR(VLOOKUP($E355,'Source Data'!$B$29:$J$60, MATCH($L355, 'Source Data'!$B$26:$J$26,1),TRUE))=TRUE,"",VLOOKUP($E355,'Source Data'!$B$29:$J$60,MATCH($L355, 'Source Data'!$B$26:$J$26,1),TRUE))))</f>
        <v/>
      </c>
      <c r="P355" s="170" t="str">
        <f>IF(OR(AND(OR($J355="Retired",$J355="Permanent Low-Use"),$K355&lt;=2021),(AND($J355="New",$K355&gt;2021))),"N/A",IF($N355=0,0,IF(ISERROR(VLOOKUP($E355,'Source Data'!$B$29:$J$60, MATCH($L355, 'Source Data'!$B$26:$J$26,1),TRUE))=TRUE,"",VLOOKUP($E355,'Source Data'!$B$29:$J$60,MATCH($L355, 'Source Data'!$B$26:$J$26,1),TRUE))))</f>
        <v/>
      </c>
      <c r="Q355" s="170" t="str">
        <f>IF(OR(AND(OR($J355="Retired",$J355="Permanent Low-Use"),$K355&lt;=2022),(AND($J355="New",$K355&gt;2022))),"N/A",IF($N355=0,0,IF(ISERROR(VLOOKUP($E355,'Source Data'!$B$29:$J$60, MATCH($L355, 'Source Data'!$B$26:$J$26,1),TRUE))=TRUE,"",VLOOKUP($E355,'Source Data'!$B$29:$J$60,MATCH($L355, 'Source Data'!$B$26:$J$26,1),TRUE))))</f>
        <v/>
      </c>
      <c r="R355" s="170" t="str">
        <f>IF(OR(AND(OR($J355="Retired",$J355="Permanent Low-Use"),$K355&lt;=2023),(AND($J355="New",$K355&gt;2023))),"N/A",IF($N355=0,0,IF(ISERROR(VLOOKUP($E355,'Source Data'!$B$29:$J$60, MATCH($L355, 'Source Data'!$B$26:$J$26,1),TRUE))=TRUE,"",VLOOKUP($E355,'Source Data'!$B$29:$J$60,MATCH($L355, 'Source Data'!$B$26:$J$26,1),TRUE))))</f>
        <v/>
      </c>
      <c r="S355" s="170" t="str">
        <f>IF(OR(AND(OR($J355="Retired",$J355="Permanent Low-Use"),$K355&lt;=2024),(AND($J355="New",$K355&gt;2024))),"N/A",IF($N355=0,0,IF(ISERROR(VLOOKUP($E355,'Source Data'!$B$29:$J$60, MATCH($L355, 'Source Data'!$B$26:$J$26,1),TRUE))=TRUE,"",VLOOKUP($E355,'Source Data'!$B$29:$J$60,MATCH($L355, 'Source Data'!$B$26:$J$26,1),TRUE))))</f>
        <v/>
      </c>
      <c r="T355" s="170" t="str">
        <f>IF(OR(AND(OR($J355="Retired",$J355="Permanent Low-Use"),$K355&lt;=2025),(AND($J355="New",$K355&gt;2025))),"N/A",IF($N355=0,0,IF(ISERROR(VLOOKUP($E355,'Source Data'!$B$29:$J$60, MATCH($L355, 'Source Data'!$B$26:$J$26,1),TRUE))=TRUE,"",VLOOKUP($E355,'Source Data'!$B$29:$J$60,MATCH($L355, 'Source Data'!$B$26:$J$26,1),TRUE))))</f>
        <v/>
      </c>
      <c r="U355" s="170" t="str">
        <f>IF(OR(AND(OR($J355="Retired",$J355="Permanent Low-Use"),$K355&lt;=2026),(AND($J355="New",$K355&gt;2026))),"N/A",IF($N355=0,0,IF(ISERROR(VLOOKUP($E355,'Source Data'!$B$29:$J$60, MATCH($L355, 'Source Data'!$B$26:$J$26,1),TRUE))=TRUE,"",VLOOKUP($E355,'Source Data'!$B$29:$J$60,MATCH($L355, 'Source Data'!$B$26:$J$26,1),TRUE))))</f>
        <v/>
      </c>
      <c r="V355" s="170" t="str">
        <f>IF(OR(AND(OR($J355="Retired",$J355="Permanent Low-Use"),$K355&lt;=2027),(AND($J355="New",$K355&gt;2027))),"N/A",IF($N355=0,0,IF(ISERROR(VLOOKUP($E355,'Source Data'!$B$29:$J$60, MATCH($L355, 'Source Data'!$B$26:$J$26,1),TRUE))=TRUE,"",VLOOKUP($E355,'Source Data'!$B$29:$J$60,MATCH($L355, 'Source Data'!$B$26:$J$26,1),TRUE))))</f>
        <v/>
      </c>
      <c r="W355" s="170" t="str">
        <f>IF(OR(AND(OR($J355="Retired",$J355="Permanent Low-Use"),$K355&lt;=2028),(AND($J355="New",$K355&gt;2028))),"N/A",IF($N355=0,0,IF(ISERROR(VLOOKUP($E355,'Source Data'!$B$29:$J$60, MATCH($L355, 'Source Data'!$B$26:$J$26,1),TRUE))=TRUE,"",VLOOKUP($E355,'Source Data'!$B$29:$J$60,MATCH($L355, 'Source Data'!$B$26:$J$26,1),TRUE))))</f>
        <v/>
      </c>
      <c r="X355" s="170" t="str">
        <f>IF(OR(AND(OR($J355="Retired",$J355="Permanent Low-Use"),$K355&lt;=2029),(AND($J355="New",$K355&gt;2029))),"N/A",IF($N355=0,0,IF(ISERROR(VLOOKUP($E355,'Source Data'!$B$29:$J$60, MATCH($L355, 'Source Data'!$B$26:$J$26,1),TRUE))=TRUE,"",VLOOKUP($E355,'Source Data'!$B$29:$J$60,MATCH($L355, 'Source Data'!$B$26:$J$26,1),TRUE))))</f>
        <v/>
      </c>
      <c r="Y355" s="170" t="str">
        <f>IF(OR(AND(OR($J355="Retired",$J355="Permanent Low-Use"),$K355&lt;=2030),(AND($J355="New",$K355&gt;2030))),"N/A",IF($N355=0,0,IF(ISERROR(VLOOKUP($E355,'Source Data'!$B$29:$J$60, MATCH($L355, 'Source Data'!$B$26:$J$26,1),TRUE))=TRUE,"",VLOOKUP($E355,'Source Data'!$B$29:$J$60,MATCH($L355, 'Source Data'!$B$26:$J$26,1),TRUE))))</f>
        <v/>
      </c>
      <c r="Z355" s="171" t="str">
        <f>IF(ISNUMBER($L355),IF(OR(AND(OR($J355="Retired",$J355="Permanent Low-Use"),$K355&lt;=2020),(AND($J355="New",$K355&gt;2020))),"N/A",VLOOKUP($F355,'Source Data'!$B$15:$I$22,5)),"")</f>
        <v/>
      </c>
      <c r="AA355" s="171" t="str">
        <f>IF(ISNUMBER($F355), IF(OR(AND(OR($J355="Retired", $J355="Permanent Low-Use"), $K355&lt;=2021), (AND($J355= "New", $K355&gt;2021))), "N/A", VLOOKUP($F355, 'Source Data'!$B$15:$I$22,6)), "")</f>
        <v/>
      </c>
      <c r="AB355" s="171" t="str">
        <f>IF(ISNUMBER($F355), IF(OR(AND(OR($J355="Retired", $J355="Permanent Low-Use"), $K355&lt;=2022), (AND($J355= "New", $K355&gt;2022))), "N/A", VLOOKUP($F355, 'Source Data'!$B$15:$I$22,7)), "")</f>
        <v/>
      </c>
      <c r="AC355" s="171" t="str">
        <f>IF(ISNUMBER($F355), IF(OR(AND(OR($J355="Retired", $J355="Permanent Low-Use"), $K355&lt;=2023), (AND($J355= "New", $K355&gt;2023))), "N/A", VLOOKUP($F355, 'Source Data'!$B$15:$I$22,8)), "")</f>
        <v/>
      </c>
      <c r="AD355" s="171" t="str">
        <f>IF(ISNUMBER($F355), IF(OR(AND(OR($J355="Retired", $J355="Permanent Low-Use"), $K355&lt;=2024), (AND($J355= "New", $K355&gt;2024))), "N/A", VLOOKUP($F355, 'Source Data'!$B$15:$I$22,8)), "")</f>
        <v/>
      </c>
      <c r="AE355" s="171" t="str">
        <f>IF(ISNUMBER($F355), IF(OR(AND(OR($J355="Retired", $J355="Permanent Low-Use"), $K355&lt;=2025), (AND($J355= "New", $K355&gt;2025))), "N/A", VLOOKUP($F355, 'Source Data'!$B$15:$I$22,8)), "")</f>
        <v/>
      </c>
      <c r="AF355" s="171" t="str">
        <f>IF(ISNUMBER($F355), IF(OR(AND(OR($J355="Retired", $J355="Permanent Low-Use"), $K355&lt;=2026), (AND($J355= "New", $K355&gt;2026))), "N/A", VLOOKUP($F355, 'Source Data'!$B$15:$I$22,8)), "")</f>
        <v/>
      </c>
      <c r="AG355" s="171" t="str">
        <f>IF(ISNUMBER($F355), IF(OR(AND(OR($J355="Retired", $J355="Permanent Low-Use"), $K355&lt;=2027), (AND($J355= "New", $K355&gt;2027))), "N/A", VLOOKUP($F355, 'Source Data'!$B$15:$I$22,8)), "")</f>
        <v/>
      </c>
      <c r="AH355" s="171" t="str">
        <f>IF(ISNUMBER($F355), IF(OR(AND(OR($J355="Retired", $J355="Permanent Low-Use"), $K355&lt;=2028), (AND($J355= "New", $K355&gt;2028))), "N/A", VLOOKUP($F355, 'Source Data'!$B$15:$I$22,8)), "")</f>
        <v/>
      </c>
      <c r="AI355" s="171" t="str">
        <f>IF(ISNUMBER($F355), IF(OR(AND(OR($J355="Retired", $J355="Permanent Low-Use"), $K355&lt;=2029), (AND($J355= "New", $K355&gt;2029))), "N/A", VLOOKUP($F355, 'Source Data'!$B$15:$I$22,8)), "")</f>
        <v/>
      </c>
      <c r="AJ355" s="171" t="str">
        <f>IF(ISNUMBER($F355), IF(OR(AND(OR($J355="Retired", $J355="Permanent Low-Use"), $K355&lt;=2030), (AND($J355= "New", $K355&gt;2030))), "N/A", VLOOKUP($F355, 'Source Data'!$B$15:$I$22,8)), "")</f>
        <v/>
      </c>
      <c r="AK355" s="171" t="str">
        <f>IF($N355= 0, "N/A", IF(ISERROR(VLOOKUP($F355, 'Source Data'!$B$4:$C$11,2)), "", VLOOKUP($F355, 'Source Data'!$B$4:$C$11,2)))</f>
        <v/>
      </c>
    </row>
    <row r="356" spans="1:37" x14ac:dyDescent="0.35">
      <c r="A356" s="99"/>
      <c r="B356" s="89"/>
      <c r="C356" s="90"/>
      <c r="D356" s="90"/>
      <c r="E356" s="91"/>
      <c r="F356" s="91"/>
      <c r="G356" s="86"/>
      <c r="H356" s="87"/>
      <c r="I356" s="86"/>
      <c r="J356" s="88"/>
      <c r="K356" s="92"/>
      <c r="L356" s="168" t="str">
        <f t="shared" si="15"/>
        <v/>
      </c>
      <c r="M356" s="170" t="str">
        <f>IF(ISERROR(VLOOKUP(E356,'Source Data'!$B$67:$J$97, MATCH(F356, 'Source Data'!$B$64:$J$64,1),TRUE))=TRUE,"",VLOOKUP(E356,'Source Data'!$B$67:$J$97,MATCH(F356, 'Source Data'!$B$64:$J$64,1),TRUE))</f>
        <v/>
      </c>
      <c r="N356" s="169" t="str">
        <f t="shared" si="16"/>
        <v/>
      </c>
      <c r="O356" s="170" t="str">
        <f>IF(OR(AND(OR($J356="Retired",$J356="Permanent Low-Use"),$K356&lt;=2020),(AND($J356="New",$K356&gt;2020))),"N/A",IF($N356=0,0,IF(ISERROR(VLOOKUP($E356,'Source Data'!$B$29:$J$60, MATCH($L356, 'Source Data'!$B$26:$J$26,1),TRUE))=TRUE,"",VLOOKUP($E356,'Source Data'!$B$29:$J$60,MATCH($L356, 'Source Data'!$B$26:$J$26,1),TRUE))))</f>
        <v/>
      </c>
      <c r="P356" s="170" t="str">
        <f>IF(OR(AND(OR($J356="Retired",$J356="Permanent Low-Use"),$K356&lt;=2021),(AND($J356="New",$K356&gt;2021))),"N/A",IF($N356=0,0,IF(ISERROR(VLOOKUP($E356,'Source Data'!$B$29:$J$60, MATCH($L356, 'Source Data'!$B$26:$J$26,1),TRUE))=TRUE,"",VLOOKUP($E356,'Source Data'!$B$29:$J$60,MATCH($L356, 'Source Data'!$B$26:$J$26,1),TRUE))))</f>
        <v/>
      </c>
      <c r="Q356" s="170" t="str">
        <f>IF(OR(AND(OR($J356="Retired",$J356="Permanent Low-Use"),$K356&lt;=2022),(AND($J356="New",$K356&gt;2022))),"N/A",IF($N356=0,0,IF(ISERROR(VLOOKUP($E356,'Source Data'!$B$29:$J$60, MATCH($L356, 'Source Data'!$B$26:$J$26,1),TRUE))=TRUE,"",VLOOKUP($E356,'Source Data'!$B$29:$J$60,MATCH($L356, 'Source Data'!$B$26:$J$26,1),TRUE))))</f>
        <v/>
      </c>
      <c r="R356" s="170" t="str">
        <f>IF(OR(AND(OR($J356="Retired",$J356="Permanent Low-Use"),$K356&lt;=2023),(AND($J356="New",$K356&gt;2023))),"N/A",IF($N356=0,0,IF(ISERROR(VLOOKUP($E356,'Source Data'!$B$29:$J$60, MATCH($L356, 'Source Data'!$B$26:$J$26,1),TRUE))=TRUE,"",VLOOKUP($E356,'Source Data'!$B$29:$J$60,MATCH($L356, 'Source Data'!$B$26:$J$26,1),TRUE))))</f>
        <v/>
      </c>
      <c r="S356" s="170" t="str">
        <f>IF(OR(AND(OR($J356="Retired",$J356="Permanent Low-Use"),$K356&lt;=2024),(AND($J356="New",$K356&gt;2024))),"N/A",IF($N356=0,0,IF(ISERROR(VLOOKUP($E356,'Source Data'!$B$29:$J$60, MATCH($L356, 'Source Data'!$B$26:$J$26,1),TRUE))=TRUE,"",VLOOKUP($E356,'Source Data'!$B$29:$J$60,MATCH($L356, 'Source Data'!$B$26:$J$26,1),TRUE))))</f>
        <v/>
      </c>
      <c r="T356" s="170" t="str">
        <f>IF(OR(AND(OR($J356="Retired",$J356="Permanent Low-Use"),$K356&lt;=2025),(AND($J356="New",$K356&gt;2025))),"N/A",IF($N356=0,0,IF(ISERROR(VLOOKUP($E356,'Source Data'!$B$29:$J$60, MATCH($L356, 'Source Data'!$B$26:$J$26,1),TRUE))=TRUE,"",VLOOKUP($E356,'Source Data'!$B$29:$J$60,MATCH($L356, 'Source Data'!$B$26:$J$26,1),TRUE))))</f>
        <v/>
      </c>
      <c r="U356" s="170" t="str">
        <f>IF(OR(AND(OR($J356="Retired",$J356="Permanent Low-Use"),$K356&lt;=2026),(AND($J356="New",$K356&gt;2026))),"N/A",IF($N356=0,0,IF(ISERROR(VLOOKUP($E356,'Source Data'!$B$29:$J$60, MATCH($L356, 'Source Data'!$B$26:$J$26,1),TRUE))=TRUE,"",VLOOKUP($E356,'Source Data'!$B$29:$J$60,MATCH($L356, 'Source Data'!$B$26:$J$26,1),TRUE))))</f>
        <v/>
      </c>
      <c r="V356" s="170" t="str">
        <f>IF(OR(AND(OR($J356="Retired",$J356="Permanent Low-Use"),$K356&lt;=2027),(AND($J356="New",$K356&gt;2027))),"N/A",IF($N356=0,0,IF(ISERROR(VLOOKUP($E356,'Source Data'!$B$29:$J$60, MATCH($L356, 'Source Data'!$B$26:$J$26,1),TRUE))=TRUE,"",VLOOKUP($E356,'Source Data'!$B$29:$J$60,MATCH($L356, 'Source Data'!$B$26:$J$26,1),TRUE))))</f>
        <v/>
      </c>
      <c r="W356" s="170" t="str">
        <f>IF(OR(AND(OR($J356="Retired",$J356="Permanent Low-Use"),$K356&lt;=2028),(AND($J356="New",$K356&gt;2028))),"N/A",IF($N356=0,0,IF(ISERROR(VLOOKUP($E356,'Source Data'!$B$29:$J$60, MATCH($L356, 'Source Data'!$B$26:$J$26,1),TRUE))=TRUE,"",VLOOKUP($E356,'Source Data'!$B$29:$J$60,MATCH($L356, 'Source Data'!$B$26:$J$26,1),TRUE))))</f>
        <v/>
      </c>
      <c r="X356" s="170" t="str">
        <f>IF(OR(AND(OR($J356="Retired",$J356="Permanent Low-Use"),$K356&lt;=2029),(AND($J356="New",$K356&gt;2029))),"N/A",IF($N356=0,0,IF(ISERROR(VLOOKUP($E356,'Source Data'!$B$29:$J$60, MATCH($L356, 'Source Data'!$B$26:$J$26,1),TRUE))=TRUE,"",VLOOKUP($E356,'Source Data'!$B$29:$J$60,MATCH($L356, 'Source Data'!$B$26:$J$26,1),TRUE))))</f>
        <v/>
      </c>
      <c r="Y356" s="170" t="str">
        <f>IF(OR(AND(OR($J356="Retired",$J356="Permanent Low-Use"),$K356&lt;=2030),(AND($J356="New",$K356&gt;2030))),"N/A",IF($N356=0,0,IF(ISERROR(VLOOKUP($E356,'Source Data'!$B$29:$J$60, MATCH($L356, 'Source Data'!$B$26:$J$26,1),TRUE))=TRUE,"",VLOOKUP($E356,'Source Data'!$B$29:$J$60,MATCH($L356, 'Source Data'!$B$26:$J$26,1),TRUE))))</f>
        <v/>
      </c>
      <c r="Z356" s="171" t="str">
        <f>IF(ISNUMBER($L356),IF(OR(AND(OR($J356="Retired",$J356="Permanent Low-Use"),$K356&lt;=2020),(AND($J356="New",$K356&gt;2020))),"N/A",VLOOKUP($F356,'Source Data'!$B$15:$I$22,5)),"")</f>
        <v/>
      </c>
      <c r="AA356" s="171" t="str">
        <f>IF(ISNUMBER($F356), IF(OR(AND(OR($J356="Retired", $J356="Permanent Low-Use"), $K356&lt;=2021), (AND($J356= "New", $K356&gt;2021))), "N/A", VLOOKUP($F356, 'Source Data'!$B$15:$I$22,6)), "")</f>
        <v/>
      </c>
      <c r="AB356" s="171" t="str">
        <f>IF(ISNUMBER($F356), IF(OR(AND(OR($J356="Retired", $J356="Permanent Low-Use"), $K356&lt;=2022), (AND($J356= "New", $K356&gt;2022))), "N/A", VLOOKUP($F356, 'Source Data'!$B$15:$I$22,7)), "")</f>
        <v/>
      </c>
      <c r="AC356" s="171" t="str">
        <f>IF(ISNUMBER($F356), IF(OR(AND(OR($J356="Retired", $J356="Permanent Low-Use"), $K356&lt;=2023), (AND($J356= "New", $K356&gt;2023))), "N/A", VLOOKUP($F356, 'Source Data'!$B$15:$I$22,8)), "")</f>
        <v/>
      </c>
      <c r="AD356" s="171" t="str">
        <f>IF(ISNUMBER($F356), IF(OR(AND(OR($J356="Retired", $J356="Permanent Low-Use"), $K356&lt;=2024), (AND($J356= "New", $K356&gt;2024))), "N/A", VLOOKUP($F356, 'Source Data'!$B$15:$I$22,8)), "")</f>
        <v/>
      </c>
      <c r="AE356" s="171" t="str">
        <f>IF(ISNUMBER($F356), IF(OR(AND(OR($J356="Retired", $J356="Permanent Low-Use"), $K356&lt;=2025), (AND($J356= "New", $K356&gt;2025))), "N/A", VLOOKUP($F356, 'Source Data'!$B$15:$I$22,8)), "")</f>
        <v/>
      </c>
      <c r="AF356" s="171" t="str">
        <f>IF(ISNUMBER($F356), IF(OR(AND(OR($J356="Retired", $J356="Permanent Low-Use"), $K356&lt;=2026), (AND($J356= "New", $K356&gt;2026))), "N/A", VLOOKUP($F356, 'Source Data'!$B$15:$I$22,8)), "")</f>
        <v/>
      </c>
      <c r="AG356" s="171" t="str">
        <f>IF(ISNUMBER($F356), IF(OR(AND(OR($J356="Retired", $J356="Permanent Low-Use"), $K356&lt;=2027), (AND($J356= "New", $K356&gt;2027))), "N/A", VLOOKUP($F356, 'Source Data'!$B$15:$I$22,8)), "")</f>
        <v/>
      </c>
      <c r="AH356" s="171" t="str">
        <f>IF(ISNUMBER($F356), IF(OR(AND(OR($J356="Retired", $J356="Permanent Low-Use"), $K356&lt;=2028), (AND($J356= "New", $K356&gt;2028))), "N/A", VLOOKUP($F356, 'Source Data'!$B$15:$I$22,8)), "")</f>
        <v/>
      </c>
      <c r="AI356" s="171" t="str">
        <f>IF(ISNUMBER($F356), IF(OR(AND(OR($J356="Retired", $J356="Permanent Low-Use"), $K356&lt;=2029), (AND($J356= "New", $K356&gt;2029))), "N/A", VLOOKUP($F356, 'Source Data'!$B$15:$I$22,8)), "")</f>
        <v/>
      </c>
      <c r="AJ356" s="171" t="str">
        <f>IF(ISNUMBER($F356), IF(OR(AND(OR($J356="Retired", $J356="Permanent Low-Use"), $K356&lt;=2030), (AND($J356= "New", $K356&gt;2030))), "N/A", VLOOKUP($F356, 'Source Data'!$B$15:$I$22,8)), "")</f>
        <v/>
      </c>
      <c r="AK356" s="171" t="str">
        <f>IF($N356= 0, "N/A", IF(ISERROR(VLOOKUP($F356, 'Source Data'!$B$4:$C$11,2)), "", VLOOKUP($F356, 'Source Data'!$B$4:$C$11,2)))</f>
        <v/>
      </c>
    </row>
    <row r="357" spans="1:37" x14ac:dyDescent="0.35">
      <c r="A357" s="99"/>
      <c r="B357" s="89"/>
      <c r="C357" s="90"/>
      <c r="D357" s="90"/>
      <c r="E357" s="91"/>
      <c r="F357" s="91"/>
      <c r="G357" s="86"/>
      <c r="H357" s="87"/>
      <c r="I357" s="86"/>
      <c r="J357" s="88"/>
      <c r="K357" s="92"/>
      <c r="L357" s="168" t="str">
        <f t="shared" si="15"/>
        <v/>
      </c>
      <c r="M357" s="170" t="str">
        <f>IF(ISERROR(VLOOKUP(E357,'Source Data'!$B$67:$J$97, MATCH(F357, 'Source Data'!$B$64:$J$64,1),TRUE))=TRUE,"",VLOOKUP(E357,'Source Data'!$B$67:$J$97,MATCH(F357, 'Source Data'!$B$64:$J$64,1),TRUE))</f>
        <v/>
      </c>
      <c r="N357" s="169" t="str">
        <f t="shared" si="16"/>
        <v/>
      </c>
      <c r="O357" s="170" t="str">
        <f>IF(OR(AND(OR($J357="Retired",$J357="Permanent Low-Use"),$K357&lt;=2020),(AND($J357="New",$K357&gt;2020))),"N/A",IF($N357=0,0,IF(ISERROR(VLOOKUP($E357,'Source Data'!$B$29:$J$60, MATCH($L357, 'Source Data'!$B$26:$J$26,1),TRUE))=TRUE,"",VLOOKUP($E357,'Source Data'!$B$29:$J$60,MATCH($L357, 'Source Data'!$B$26:$J$26,1),TRUE))))</f>
        <v/>
      </c>
      <c r="P357" s="170" t="str">
        <f>IF(OR(AND(OR($J357="Retired",$J357="Permanent Low-Use"),$K357&lt;=2021),(AND($J357="New",$K357&gt;2021))),"N/A",IF($N357=0,0,IF(ISERROR(VLOOKUP($E357,'Source Data'!$B$29:$J$60, MATCH($L357, 'Source Data'!$B$26:$J$26,1),TRUE))=TRUE,"",VLOOKUP($E357,'Source Data'!$B$29:$J$60,MATCH($L357, 'Source Data'!$B$26:$J$26,1),TRUE))))</f>
        <v/>
      </c>
      <c r="Q357" s="170" t="str">
        <f>IF(OR(AND(OR($J357="Retired",$J357="Permanent Low-Use"),$K357&lt;=2022),(AND($J357="New",$K357&gt;2022))),"N/A",IF($N357=0,0,IF(ISERROR(VLOOKUP($E357,'Source Data'!$B$29:$J$60, MATCH($L357, 'Source Data'!$B$26:$J$26,1),TRUE))=TRUE,"",VLOOKUP($E357,'Source Data'!$B$29:$J$60,MATCH($L357, 'Source Data'!$B$26:$J$26,1),TRUE))))</f>
        <v/>
      </c>
      <c r="R357" s="170" t="str">
        <f>IF(OR(AND(OR($J357="Retired",$J357="Permanent Low-Use"),$K357&lt;=2023),(AND($J357="New",$K357&gt;2023))),"N/A",IF($N357=0,0,IF(ISERROR(VLOOKUP($E357,'Source Data'!$B$29:$J$60, MATCH($L357, 'Source Data'!$B$26:$J$26,1),TRUE))=TRUE,"",VLOOKUP($E357,'Source Data'!$B$29:$J$60,MATCH($L357, 'Source Data'!$B$26:$J$26,1),TRUE))))</f>
        <v/>
      </c>
      <c r="S357" s="170" t="str">
        <f>IF(OR(AND(OR($J357="Retired",$J357="Permanent Low-Use"),$K357&lt;=2024),(AND($J357="New",$K357&gt;2024))),"N/A",IF($N357=0,0,IF(ISERROR(VLOOKUP($E357,'Source Data'!$B$29:$J$60, MATCH($L357, 'Source Data'!$B$26:$J$26,1),TRUE))=TRUE,"",VLOOKUP($E357,'Source Data'!$B$29:$J$60,MATCH($L357, 'Source Data'!$B$26:$J$26,1),TRUE))))</f>
        <v/>
      </c>
      <c r="T357" s="170" t="str">
        <f>IF(OR(AND(OR($J357="Retired",$J357="Permanent Low-Use"),$K357&lt;=2025),(AND($J357="New",$K357&gt;2025))),"N/A",IF($N357=0,0,IF(ISERROR(VLOOKUP($E357,'Source Data'!$B$29:$J$60, MATCH($L357, 'Source Data'!$B$26:$J$26,1),TRUE))=TRUE,"",VLOOKUP($E357,'Source Data'!$B$29:$J$60,MATCH($L357, 'Source Data'!$B$26:$J$26,1),TRUE))))</f>
        <v/>
      </c>
      <c r="U357" s="170" t="str">
        <f>IF(OR(AND(OR($J357="Retired",$J357="Permanent Low-Use"),$K357&lt;=2026),(AND($J357="New",$K357&gt;2026))),"N/A",IF($N357=0,0,IF(ISERROR(VLOOKUP($E357,'Source Data'!$B$29:$J$60, MATCH($L357, 'Source Data'!$B$26:$J$26,1),TRUE))=TRUE,"",VLOOKUP($E357,'Source Data'!$B$29:$J$60,MATCH($L357, 'Source Data'!$B$26:$J$26,1),TRUE))))</f>
        <v/>
      </c>
      <c r="V357" s="170" t="str">
        <f>IF(OR(AND(OR($J357="Retired",$J357="Permanent Low-Use"),$K357&lt;=2027),(AND($J357="New",$K357&gt;2027))),"N/A",IF($N357=0,0,IF(ISERROR(VLOOKUP($E357,'Source Data'!$B$29:$J$60, MATCH($L357, 'Source Data'!$B$26:$J$26,1),TRUE))=TRUE,"",VLOOKUP($E357,'Source Data'!$B$29:$J$60,MATCH($L357, 'Source Data'!$B$26:$J$26,1),TRUE))))</f>
        <v/>
      </c>
      <c r="W357" s="170" t="str">
        <f>IF(OR(AND(OR($J357="Retired",$J357="Permanent Low-Use"),$K357&lt;=2028),(AND($J357="New",$K357&gt;2028))),"N/A",IF($N357=0,0,IF(ISERROR(VLOOKUP($E357,'Source Data'!$B$29:$J$60, MATCH($L357, 'Source Data'!$B$26:$J$26,1),TRUE))=TRUE,"",VLOOKUP($E357,'Source Data'!$B$29:$J$60,MATCH($L357, 'Source Data'!$B$26:$J$26,1),TRUE))))</f>
        <v/>
      </c>
      <c r="X357" s="170" t="str">
        <f>IF(OR(AND(OR($J357="Retired",$J357="Permanent Low-Use"),$K357&lt;=2029),(AND($J357="New",$K357&gt;2029))),"N/A",IF($N357=0,0,IF(ISERROR(VLOOKUP($E357,'Source Data'!$B$29:$J$60, MATCH($L357, 'Source Data'!$B$26:$J$26,1),TRUE))=TRUE,"",VLOOKUP($E357,'Source Data'!$B$29:$J$60,MATCH($L357, 'Source Data'!$B$26:$J$26,1),TRUE))))</f>
        <v/>
      </c>
      <c r="Y357" s="170" t="str">
        <f>IF(OR(AND(OR($J357="Retired",$J357="Permanent Low-Use"),$K357&lt;=2030),(AND($J357="New",$K357&gt;2030))),"N/A",IF($N357=0,0,IF(ISERROR(VLOOKUP($E357,'Source Data'!$B$29:$J$60, MATCH($L357, 'Source Data'!$B$26:$J$26,1),TRUE))=TRUE,"",VLOOKUP($E357,'Source Data'!$B$29:$J$60,MATCH($L357, 'Source Data'!$B$26:$J$26,1),TRUE))))</f>
        <v/>
      </c>
      <c r="Z357" s="171" t="str">
        <f>IF(ISNUMBER($L357),IF(OR(AND(OR($J357="Retired",$J357="Permanent Low-Use"),$K357&lt;=2020),(AND($J357="New",$K357&gt;2020))),"N/A",VLOOKUP($F357,'Source Data'!$B$15:$I$22,5)),"")</f>
        <v/>
      </c>
      <c r="AA357" s="171" t="str">
        <f>IF(ISNUMBER($F357), IF(OR(AND(OR($J357="Retired", $J357="Permanent Low-Use"), $K357&lt;=2021), (AND($J357= "New", $K357&gt;2021))), "N/A", VLOOKUP($F357, 'Source Data'!$B$15:$I$22,6)), "")</f>
        <v/>
      </c>
      <c r="AB357" s="171" t="str">
        <f>IF(ISNUMBER($F357), IF(OR(AND(OR($J357="Retired", $J357="Permanent Low-Use"), $K357&lt;=2022), (AND($J357= "New", $K357&gt;2022))), "N/A", VLOOKUP($F357, 'Source Data'!$B$15:$I$22,7)), "")</f>
        <v/>
      </c>
      <c r="AC357" s="171" t="str">
        <f>IF(ISNUMBER($F357), IF(OR(AND(OR($J357="Retired", $J357="Permanent Low-Use"), $K357&lt;=2023), (AND($J357= "New", $K357&gt;2023))), "N/A", VLOOKUP($F357, 'Source Data'!$B$15:$I$22,8)), "")</f>
        <v/>
      </c>
      <c r="AD357" s="171" t="str">
        <f>IF(ISNUMBER($F357), IF(OR(AND(OR($J357="Retired", $J357="Permanent Low-Use"), $K357&lt;=2024), (AND($J357= "New", $K357&gt;2024))), "N/A", VLOOKUP($F357, 'Source Data'!$B$15:$I$22,8)), "")</f>
        <v/>
      </c>
      <c r="AE357" s="171" t="str">
        <f>IF(ISNUMBER($F357), IF(OR(AND(OR($J357="Retired", $J357="Permanent Low-Use"), $K357&lt;=2025), (AND($J357= "New", $K357&gt;2025))), "N/A", VLOOKUP($F357, 'Source Data'!$B$15:$I$22,8)), "")</f>
        <v/>
      </c>
      <c r="AF357" s="171" t="str">
        <f>IF(ISNUMBER($F357), IF(OR(AND(OR($J357="Retired", $J357="Permanent Low-Use"), $K357&lt;=2026), (AND($J357= "New", $K357&gt;2026))), "N/A", VLOOKUP($F357, 'Source Data'!$B$15:$I$22,8)), "")</f>
        <v/>
      </c>
      <c r="AG357" s="171" t="str">
        <f>IF(ISNUMBER($F357), IF(OR(AND(OR($J357="Retired", $J357="Permanent Low-Use"), $K357&lt;=2027), (AND($J357= "New", $K357&gt;2027))), "N/A", VLOOKUP($F357, 'Source Data'!$B$15:$I$22,8)), "")</f>
        <v/>
      </c>
      <c r="AH357" s="171" t="str">
        <f>IF(ISNUMBER($F357), IF(OR(AND(OR($J357="Retired", $J357="Permanent Low-Use"), $K357&lt;=2028), (AND($J357= "New", $K357&gt;2028))), "N/A", VLOOKUP($F357, 'Source Data'!$B$15:$I$22,8)), "")</f>
        <v/>
      </c>
      <c r="AI357" s="171" t="str">
        <f>IF(ISNUMBER($F357), IF(OR(AND(OR($J357="Retired", $J357="Permanent Low-Use"), $K357&lt;=2029), (AND($J357= "New", $K357&gt;2029))), "N/A", VLOOKUP($F357, 'Source Data'!$B$15:$I$22,8)), "")</f>
        <v/>
      </c>
      <c r="AJ357" s="171" t="str">
        <f>IF(ISNUMBER($F357), IF(OR(AND(OR($J357="Retired", $J357="Permanent Low-Use"), $K357&lt;=2030), (AND($J357= "New", $K357&gt;2030))), "N/A", VLOOKUP($F357, 'Source Data'!$B$15:$I$22,8)), "")</f>
        <v/>
      </c>
      <c r="AK357" s="171" t="str">
        <f>IF($N357= 0, "N/A", IF(ISERROR(VLOOKUP($F357, 'Source Data'!$B$4:$C$11,2)), "", VLOOKUP($F357, 'Source Data'!$B$4:$C$11,2)))</f>
        <v/>
      </c>
    </row>
    <row r="358" spans="1:37" x14ac:dyDescent="0.35">
      <c r="A358" s="99"/>
      <c r="B358" s="89"/>
      <c r="C358" s="90"/>
      <c r="D358" s="90"/>
      <c r="E358" s="91"/>
      <c r="F358" s="91"/>
      <c r="G358" s="86"/>
      <c r="H358" s="87"/>
      <c r="I358" s="86"/>
      <c r="J358" s="88"/>
      <c r="K358" s="92"/>
      <c r="L358" s="168" t="str">
        <f t="shared" si="15"/>
        <v/>
      </c>
      <c r="M358" s="170" t="str">
        <f>IF(ISERROR(VLOOKUP(E358,'Source Data'!$B$67:$J$97, MATCH(F358, 'Source Data'!$B$64:$J$64,1),TRUE))=TRUE,"",VLOOKUP(E358,'Source Data'!$B$67:$J$97,MATCH(F358, 'Source Data'!$B$64:$J$64,1),TRUE))</f>
        <v/>
      </c>
      <c r="N358" s="169" t="str">
        <f t="shared" si="16"/>
        <v/>
      </c>
      <c r="O358" s="170" t="str">
        <f>IF(OR(AND(OR($J358="Retired",$J358="Permanent Low-Use"),$K358&lt;=2020),(AND($J358="New",$K358&gt;2020))),"N/A",IF($N358=0,0,IF(ISERROR(VLOOKUP($E358,'Source Data'!$B$29:$J$60, MATCH($L358, 'Source Data'!$B$26:$J$26,1),TRUE))=TRUE,"",VLOOKUP($E358,'Source Data'!$B$29:$J$60,MATCH($L358, 'Source Data'!$B$26:$J$26,1),TRUE))))</f>
        <v/>
      </c>
      <c r="P358" s="170" t="str">
        <f>IF(OR(AND(OR($J358="Retired",$J358="Permanent Low-Use"),$K358&lt;=2021),(AND($J358="New",$K358&gt;2021))),"N/A",IF($N358=0,0,IF(ISERROR(VLOOKUP($E358,'Source Data'!$B$29:$J$60, MATCH($L358, 'Source Data'!$B$26:$J$26,1),TRUE))=TRUE,"",VLOOKUP($E358,'Source Data'!$B$29:$J$60,MATCH($L358, 'Source Data'!$B$26:$J$26,1),TRUE))))</f>
        <v/>
      </c>
      <c r="Q358" s="170" t="str">
        <f>IF(OR(AND(OR($J358="Retired",$J358="Permanent Low-Use"),$K358&lt;=2022),(AND($J358="New",$K358&gt;2022))),"N/A",IF($N358=0,0,IF(ISERROR(VLOOKUP($E358,'Source Data'!$B$29:$J$60, MATCH($L358, 'Source Data'!$B$26:$J$26,1),TRUE))=TRUE,"",VLOOKUP($E358,'Source Data'!$B$29:$J$60,MATCH($L358, 'Source Data'!$B$26:$J$26,1),TRUE))))</f>
        <v/>
      </c>
      <c r="R358" s="170" t="str">
        <f>IF(OR(AND(OR($J358="Retired",$J358="Permanent Low-Use"),$K358&lt;=2023),(AND($J358="New",$K358&gt;2023))),"N/A",IF($N358=0,0,IF(ISERROR(VLOOKUP($E358,'Source Data'!$B$29:$J$60, MATCH($L358, 'Source Data'!$B$26:$J$26,1),TRUE))=TRUE,"",VLOOKUP($E358,'Source Data'!$B$29:$J$60,MATCH($L358, 'Source Data'!$B$26:$J$26,1),TRUE))))</f>
        <v/>
      </c>
      <c r="S358" s="170" t="str">
        <f>IF(OR(AND(OR($J358="Retired",$J358="Permanent Low-Use"),$K358&lt;=2024),(AND($J358="New",$K358&gt;2024))),"N/A",IF($N358=0,0,IF(ISERROR(VLOOKUP($E358,'Source Data'!$B$29:$J$60, MATCH($L358, 'Source Data'!$B$26:$J$26,1),TRUE))=TRUE,"",VLOOKUP($E358,'Source Data'!$B$29:$J$60,MATCH($L358, 'Source Data'!$B$26:$J$26,1),TRUE))))</f>
        <v/>
      </c>
      <c r="T358" s="170" t="str">
        <f>IF(OR(AND(OR($J358="Retired",$J358="Permanent Low-Use"),$K358&lt;=2025),(AND($J358="New",$K358&gt;2025))),"N/A",IF($N358=0,0,IF(ISERROR(VLOOKUP($E358,'Source Data'!$B$29:$J$60, MATCH($L358, 'Source Data'!$B$26:$J$26,1),TRUE))=TRUE,"",VLOOKUP($E358,'Source Data'!$B$29:$J$60,MATCH($L358, 'Source Data'!$B$26:$J$26,1),TRUE))))</f>
        <v/>
      </c>
      <c r="U358" s="170" t="str">
        <f>IF(OR(AND(OR($J358="Retired",$J358="Permanent Low-Use"),$K358&lt;=2026),(AND($J358="New",$K358&gt;2026))),"N/A",IF($N358=0,0,IF(ISERROR(VLOOKUP($E358,'Source Data'!$B$29:$J$60, MATCH($L358, 'Source Data'!$B$26:$J$26,1),TRUE))=TRUE,"",VLOOKUP($E358,'Source Data'!$B$29:$J$60,MATCH($L358, 'Source Data'!$B$26:$J$26,1),TRUE))))</f>
        <v/>
      </c>
      <c r="V358" s="170" t="str">
        <f>IF(OR(AND(OR($J358="Retired",$J358="Permanent Low-Use"),$K358&lt;=2027),(AND($J358="New",$K358&gt;2027))),"N/A",IF($N358=0,0,IF(ISERROR(VLOOKUP($E358,'Source Data'!$B$29:$J$60, MATCH($L358, 'Source Data'!$B$26:$J$26,1),TRUE))=TRUE,"",VLOOKUP($E358,'Source Data'!$B$29:$J$60,MATCH($L358, 'Source Data'!$B$26:$J$26,1),TRUE))))</f>
        <v/>
      </c>
      <c r="W358" s="170" t="str">
        <f>IF(OR(AND(OR($J358="Retired",$J358="Permanent Low-Use"),$K358&lt;=2028),(AND($J358="New",$K358&gt;2028))),"N/A",IF($N358=0,0,IF(ISERROR(VLOOKUP($E358,'Source Data'!$B$29:$J$60, MATCH($L358, 'Source Data'!$B$26:$J$26,1),TRUE))=TRUE,"",VLOOKUP($E358,'Source Data'!$B$29:$J$60,MATCH($L358, 'Source Data'!$B$26:$J$26,1),TRUE))))</f>
        <v/>
      </c>
      <c r="X358" s="170" t="str">
        <f>IF(OR(AND(OR($J358="Retired",$J358="Permanent Low-Use"),$K358&lt;=2029),(AND($J358="New",$K358&gt;2029))),"N/A",IF($N358=0,0,IF(ISERROR(VLOOKUP($E358,'Source Data'!$B$29:$J$60, MATCH($L358, 'Source Data'!$B$26:$J$26,1),TRUE))=TRUE,"",VLOOKUP($E358,'Source Data'!$B$29:$J$60,MATCH($L358, 'Source Data'!$B$26:$J$26,1),TRUE))))</f>
        <v/>
      </c>
      <c r="Y358" s="170" t="str">
        <f>IF(OR(AND(OR($J358="Retired",$J358="Permanent Low-Use"),$K358&lt;=2030),(AND($J358="New",$K358&gt;2030))),"N/A",IF($N358=0,0,IF(ISERROR(VLOOKUP($E358,'Source Data'!$B$29:$J$60, MATCH($L358, 'Source Data'!$B$26:$J$26,1),TRUE))=TRUE,"",VLOOKUP($E358,'Source Data'!$B$29:$J$60,MATCH($L358, 'Source Data'!$B$26:$J$26,1),TRUE))))</f>
        <v/>
      </c>
      <c r="Z358" s="171" t="str">
        <f>IF(ISNUMBER($L358),IF(OR(AND(OR($J358="Retired",$J358="Permanent Low-Use"),$K358&lt;=2020),(AND($J358="New",$K358&gt;2020))),"N/A",VLOOKUP($F358,'Source Data'!$B$15:$I$22,5)),"")</f>
        <v/>
      </c>
      <c r="AA358" s="171" t="str">
        <f>IF(ISNUMBER($F358), IF(OR(AND(OR($J358="Retired", $J358="Permanent Low-Use"), $K358&lt;=2021), (AND($J358= "New", $K358&gt;2021))), "N/A", VLOOKUP($F358, 'Source Data'!$B$15:$I$22,6)), "")</f>
        <v/>
      </c>
      <c r="AB358" s="171" t="str">
        <f>IF(ISNUMBER($F358), IF(OR(AND(OR($J358="Retired", $J358="Permanent Low-Use"), $K358&lt;=2022), (AND($J358= "New", $K358&gt;2022))), "N/A", VLOOKUP($F358, 'Source Data'!$B$15:$I$22,7)), "")</f>
        <v/>
      </c>
      <c r="AC358" s="171" t="str">
        <f>IF(ISNUMBER($F358), IF(OR(AND(OR($J358="Retired", $J358="Permanent Low-Use"), $K358&lt;=2023), (AND($J358= "New", $K358&gt;2023))), "N/A", VLOOKUP($F358, 'Source Data'!$B$15:$I$22,8)), "")</f>
        <v/>
      </c>
      <c r="AD358" s="171" t="str">
        <f>IF(ISNUMBER($F358), IF(OR(AND(OR($J358="Retired", $J358="Permanent Low-Use"), $K358&lt;=2024), (AND($J358= "New", $K358&gt;2024))), "N/A", VLOOKUP($F358, 'Source Data'!$B$15:$I$22,8)), "")</f>
        <v/>
      </c>
      <c r="AE358" s="171" t="str">
        <f>IF(ISNUMBER($F358), IF(OR(AND(OR($J358="Retired", $J358="Permanent Low-Use"), $K358&lt;=2025), (AND($J358= "New", $K358&gt;2025))), "N/A", VLOOKUP($F358, 'Source Data'!$B$15:$I$22,8)), "")</f>
        <v/>
      </c>
      <c r="AF358" s="171" t="str">
        <f>IF(ISNUMBER($F358), IF(OR(AND(OR($J358="Retired", $J358="Permanent Low-Use"), $K358&lt;=2026), (AND($J358= "New", $K358&gt;2026))), "N/A", VLOOKUP($F358, 'Source Data'!$B$15:$I$22,8)), "")</f>
        <v/>
      </c>
      <c r="AG358" s="171" t="str">
        <f>IF(ISNUMBER($F358), IF(OR(AND(OR($J358="Retired", $J358="Permanent Low-Use"), $K358&lt;=2027), (AND($J358= "New", $K358&gt;2027))), "N/A", VLOOKUP($F358, 'Source Data'!$B$15:$I$22,8)), "")</f>
        <v/>
      </c>
      <c r="AH358" s="171" t="str">
        <f>IF(ISNUMBER($F358), IF(OR(AND(OR($J358="Retired", $J358="Permanent Low-Use"), $K358&lt;=2028), (AND($J358= "New", $K358&gt;2028))), "N/A", VLOOKUP($F358, 'Source Data'!$B$15:$I$22,8)), "")</f>
        <v/>
      </c>
      <c r="AI358" s="171" t="str">
        <f>IF(ISNUMBER($F358), IF(OR(AND(OR($J358="Retired", $J358="Permanent Low-Use"), $K358&lt;=2029), (AND($J358= "New", $K358&gt;2029))), "N/A", VLOOKUP($F358, 'Source Data'!$B$15:$I$22,8)), "")</f>
        <v/>
      </c>
      <c r="AJ358" s="171" t="str">
        <f>IF(ISNUMBER($F358), IF(OR(AND(OR($J358="Retired", $J358="Permanent Low-Use"), $K358&lt;=2030), (AND($J358= "New", $K358&gt;2030))), "N/A", VLOOKUP($F358, 'Source Data'!$B$15:$I$22,8)), "")</f>
        <v/>
      </c>
      <c r="AK358" s="171" t="str">
        <f>IF($N358= 0, "N/A", IF(ISERROR(VLOOKUP($F358, 'Source Data'!$B$4:$C$11,2)), "", VLOOKUP($F358, 'Source Data'!$B$4:$C$11,2)))</f>
        <v/>
      </c>
    </row>
    <row r="359" spans="1:37" x14ac:dyDescent="0.35">
      <c r="A359" s="99"/>
      <c r="B359" s="89"/>
      <c r="C359" s="90"/>
      <c r="D359" s="90"/>
      <c r="E359" s="91"/>
      <c r="F359" s="91"/>
      <c r="G359" s="86"/>
      <c r="H359" s="87"/>
      <c r="I359" s="86"/>
      <c r="J359" s="88"/>
      <c r="K359" s="92"/>
      <c r="L359" s="168" t="str">
        <f t="shared" si="15"/>
        <v/>
      </c>
      <c r="M359" s="170" t="str">
        <f>IF(ISERROR(VLOOKUP(E359,'Source Data'!$B$67:$J$97, MATCH(F359, 'Source Data'!$B$64:$J$64,1),TRUE))=TRUE,"",VLOOKUP(E359,'Source Data'!$B$67:$J$97,MATCH(F359, 'Source Data'!$B$64:$J$64,1),TRUE))</f>
        <v/>
      </c>
      <c r="N359" s="169" t="str">
        <f t="shared" si="16"/>
        <v/>
      </c>
      <c r="O359" s="170" t="str">
        <f>IF(OR(AND(OR($J359="Retired",$J359="Permanent Low-Use"),$K359&lt;=2020),(AND($J359="New",$K359&gt;2020))),"N/A",IF($N359=0,0,IF(ISERROR(VLOOKUP($E359,'Source Data'!$B$29:$J$60, MATCH($L359, 'Source Data'!$B$26:$J$26,1),TRUE))=TRUE,"",VLOOKUP($E359,'Source Data'!$B$29:$J$60,MATCH($L359, 'Source Data'!$B$26:$J$26,1),TRUE))))</f>
        <v/>
      </c>
      <c r="P359" s="170" t="str">
        <f>IF(OR(AND(OR($J359="Retired",$J359="Permanent Low-Use"),$K359&lt;=2021),(AND($J359="New",$K359&gt;2021))),"N/A",IF($N359=0,0,IF(ISERROR(VLOOKUP($E359,'Source Data'!$B$29:$J$60, MATCH($L359, 'Source Data'!$B$26:$J$26,1),TRUE))=TRUE,"",VLOOKUP($E359,'Source Data'!$B$29:$J$60,MATCH($L359, 'Source Data'!$B$26:$J$26,1),TRUE))))</f>
        <v/>
      </c>
      <c r="Q359" s="170" t="str">
        <f>IF(OR(AND(OR($J359="Retired",$J359="Permanent Low-Use"),$K359&lt;=2022),(AND($J359="New",$K359&gt;2022))),"N/A",IF($N359=0,0,IF(ISERROR(VLOOKUP($E359,'Source Data'!$B$29:$J$60, MATCH($L359, 'Source Data'!$B$26:$J$26,1),TRUE))=TRUE,"",VLOOKUP($E359,'Source Data'!$B$29:$J$60,MATCH($L359, 'Source Data'!$B$26:$J$26,1),TRUE))))</f>
        <v/>
      </c>
      <c r="R359" s="170" t="str">
        <f>IF(OR(AND(OR($J359="Retired",$J359="Permanent Low-Use"),$K359&lt;=2023),(AND($J359="New",$K359&gt;2023))),"N/A",IF($N359=0,0,IF(ISERROR(VLOOKUP($E359,'Source Data'!$B$29:$J$60, MATCH($L359, 'Source Data'!$B$26:$J$26,1),TRUE))=TRUE,"",VLOOKUP($E359,'Source Data'!$B$29:$J$60,MATCH($L359, 'Source Data'!$B$26:$J$26,1),TRUE))))</f>
        <v/>
      </c>
      <c r="S359" s="170" t="str">
        <f>IF(OR(AND(OR($J359="Retired",$J359="Permanent Low-Use"),$K359&lt;=2024),(AND($J359="New",$K359&gt;2024))),"N/A",IF($N359=0,0,IF(ISERROR(VLOOKUP($E359,'Source Data'!$B$29:$J$60, MATCH($L359, 'Source Data'!$B$26:$J$26,1),TRUE))=TRUE,"",VLOOKUP($E359,'Source Data'!$B$29:$J$60,MATCH($L359, 'Source Data'!$B$26:$J$26,1),TRUE))))</f>
        <v/>
      </c>
      <c r="T359" s="170" t="str">
        <f>IF(OR(AND(OR($J359="Retired",$J359="Permanent Low-Use"),$K359&lt;=2025),(AND($J359="New",$K359&gt;2025))),"N/A",IF($N359=0,0,IF(ISERROR(VLOOKUP($E359,'Source Data'!$B$29:$J$60, MATCH($L359, 'Source Data'!$B$26:$J$26,1),TRUE))=TRUE,"",VLOOKUP($E359,'Source Data'!$B$29:$J$60,MATCH($L359, 'Source Data'!$B$26:$J$26,1),TRUE))))</f>
        <v/>
      </c>
      <c r="U359" s="170" t="str">
        <f>IF(OR(AND(OR($J359="Retired",$J359="Permanent Low-Use"),$K359&lt;=2026),(AND($J359="New",$K359&gt;2026))),"N/A",IF($N359=0,0,IF(ISERROR(VLOOKUP($E359,'Source Data'!$B$29:$J$60, MATCH($L359, 'Source Data'!$B$26:$J$26,1),TRUE))=TRUE,"",VLOOKUP($E359,'Source Data'!$B$29:$J$60,MATCH($L359, 'Source Data'!$B$26:$J$26,1),TRUE))))</f>
        <v/>
      </c>
      <c r="V359" s="170" t="str">
        <f>IF(OR(AND(OR($J359="Retired",$J359="Permanent Low-Use"),$K359&lt;=2027),(AND($J359="New",$K359&gt;2027))),"N/A",IF($N359=0,0,IF(ISERROR(VLOOKUP($E359,'Source Data'!$B$29:$J$60, MATCH($L359, 'Source Data'!$B$26:$J$26,1),TRUE))=TRUE,"",VLOOKUP($E359,'Source Data'!$B$29:$J$60,MATCH($L359, 'Source Data'!$B$26:$J$26,1),TRUE))))</f>
        <v/>
      </c>
      <c r="W359" s="170" t="str">
        <f>IF(OR(AND(OR($J359="Retired",$J359="Permanent Low-Use"),$K359&lt;=2028),(AND($J359="New",$K359&gt;2028))),"N/A",IF($N359=0,0,IF(ISERROR(VLOOKUP($E359,'Source Data'!$B$29:$J$60, MATCH($L359, 'Source Data'!$B$26:$J$26,1),TRUE))=TRUE,"",VLOOKUP($E359,'Source Data'!$B$29:$J$60,MATCH($L359, 'Source Data'!$B$26:$J$26,1),TRUE))))</f>
        <v/>
      </c>
      <c r="X359" s="170" t="str">
        <f>IF(OR(AND(OR($J359="Retired",$J359="Permanent Low-Use"),$K359&lt;=2029),(AND($J359="New",$K359&gt;2029))),"N/A",IF($N359=0,0,IF(ISERROR(VLOOKUP($E359,'Source Data'!$B$29:$J$60, MATCH($L359, 'Source Data'!$B$26:$J$26,1),TRUE))=TRUE,"",VLOOKUP($E359,'Source Data'!$B$29:$J$60,MATCH($L359, 'Source Data'!$B$26:$J$26,1),TRUE))))</f>
        <v/>
      </c>
      <c r="Y359" s="170" t="str">
        <f>IF(OR(AND(OR($J359="Retired",$J359="Permanent Low-Use"),$K359&lt;=2030),(AND($J359="New",$K359&gt;2030))),"N/A",IF($N359=0,0,IF(ISERROR(VLOOKUP($E359,'Source Data'!$B$29:$J$60, MATCH($L359, 'Source Data'!$B$26:$J$26,1),TRUE))=TRUE,"",VLOOKUP($E359,'Source Data'!$B$29:$J$60,MATCH($L359, 'Source Data'!$B$26:$J$26,1),TRUE))))</f>
        <v/>
      </c>
      <c r="Z359" s="171" t="str">
        <f>IF(ISNUMBER($L359),IF(OR(AND(OR($J359="Retired",$J359="Permanent Low-Use"),$K359&lt;=2020),(AND($J359="New",$K359&gt;2020))),"N/A",VLOOKUP($F359,'Source Data'!$B$15:$I$22,5)),"")</f>
        <v/>
      </c>
      <c r="AA359" s="171" t="str">
        <f>IF(ISNUMBER($F359), IF(OR(AND(OR($J359="Retired", $J359="Permanent Low-Use"), $K359&lt;=2021), (AND($J359= "New", $K359&gt;2021))), "N/A", VLOOKUP($F359, 'Source Data'!$B$15:$I$22,6)), "")</f>
        <v/>
      </c>
      <c r="AB359" s="171" t="str">
        <f>IF(ISNUMBER($F359), IF(OR(AND(OR($J359="Retired", $J359="Permanent Low-Use"), $K359&lt;=2022), (AND($J359= "New", $K359&gt;2022))), "N/A", VLOOKUP($F359, 'Source Data'!$B$15:$I$22,7)), "")</f>
        <v/>
      </c>
      <c r="AC359" s="171" t="str">
        <f>IF(ISNUMBER($F359), IF(OR(AND(OR($J359="Retired", $J359="Permanent Low-Use"), $K359&lt;=2023), (AND($J359= "New", $K359&gt;2023))), "N/A", VLOOKUP($F359, 'Source Data'!$B$15:$I$22,8)), "")</f>
        <v/>
      </c>
      <c r="AD359" s="171" t="str">
        <f>IF(ISNUMBER($F359), IF(OR(AND(OR($J359="Retired", $J359="Permanent Low-Use"), $K359&lt;=2024), (AND($J359= "New", $K359&gt;2024))), "N/A", VLOOKUP($F359, 'Source Data'!$B$15:$I$22,8)), "")</f>
        <v/>
      </c>
      <c r="AE359" s="171" t="str">
        <f>IF(ISNUMBER($F359), IF(OR(AND(OR($J359="Retired", $J359="Permanent Low-Use"), $K359&lt;=2025), (AND($J359= "New", $K359&gt;2025))), "N/A", VLOOKUP($F359, 'Source Data'!$B$15:$I$22,8)), "")</f>
        <v/>
      </c>
      <c r="AF359" s="171" t="str">
        <f>IF(ISNUMBER($F359), IF(OR(AND(OR($J359="Retired", $J359="Permanent Low-Use"), $K359&lt;=2026), (AND($J359= "New", $K359&gt;2026))), "N/A", VLOOKUP($F359, 'Source Data'!$B$15:$I$22,8)), "")</f>
        <v/>
      </c>
      <c r="AG359" s="171" t="str">
        <f>IF(ISNUMBER($F359), IF(OR(AND(OR($J359="Retired", $J359="Permanent Low-Use"), $K359&lt;=2027), (AND($J359= "New", $K359&gt;2027))), "N/A", VLOOKUP($F359, 'Source Data'!$B$15:$I$22,8)), "")</f>
        <v/>
      </c>
      <c r="AH359" s="171" t="str">
        <f>IF(ISNUMBER($F359), IF(OR(AND(OR($J359="Retired", $J359="Permanent Low-Use"), $K359&lt;=2028), (AND($J359= "New", $K359&gt;2028))), "N/A", VLOOKUP($F359, 'Source Data'!$B$15:$I$22,8)), "")</f>
        <v/>
      </c>
      <c r="AI359" s="171" t="str">
        <f>IF(ISNUMBER($F359), IF(OR(AND(OR($J359="Retired", $J359="Permanent Low-Use"), $K359&lt;=2029), (AND($J359= "New", $K359&gt;2029))), "N/A", VLOOKUP($F359, 'Source Data'!$B$15:$I$22,8)), "")</f>
        <v/>
      </c>
      <c r="AJ359" s="171" t="str">
        <f>IF(ISNUMBER($F359), IF(OR(AND(OR($J359="Retired", $J359="Permanent Low-Use"), $K359&lt;=2030), (AND($J359= "New", $K359&gt;2030))), "N/A", VLOOKUP($F359, 'Source Data'!$B$15:$I$22,8)), "")</f>
        <v/>
      </c>
      <c r="AK359" s="171" t="str">
        <f>IF($N359= 0, "N/A", IF(ISERROR(VLOOKUP($F359, 'Source Data'!$B$4:$C$11,2)), "", VLOOKUP($F359, 'Source Data'!$B$4:$C$11,2)))</f>
        <v/>
      </c>
    </row>
    <row r="360" spans="1:37" x14ac:dyDescent="0.35">
      <c r="A360" s="99"/>
      <c r="B360" s="89"/>
      <c r="C360" s="90"/>
      <c r="D360" s="90"/>
      <c r="E360" s="91"/>
      <c r="F360" s="91"/>
      <c r="G360" s="86"/>
      <c r="H360" s="87"/>
      <c r="I360" s="86"/>
      <c r="J360" s="88"/>
      <c r="K360" s="92"/>
      <c r="L360" s="168" t="str">
        <f t="shared" si="15"/>
        <v/>
      </c>
      <c r="M360" s="170" t="str">
        <f>IF(ISERROR(VLOOKUP(E360,'Source Data'!$B$67:$J$97, MATCH(F360, 'Source Data'!$B$64:$J$64,1),TRUE))=TRUE,"",VLOOKUP(E360,'Source Data'!$B$67:$J$97,MATCH(F360, 'Source Data'!$B$64:$J$64,1),TRUE))</f>
        <v/>
      </c>
      <c r="N360" s="169" t="str">
        <f t="shared" si="16"/>
        <v/>
      </c>
      <c r="O360" s="170" t="str">
        <f>IF(OR(AND(OR($J360="Retired",$J360="Permanent Low-Use"),$K360&lt;=2020),(AND($J360="New",$K360&gt;2020))),"N/A",IF($N360=0,0,IF(ISERROR(VLOOKUP($E360,'Source Data'!$B$29:$J$60, MATCH($L360, 'Source Data'!$B$26:$J$26,1),TRUE))=TRUE,"",VLOOKUP($E360,'Source Data'!$B$29:$J$60,MATCH($L360, 'Source Data'!$B$26:$J$26,1),TRUE))))</f>
        <v/>
      </c>
      <c r="P360" s="170" t="str">
        <f>IF(OR(AND(OR($J360="Retired",$J360="Permanent Low-Use"),$K360&lt;=2021),(AND($J360="New",$K360&gt;2021))),"N/A",IF($N360=0,0,IF(ISERROR(VLOOKUP($E360,'Source Data'!$B$29:$J$60, MATCH($L360, 'Source Data'!$B$26:$J$26,1),TRUE))=TRUE,"",VLOOKUP($E360,'Source Data'!$B$29:$J$60,MATCH($L360, 'Source Data'!$B$26:$J$26,1),TRUE))))</f>
        <v/>
      </c>
      <c r="Q360" s="170" t="str">
        <f>IF(OR(AND(OR($J360="Retired",$J360="Permanent Low-Use"),$K360&lt;=2022),(AND($J360="New",$K360&gt;2022))),"N/A",IF($N360=0,0,IF(ISERROR(VLOOKUP($E360,'Source Data'!$B$29:$J$60, MATCH($L360, 'Source Data'!$B$26:$J$26,1),TRUE))=TRUE,"",VLOOKUP($E360,'Source Data'!$B$29:$J$60,MATCH($L360, 'Source Data'!$B$26:$J$26,1),TRUE))))</f>
        <v/>
      </c>
      <c r="R360" s="170" t="str">
        <f>IF(OR(AND(OR($J360="Retired",$J360="Permanent Low-Use"),$K360&lt;=2023),(AND($J360="New",$K360&gt;2023))),"N/A",IF($N360=0,0,IF(ISERROR(VLOOKUP($E360,'Source Data'!$B$29:$J$60, MATCH($L360, 'Source Data'!$B$26:$J$26,1),TRUE))=TRUE,"",VLOOKUP($E360,'Source Data'!$B$29:$J$60,MATCH($L360, 'Source Data'!$B$26:$J$26,1),TRUE))))</f>
        <v/>
      </c>
      <c r="S360" s="170" t="str">
        <f>IF(OR(AND(OR($J360="Retired",$J360="Permanent Low-Use"),$K360&lt;=2024),(AND($J360="New",$K360&gt;2024))),"N/A",IF($N360=0,0,IF(ISERROR(VLOOKUP($E360,'Source Data'!$B$29:$J$60, MATCH($L360, 'Source Data'!$B$26:$J$26,1),TRUE))=TRUE,"",VLOOKUP($E360,'Source Data'!$B$29:$J$60,MATCH($L360, 'Source Data'!$B$26:$J$26,1),TRUE))))</f>
        <v/>
      </c>
      <c r="T360" s="170" t="str">
        <f>IF(OR(AND(OR($J360="Retired",$J360="Permanent Low-Use"),$K360&lt;=2025),(AND($J360="New",$K360&gt;2025))),"N/A",IF($N360=0,0,IF(ISERROR(VLOOKUP($E360,'Source Data'!$B$29:$J$60, MATCH($L360, 'Source Data'!$B$26:$J$26,1),TRUE))=TRUE,"",VLOOKUP($E360,'Source Data'!$B$29:$J$60,MATCH($L360, 'Source Data'!$B$26:$J$26,1),TRUE))))</f>
        <v/>
      </c>
      <c r="U360" s="170" t="str">
        <f>IF(OR(AND(OR($J360="Retired",$J360="Permanent Low-Use"),$K360&lt;=2026),(AND($J360="New",$K360&gt;2026))),"N/A",IF($N360=0,0,IF(ISERROR(VLOOKUP($E360,'Source Data'!$B$29:$J$60, MATCH($L360, 'Source Data'!$B$26:$J$26,1),TRUE))=TRUE,"",VLOOKUP($E360,'Source Data'!$B$29:$J$60,MATCH($L360, 'Source Data'!$B$26:$J$26,1),TRUE))))</f>
        <v/>
      </c>
      <c r="V360" s="170" t="str">
        <f>IF(OR(AND(OR($J360="Retired",$J360="Permanent Low-Use"),$K360&lt;=2027),(AND($J360="New",$K360&gt;2027))),"N/A",IF($N360=0,0,IF(ISERROR(VLOOKUP($E360,'Source Data'!$B$29:$J$60, MATCH($L360, 'Source Data'!$B$26:$J$26,1),TRUE))=TRUE,"",VLOOKUP($E360,'Source Data'!$B$29:$J$60,MATCH($L360, 'Source Data'!$B$26:$J$26,1),TRUE))))</f>
        <v/>
      </c>
      <c r="W360" s="170" t="str">
        <f>IF(OR(AND(OR($J360="Retired",$J360="Permanent Low-Use"),$K360&lt;=2028),(AND($J360="New",$K360&gt;2028))),"N/A",IF($N360=0,0,IF(ISERROR(VLOOKUP($E360,'Source Data'!$B$29:$J$60, MATCH($L360, 'Source Data'!$B$26:$J$26,1),TRUE))=TRUE,"",VLOOKUP($E360,'Source Data'!$B$29:$J$60,MATCH($L360, 'Source Data'!$B$26:$J$26,1),TRUE))))</f>
        <v/>
      </c>
      <c r="X360" s="170" t="str">
        <f>IF(OR(AND(OR($J360="Retired",$J360="Permanent Low-Use"),$K360&lt;=2029),(AND($J360="New",$K360&gt;2029))),"N/A",IF($N360=0,0,IF(ISERROR(VLOOKUP($E360,'Source Data'!$B$29:$J$60, MATCH($L360, 'Source Data'!$B$26:$J$26,1),TRUE))=TRUE,"",VLOOKUP($E360,'Source Data'!$B$29:$J$60,MATCH($L360, 'Source Data'!$B$26:$J$26,1),TRUE))))</f>
        <v/>
      </c>
      <c r="Y360" s="170" t="str">
        <f>IF(OR(AND(OR($J360="Retired",$J360="Permanent Low-Use"),$K360&lt;=2030),(AND($J360="New",$K360&gt;2030))),"N/A",IF($N360=0,0,IF(ISERROR(VLOOKUP($E360,'Source Data'!$B$29:$J$60, MATCH($L360, 'Source Data'!$B$26:$J$26,1),TRUE))=TRUE,"",VLOOKUP($E360,'Source Data'!$B$29:$J$60,MATCH($L360, 'Source Data'!$B$26:$J$26,1),TRUE))))</f>
        <v/>
      </c>
      <c r="Z360" s="171" t="str">
        <f>IF(ISNUMBER($L360),IF(OR(AND(OR($J360="Retired",$J360="Permanent Low-Use"),$K360&lt;=2020),(AND($J360="New",$K360&gt;2020))),"N/A",VLOOKUP($F360,'Source Data'!$B$15:$I$22,5)),"")</f>
        <v/>
      </c>
      <c r="AA360" s="171" t="str">
        <f>IF(ISNUMBER($F360), IF(OR(AND(OR($J360="Retired", $J360="Permanent Low-Use"), $K360&lt;=2021), (AND($J360= "New", $K360&gt;2021))), "N/A", VLOOKUP($F360, 'Source Data'!$B$15:$I$22,6)), "")</f>
        <v/>
      </c>
      <c r="AB360" s="171" t="str">
        <f>IF(ISNUMBER($F360), IF(OR(AND(OR($J360="Retired", $J360="Permanent Low-Use"), $K360&lt;=2022), (AND($J360= "New", $K360&gt;2022))), "N/A", VLOOKUP($F360, 'Source Data'!$B$15:$I$22,7)), "")</f>
        <v/>
      </c>
      <c r="AC360" s="171" t="str">
        <f>IF(ISNUMBER($F360), IF(OR(AND(OR($J360="Retired", $J360="Permanent Low-Use"), $K360&lt;=2023), (AND($J360= "New", $K360&gt;2023))), "N/A", VLOOKUP($F360, 'Source Data'!$B$15:$I$22,8)), "")</f>
        <v/>
      </c>
      <c r="AD360" s="171" t="str">
        <f>IF(ISNUMBER($F360), IF(OR(AND(OR($J360="Retired", $J360="Permanent Low-Use"), $K360&lt;=2024), (AND($J360= "New", $K360&gt;2024))), "N/A", VLOOKUP($F360, 'Source Data'!$B$15:$I$22,8)), "")</f>
        <v/>
      </c>
      <c r="AE360" s="171" t="str">
        <f>IF(ISNUMBER($F360), IF(OR(AND(OR($J360="Retired", $J360="Permanent Low-Use"), $K360&lt;=2025), (AND($J360= "New", $K360&gt;2025))), "N/A", VLOOKUP($F360, 'Source Data'!$B$15:$I$22,8)), "")</f>
        <v/>
      </c>
      <c r="AF360" s="171" t="str">
        <f>IF(ISNUMBER($F360), IF(OR(AND(OR($J360="Retired", $J360="Permanent Low-Use"), $K360&lt;=2026), (AND($J360= "New", $K360&gt;2026))), "N/A", VLOOKUP($F360, 'Source Data'!$B$15:$I$22,8)), "")</f>
        <v/>
      </c>
      <c r="AG360" s="171" t="str">
        <f>IF(ISNUMBER($F360), IF(OR(AND(OR($J360="Retired", $J360="Permanent Low-Use"), $K360&lt;=2027), (AND($J360= "New", $K360&gt;2027))), "N/A", VLOOKUP($F360, 'Source Data'!$B$15:$I$22,8)), "")</f>
        <v/>
      </c>
      <c r="AH360" s="171" t="str">
        <f>IF(ISNUMBER($F360), IF(OR(AND(OR($J360="Retired", $J360="Permanent Low-Use"), $K360&lt;=2028), (AND($J360= "New", $K360&gt;2028))), "N/A", VLOOKUP($F360, 'Source Data'!$B$15:$I$22,8)), "")</f>
        <v/>
      </c>
      <c r="AI360" s="171" t="str">
        <f>IF(ISNUMBER($F360), IF(OR(AND(OR($J360="Retired", $J360="Permanent Low-Use"), $K360&lt;=2029), (AND($J360= "New", $K360&gt;2029))), "N/A", VLOOKUP($F360, 'Source Data'!$B$15:$I$22,8)), "")</f>
        <v/>
      </c>
      <c r="AJ360" s="171" t="str">
        <f>IF(ISNUMBER($F360), IF(OR(AND(OR($J360="Retired", $J360="Permanent Low-Use"), $K360&lt;=2030), (AND($J360= "New", $K360&gt;2030))), "N/A", VLOOKUP($F360, 'Source Data'!$B$15:$I$22,8)), "")</f>
        <v/>
      </c>
      <c r="AK360" s="171" t="str">
        <f>IF($N360= 0, "N/A", IF(ISERROR(VLOOKUP($F360, 'Source Data'!$B$4:$C$11,2)), "", VLOOKUP($F360, 'Source Data'!$B$4:$C$11,2)))</f>
        <v/>
      </c>
    </row>
    <row r="361" spans="1:37" x14ac:dyDescent="0.35">
      <c r="A361" s="99"/>
      <c r="B361" s="89"/>
      <c r="C361" s="90"/>
      <c r="D361" s="90"/>
      <c r="E361" s="91"/>
      <c r="F361" s="91"/>
      <c r="G361" s="86"/>
      <c r="H361" s="87"/>
      <c r="I361" s="86"/>
      <c r="J361" s="88"/>
      <c r="K361" s="92"/>
      <c r="L361" s="168" t="str">
        <f t="shared" si="15"/>
        <v/>
      </c>
      <c r="M361" s="170" t="str">
        <f>IF(ISERROR(VLOOKUP(E361,'Source Data'!$B$67:$J$97, MATCH(F361, 'Source Data'!$B$64:$J$64,1),TRUE))=TRUE,"",VLOOKUP(E361,'Source Data'!$B$67:$J$97,MATCH(F361, 'Source Data'!$B$64:$J$64,1),TRUE))</f>
        <v/>
      </c>
      <c r="N361" s="169" t="str">
        <f t="shared" si="16"/>
        <v/>
      </c>
      <c r="O361" s="170" t="str">
        <f>IF(OR(AND(OR($J361="Retired",$J361="Permanent Low-Use"),$K361&lt;=2020),(AND($J361="New",$K361&gt;2020))),"N/A",IF($N361=0,0,IF(ISERROR(VLOOKUP($E361,'Source Data'!$B$29:$J$60, MATCH($L361, 'Source Data'!$B$26:$J$26,1),TRUE))=TRUE,"",VLOOKUP($E361,'Source Data'!$B$29:$J$60,MATCH($L361, 'Source Data'!$B$26:$J$26,1),TRUE))))</f>
        <v/>
      </c>
      <c r="P361" s="170" t="str">
        <f>IF(OR(AND(OR($J361="Retired",$J361="Permanent Low-Use"),$K361&lt;=2021),(AND($J361="New",$K361&gt;2021))),"N/A",IF($N361=0,0,IF(ISERROR(VLOOKUP($E361,'Source Data'!$B$29:$J$60, MATCH($L361, 'Source Data'!$B$26:$J$26,1),TRUE))=TRUE,"",VLOOKUP($E361,'Source Data'!$B$29:$J$60,MATCH($L361, 'Source Data'!$B$26:$J$26,1),TRUE))))</f>
        <v/>
      </c>
      <c r="Q361" s="170" t="str">
        <f>IF(OR(AND(OR($J361="Retired",$J361="Permanent Low-Use"),$K361&lt;=2022),(AND($J361="New",$K361&gt;2022))),"N/A",IF($N361=0,0,IF(ISERROR(VLOOKUP($E361,'Source Data'!$B$29:$J$60, MATCH($L361, 'Source Data'!$B$26:$J$26,1),TRUE))=TRUE,"",VLOOKUP($E361,'Source Data'!$B$29:$J$60,MATCH($L361, 'Source Data'!$B$26:$J$26,1),TRUE))))</f>
        <v/>
      </c>
      <c r="R361" s="170" t="str">
        <f>IF(OR(AND(OR($J361="Retired",$J361="Permanent Low-Use"),$K361&lt;=2023),(AND($J361="New",$K361&gt;2023))),"N/A",IF($N361=0,0,IF(ISERROR(VLOOKUP($E361,'Source Data'!$B$29:$J$60, MATCH($L361, 'Source Data'!$B$26:$J$26,1),TRUE))=TRUE,"",VLOOKUP($E361,'Source Data'!$B$29:$J$60,MATCH($L361, 'Source Data'!$B$26:$J$26,1),TRUE))))</f>
        <v/>
      </c>
      <c r="S361" s="170" t="str">
        <f>IF(OR(AND(OR($J361="Retired",$J361="Permanent Low-Use"),$K361&lt;=2024),(AND($J361="New",$K361&gt;2024))),"N/A",IF($N361=0,0,IF(ISERROR(VLOOKUP($E361,'Source Data'!$B$29:$J$60, MATCH($L361, 'Source Data'!$B$26:$J$26,1),TRUE))=TRUE,"",VLOOKUP($E361,'Source Data'!$B$29:$J$60,MATCH($L361, 'Source Data'!$B$26:$J$26,1),TRUE))))</f>
        <v/>
      </c>
      <c r="T361" s="170" t="str">
        <f>IF(OR(AND(OR($J361="Retired",$J361="Permanent Low-Use"),$K361&lt;=2025),(AND($J361="New",$K361&gt;2025))),"N/A",IF($N361=0,0,IF(ISERROR(VLOOKUP($E361,'Source Data'!$B$29:$J$60, MATCH($L361, 'Source Data'!$B$26:$J$26,1),TRUE))=TRUE,"",VLOOKUP($E361,'Source Data'!$B$29:$J$60,MATCH($L361, 'Source Data'!$B$26:$J$26,1),TRUE))))</f>
        <v/>
      </c>
      <c r="U361" s="170" t="str">
        <f>IF(OR(AND(OR($J361="Retired",$J361="Permanent Low-Use"),$K361&lt;=2026),(AND($J361="New",$K361&gt;2026))),"N/A",IF($N361=0,0,IF(ISERROR(VLOOKUP($E361,'Source Data'!$B$29:$J$60, MATCH($L361, 'Source Data'!$B$26:$J$26,1),TRUE))=TRUE,"",VLOOKUP($E361,'Source Data'!$B$29:$J$60,MATCH($L361, 'Source Data'!$B$26:$J$26,1),TRUE))))</f>
        <v/>
      </c>
      <c r="V361" s="170" t="str">
        <f>IF(OR(AND(OR($J361="Retired",$J361="Permanent Low-Use"),$K361&lt;=2027),(AND($J361="New",$K361&gt;2027))),"N/A",IF($N361=0,0,IF(ISERROR(VLOOKUP($E361,'Source Data'!$B$29:$J$60, MATCH($L361, 'Source Data'!$B$26:$J$26,1),TRUE))=TRUE,"",VLOOKUP($E361,'Source Data'!$B$29:$J$60,MATCH($L361, 'Source Data'!$B$26:$J$26,1),TRUE))))</f>
        <v/>
      </c>
      <c r="W361" s="170" t="str">
        <f>IF(OR(AND(OR($J361="Retired",$J361="Permanent Low-Use"),$K361&lt;=2028),(AND($J361="New",$K361&gt;2028))),"N/A",IF($N361=0,0,IF(ISERROR(VLOOKUP($E361,'Source Data'!$B$29:$J$60, MATCH($L361, 'Source Data'!$B$26:$J$26,1),TRUE))=TRUE,"",VLOOKUP($E361,'Source Data'!$B$29:$J$60,MATCH($L361, 'Source Data'!$B$26:$J$26,1),TRUE))))</f>
        <v/>
      </c>
      <c r="X361" s="170" t="str">
        <f>IF(OR(AND(OR($J361="Retired",$J361="Permanent Low-Use"),$K361&lt;=2029),(AND($J361="New",$K361&gt;2029))),"N/A",IF($N361=0,0,IF(ISERROR(VLOOKUP($E361,'Source Data'!$B$29:$J$60, MATCH($L361, 'Source Data'!$B$26:$J$26,1),TRUE))=TRUE,"",VLOOKUP($E361,'Source Data'!$B$29:$J$60,MATCH($L361, 'Source Data'!$B$26:$J$26,1),TRUE))))</f>
        <v/>
      </c>
      <c r="Y361" s="170" t="str">
        <f>IF(OR(AND(OR($J361="Retired",$J361="Permanent Low-Use"),$K361&lt;=2030),(AND($J361="New",$K361&gt;2030))),"N/A",IF($N361=0,0,IF(ISERROR(VLOOKUP($E361,'Source Data'!$B$29:$J$60, MATCH($L361, 'Source Data'!$B$26:$J$26,1),TRUE))=TRUE,"",VLOOKUP($E361,'Source Data'!$B$29:$J$60,MATCH($L361, 'Source Data'!$B$26:$J$26,1),TRUE))))</f>
        <v/>
      </c>
      <c r="Z361" s="171" t="str">
        <f>IF(ISNUMBER($L361),IF(OR(AND(OR($J361="Retired",$J361="Permanent Low-Use"),$K361&lt;=2020),(AND($J361="New",$K361&gt;2020))),"N/A",VLOOKUP($F361,'Source Data'!$B$15:$I$22,5)),"")</f>
        <v/>
      </c>
      <c r="AA361" s="171" t="str">
        <f>IF(ISNUMBER($F361), IF(OR(AND(OR($J361="Retired", $J361="Permanent Low-Use"), $K361&lt;=2021), (AND($J361= "New", $K361&gt;2021))), "N/A", VLOOKUP($F361, 'Source Data'!$B$15:$I$22,6)), "")</f>
        <v/>
      </c>
      <c r="AB361" s="171" t="str">
        <f>IF(ISNUMBER($F361), IF(OR(AND(OR($J361="Retired", $J361="Permanent Low-Use"), $K361&lt;=2022), (AND($J361= "New", $K361&gt;2022))), "N/A", VLOOKUP($F361, 'Source Data'!$B$15:$I$22,7)), "")</f>
        <v/>
      </c>
      <c r="AC361" s="171" t="str">
        <f>IF(ISNUMBER($F361), IF(OR(AND(OR($J361="Retired", $J361="Permanent Low-Use"), $K361&lt;=2023), (AND($J361= "New", $K361&gt;2023))), "N/A", VLOOKUP($F361, 'Source Data'!$B$15:$I$22,8)), "")</f>
        <v/>
      </c>
      <c r="AD361" s="171" t="str">
        <f>IF(ISNUMBER($F361), IF(OR(AND(OR($J361="Retired", $J361="Permanent Low-Use"), $K361&lt;=2024), (AND($J361= "New", $K361&gt;2024))), "N/A", VLOOKUP($F361, 'Source Data'!$B$15:$I$22,8)), "")</f>
        <v/>
      </c>
      <c r="AE361" s="171" t="str">
        <f>IF(ISNUMBER($F361), IF(OR(AND(OR($J361="Retired", $J361="Permanent Low-Use"), $K361&lt;=2025), (AND($J361= "New", $K361&gt;2025))), "N/A", VLOOKUP($F361, 'Source Data'!$B$15:$I$22,8)), "")</f>
        <v/>
      </c>
      <c r="AF361" s="171" t="str">
        <f>IF(ISNUMBER($F361), IF(OR(AND(OR($J361="Retired", $J361="Permanent Low-Use"), $K361&lt;=2026), (AND($J361= "New", $K361&gt;2026))), "N/A", VLOOKUP($F361, 'Source Data'!$B$15:$I$22,8)), "")</f>
        <v/>
      </c>
      <c r="AG361" s="171" t="str">
        <f>IF(ISNUMBER($F361), IF(OR(AND(OR($J361="Retired", $J361="Permanent Low-Use"), $K361&lt;=2027), (AND($J361= "New", $K361&gt;2027))), "N/A", VLOOKUP($F361, 'Source Data'!$B$15:$I$22,8)), "")</f>
        <v/>
      </c>
      <c r="AH361" s="171" t="str">
        <f>IF(ISNUMBER($F361), IF(OR(AND(OR($J361="Retired", $J361="Permanent Low-Use"), $K361&lt;=2028), (AND($J361= "New", $K361&gt;2028))), "N/A", VLOOKUP($F361, 'Source Data'!$B$15:$I$22,8)), "")</f>
        <v/>
      </c>
      <c r="AI361" s="171" t="str">
        <f>IF(ISNUMBER($F361), IF(OR(AND(OR($J361="Retired", $J361="Permanent Low-Use"), $K361&lt;=2029), (AND($J361= "New", $K361&gt;2029))), "N/A", VLOOKUP($F361, 'Source Data'!$B$15:$I$22,8)), "")</f>
        <v/>
      </c>
      <c r="AJ361" s="171" t="str">
        <f>IF(ISNUMBER($F361), IF(OR(AND(OR($J361="Retired", $J361="Permanent Low-Use"), $K361&lt;=2030), (AND($J361= "New", $K361&gt;2030))), "N/A", VLOOKUP($F361, 'Source Data'!$B$15:$I$22,8)), "")</f>
        <v/>
      </c>
      <c r="AK361" s="171" t="str">
        <f>IF($N361= 0, "N/A", IF(ISERROR(VLOOKUP($F361, 'Source Data'!$B$4:$C$11,2)), "", VLOOKUP($F361, 'Source Data'!$B$4:$C$11,2)))</f>
        <v/>
      </c>
    </row>
    <row r="362" spans="1:37" x14ac:dyDescent="0.35">
      <c r="A362" s="99"/>
      <c r="B362" s="89"/>
      <c r="C362" s="90"/>
      <c r="D362" s="90"/>
      <c r="E362" s="91"/>
      <c r="F362" s="91"/>
      <c r="G362" s="86"/>
      <c r="H362" s="87"/>
      <c r="I362" s="86"/>
      <c r="J362" s="88"/>
      <c r="K362" s="92"/>
      <c r="L362" s="168" t="str">
        <f t="shared" si="15"/>
        <v/>
      </c>
      <c r="M362" s="170" t="str">
        <f>IF(ISERROR(VLOOKUP(E362,'Source Data'!$B$67:$J$97, MATCH(F362, 'Source Data'!$B$64:$J$64,1),TRUE))=TRUE,"",VLOOKUP(E362,'Source Data'!$B$67:$J$97,MATCH(F362, 'Source Data'!$B$64:$J$64,1),TRUE))</f>
        <v/>
      </c>
      <c r="N362" s="169" t="str">
        <f t="shared" si="16"/>
        <v/>
      </c>
      <c r="O362" s="170" t="str">
        <f>IF(OR(AND(OR($J362="Retired",$J362="Permanent Low-Use"),$K362&lt;=2020),(AND($J362="New",$K362&gt;2020))),"N/A",IF($N362=0,0,IF(ISERROR(VLOOKUP($E362,'Source Data'!$B$29:$J$60, MATCH($L362, 'Source Data'!$B$26:$J$26,1),TRUE))=TRUE,"",VLOOKUP($E362,'Source Data'!$B$29:$J$60,MATCH($L362, 'Source Data'!$B$26:$J$26,1),TRUE))))</f>
        <v/>
      </c>
      <c r="P362" s="170" t="str">
        <f>IF(OR(AND(OR($J362="Retired",$J362="Permanent Low-Use"),$K362&lt;=2021),(AND($J362="New",$K362&gt;2021))),"N/A",IF($N362=0,0,IF(ISERROR(VLOOKUP($E362,'Source Data'!$B$29:$J$60, MATCH($L362, 'Source Data'!$B$26:$J$26,1),TRUE))=TRUE,"",VLOOKUP($E362,'Source Data'!$B$29:$J$60,MATCH($L362, 'Source Data'!$B$26:$J$26,1),TRUE))))</f>
        <v/>
      </c>
      <c r="Q362" s="170" t="str">
        <f>IF(OR(AND(OR($J362="Retired",$J362="Permanent Low-Use"),$K362&lt;=2022),(AND($J362="New",$K362&gt;2022))),"N/A",IF($N362=0,0,IF(ISERROR(VLOOKUP($E362,'Source Data'!$B$29:$J$60, MATCH($L362, 'Source Data'!$B$26:$J$26,1),TRUE))=TRUE,"",VLOOKUP($E362,'Source Data'!$B$29:$J$60,MATCH($L362, 'Source Data'!$B$26:$J$26,1),TRUE))))</f>
        <v/>
      </c>
      <c r="R362" s="170" t="str">
        <f>IF(OR(AND(OR($J362="Retired",$J362="Permanent Low-Use"),$K362&lt;=2023),(AND($J362="New",$K362&gt;2023))),"N/A",IF($N362=0,0,IF(ISERROR(VLOOKUP($E362,'Source Data'!$B$29:$J$60, MATCH($L362, 'Source Data'!$B$26:$J$26,1),TRUE))=TRUE,"",VLOOKUP($E362,'Source Data'!$B$29:$J$60,MATCH($L362, 'Source Data'!$B$26:$J$26,1),TRUE))))</f>
        <v/>
      </c>
      <c r="S362" s="170" t="str">
        <f>IF(OR(AND(OR($J362="Retired",$J362="Permanent Low-Use"),$K362&lt;=2024),(AND($J362="New",$K362&gt;2024))),"N/A",IF($N362=0,0,IF(ISERROR(VLOOKUP($E362,'Source Data'!$B$29:$J$60, MATCH($L362, 'Source Data'!$B$26:$J$26,1),TRUE))=TRUE,"",VLOOKUP($E362,'Source Data'!$B$29:$J$60,MATCH($L362, 'Source Data'!$B$26:$J$26,1),TRUE))))</f>
        <v/>
      </c>
      <c r="T362" s="170" t="str">
        <f>IF(OR(AND(OR($J362="Retired",$J362="Permanent Low-Use"),$K362&lt;=2025),(AND($J362="New",$K362&gt;2025))),"N/A",IF($N362=0,0,IF(ISERROR(VLOOKUP($E362,'Source Data'!$B$29:$J$60, MATCH($L362, 'Source Data'!$B$26:$J$26,1),TRUE))=TRUE,"",VLOOKUP($E362,'Source Data'!$B$29:$J$60,MATCH($L362, 'Source Data'!$B$26:$J$26,1),TRUE))))</f>
        <v/>
      </c>
      <c r="U362" s="170" t="str">
        <f>IF(OR(AND(OR($J362="Retired",$J362="Permanent Low-Use"),$K362&lt;=2026),(AND($J362="New",$K362&gt;2026))),"N/A",IF($N362=0,0,IF(ISERROR(VLOOKUP($E362,'Source Data'!$B$29:$J$60, MATCH($L362, 'Source Data'!$B$26:$J$26,1),TRUE))=TRUE,"",VLOOKUP($E362,'Source Data'!$B$29:$J$60,MATCH($L362, 'Source Data'!$B$26:$J$26,1),TRUE))))</f>
        <v/>
      </c>
      <c r="V362" s="170" t="str">
        <f>IF(OR(AND(OR($J362="Retired",$J362="Permanent Low-Use"),$K362&lt;=2027),(AND($J362="New",$K362&gt;2027))),"N/A",IF($N362=0,0,IF(ISERROR(VLOOKUP($E362,'Source Data'!$B$29:$J$60, MATCH($L362, 'Source Data'!$B$26:$J$26,1),TRUE))=TRUE,"",VLOOKUP($E362,'Source Data'!$B$29:$J$60,MATCH($L362, 'Source Data'!$B$26:$J$26,1),TRUE))))</f>
        <v/>
      </c>
      <c r="W362" s="170" t="str">
        <f>IF(OR(AND(OR($J362="Retired",$J362="Permanent Low-Use"),$K362&lt;=2028),(AND($J362="New",$K362&gt;2028))),"N/A",IF($N362=0,0,IF(ISERROR(VLOOKUP($E362,'Source Data'!$B$29:$J$60, MATCH($L362, 'Source Data'!$B$26:$J$26,1),TRUE))=TRUE,"",VLOOKUP($E362,'Source Data'!$B$29:$J$60,MATCH($L362, 'Source Data'!$B$26:$J$26,1),TRUE))))</f>
        <v/>
      </c>
      <c r="X362" s="170" t="str">
        <f>IF(OR(AND(OR($J362="Retired",$J362="Permanent Low-Use"),$K362&lt;=2029),(AND($J362="New",$K362&gt;2029))),"N/A",IF($N362=0,0,IF(ISERROR(VLOOKUP($E362,'Source Data'!$B$29:$J$60, MATCH($L362, 'Source Data'!$B$26:$J$26,1),TRUE))=TRUE,"",VLOOKUP($E362,'Source Data'!$B$29:$J$60,MATCH($L362, 'Source Data'!$B$26:$J$26,1),TRUE))))</f>
        <v/>
      </c>
      <c r="Y362" s="170" t="str">
        <f>IF(OR(AND(OR($J362="Retired",$J362="Permanent Low-Use"),$K362&lt;=2030),(AND($J362="New",$K362&gt;2030))),"N/A",IF($N362=0,0,IF(ISERROR(VLOOKUP($E362,'Source Data'!$B$29:$J$60, MATCH($L362, 'Source Data'!$B$26:$J$26,1),TRUE))=TRUE,"",VLOOKUP($E362,'Source Data'!$B$29:$J$60,MATCH($L362, 'Source Data'!$B$26:$J$26,1),TRUE))))</f>
        <v/>
      </c>
      <c r="Z362" s="171" t="str">
        <f>IF(ISNUMBER($L362),IF(OR(AND(OR($J362="Retired",$J362="Permanent Low-Use"),$K362&lt;=2020),(AND($J362="New",$K362&gt;2020))),"N/A",VLOOKUP($F362,'Source Data'!$B$15:$I$22,5)),"")</f>
        <v/>
      </c>
      <c r="AA362" s="171" t="str">
        <f>IF(ISNUMBER($F362), IF(OR(AND(OR($J362="Retired", $J362="Permanent Low-Use"), $K362&lt;=2021), (AND($J362= "New", $K362&gt;2021))), "N/A", VLOOKUP($F362, 'Source Data'!$B$15:$I$22,6)), "")</f>
        <v/>
      </c>
      <c r="AB362" s="171" t="str">
        <f>IF(ISNUMBER($F362), IF(OR(AND(OR($J362="Retired", $J362="Permanent Low-Use"), $K362&lt;=2022), (AND($J362= "New", $K362&gt;2022))), "N/A", VLOOKUP($F362, 'Source Data'!$B$15:$I$22,7)), "")</f>
        <v/>
      </c>
      <c r="AC362" s="171" t="str">
        <f>IF(ISNUMBER($F362), IF(OR(AND(OR($J362="Retired", $J362="Permanent Low-Use"), $K362&lt;=2023), (AND($J362= "New", $K362&gt;2023))), "N/A", VLOOKUP($F362, 'Source Data'!$B$15:$I$22,8)), "")</f>
        <v/>
      </c>
      <c r="AD362" s="171" t="str">
        <f>IF(ISNUMBER($F362), IF(OR(AND(OR($J362="Retired", $J362="Permanent Low-Use"), $K362&lt;=2024), (AND($J362= "New", $K362&gt;2024))), "N/A", VLOOKUP($F362, 'Source Data'!$B$15:$I$22,8)), "")</f>
        <v/>
      </c>
      <c r="AE362" s="171" t="str">
        <f>IF(ISNUMBER($F362), IF(OR(AND(OR($J362="Retired", $J362="Permanent Low-Use"), $K362&lt;=2025), (AND($J362= "New", $K362&gt;2025))), "N/A", VLOOKUP($F362, 'Source Data'!$B$15:$I$22,8)), "")</f>
        <v/>
      </c>
      <c r="AF362" s="171" t="str">
        <f>IF(ISNUMBER($F362), IF(OR(AND(OR($J362="Retired", $J362="Permanent Low-Use"), $K362&lt;=2026), (AND($J362= "New", $K362&gt;2026))), "N/A", VLOOKUP($F362, 'Source Data'!$B$15:$I$22,8)), "")</f>
        <v/>
      </c>
      <c r="AG362" s="171" t="str">
        <f>IF(ISNUMBER($F362), IF(OR(AND(OR($J362="Retired", $J362="Permanent Low-Use"), $K362&lt;=2027), (AND($J362= "New", $K362&gt;2027))), "N/A", VLOOKUP($F362, 'Source Data'!$B$15:$I$22,8)), "")</f>
        <v/>
      </c>
      <c r="AH362" s="171" t="str">
        <f>IF(ISNUMBER($F362), IF(OR(AND(OR($J362="Retired", $J362="Permanent Low-Use"), $K362&lt;=2028), (AND($J362= "New", $K362&gt;2028))), "N/A", VLOOKUP($F362, 'Source Data'!$B$15:$I$22,8)), "")</f>
        <v/>
      </c>
      <c r="AI362" s="171" t="str">
        <f>IF(ISNUMBER($F362), IF(OR(AND(OR($J362="Retired", $J362="Permanent Low-Use"), $K362&lt;=2029), (AND($J362= "New", $K362&gt;2029))), "N/A", VLOOKUP($F362, 'Source Data'!$B$15:$I$22,8)), "")</f>
        <v/>
      </c>
      <c r="AJ362" s="171" t="str">
        <f>IF(ISNUMBER($F362), IF(OR(AND(OR($J362="Retired", $J362="Permanent Low-Use"), $K362&lt;=2030), (AND($J362= "New", $K362&gt;2030))), "N/A", VLOOKUP($F362, 'Source Data'!$B$15:$I$22,8)), "")</f>
        <v/>
      </c>
      <c r="AK362" s="171" t="str">
        <f>IF($N362= 0, "N/A", IF(ISERROR(VLOOKUP($F362, 'Source Data'!$B$4:$C$11,2)), "", VLOOKUP($F362, 'Source Data'!$B$4:$C$11,2)))</f>
        <v/>
      </c>
    </row>
    <row r="363" spans="1:37" x14ac:dyDescent="0.35">
      <c r="A363" s="99"/>
      <c r="B363" s="89"/>
      <c r="C363" s="90"/>
      <c r="D363" s="90"/>
      <c r="E363" s="91"/>
      <c r="F363" s="91"/>
      <c r="G363" s="86"/>
      <c r="H363" s="87"/>
      <c r="I363" s="86"/>
      <c r="J363" s="88"/>
      <c r="K363" s="92"/>
      <c r="L363" s="168" t="str">
        <f t="shared" si="15"/>
        <v/>
      </c>
      <c r="M363" s="170" t="str">
        <f>IF(ISERROR(VLOOKUP(E363,'Source Data'!$B$67:$J$97, MATCH(F363, 'Source Data'!$B$64:$J$64,1),TRUE))=TRUE,"",VLOOKUP(E363,'Source Data'!$B$67:$J$97,MATCH(F363, 'Source Data'!$B$64:$J$64,1),TRUE))</f>
        <v/>
      </c>
      <c r="N363" s="169" t="str">
        <f t="shared" si="16"/>
        <v/>
      </c>
      <c r="O363" s="170" t="str">
        <f>IF(OR(AND(OR($J363="Retired",$J363="Permanent Low-Use"),$K363&lt;=2020),(AND($J363="New",$K363&gt;2020))),"N/A",IF($N363=0,0,IF(ISERROR(VLOOKUP($E363,'Source Data'!$B$29:$J$60, MATCH($L363, 'Source Data'!$B$26:$J$26,1),TRUE))=TRUE,"",VLOOKUP($E363,'Source Data'!$B$29:$J$60,MATCH($L363, 'Source Data'!$B$26:$J$26,1),TRUE))))</f>
        <v/>
      </c>
      <c r="P363" s="170" t="str">
        <f>IF(OR(AND(OR($J363="Retired",$J363="Permanent Low-Use"),$K363&lt;=2021),(AND($J363="New",$K363&gt;2021))),"N/A",IF($N363=0,0,IF(ISERROR(VLOOKUP($E363,'Source Data'!$B$29:$J$60, MATCH($L363, 'Source Data'!$B$26:$J$26,1),TRUE))=TRUE,"",VLOOKUP($E363,'Source Data'!$B$29:$J$60,MATCH($L363, 'Source Data'!$B$26:$J$26,1),TRUE))))</f>
        <v/>
      </c>
      <c r="Q363" s="170" t="str">
        <f>IF(OR(AND(OR($J363="Retired",$J363="Permanent Low-Use"),$K363&lt;=2022),(AND($J363="New",$K363&gt;2022))),"N/A",IF($N363=0,0,IF(ISERROR(VLOOKUP($E363,'Source Data'!$B$29:$J$60, MATCH($L363, 'Source Data'!$B$26:$J$26,1),TRUE))=TRUE,"",VLOOKUP($E363,'Source Data'!$B$29:$J$60,MATCH($L363, 'Source Data'!$B$26:$J$26,1),TRUE))))</f>
        <v/>
      </c>
      <c r="R363" s="170" t="str">
        <f>IF(OR(AND(OR($J363="Retired",$J363="Permanent Low-Use"),$K363&lt;=2023),(AND($J363="New",$K363&gt;2023))),"N/A",IF($N363=0,0,IF(ISERROR(VLOOKUP($E363,'Source Data'!$B$29:$J$60, MATCH($L363, 'Source Data'!$B$26:$J$26,1),TRUE))=TRUE,"",VLOOKUP($E363,'Source Data'!$B$29:$J$60,MATCH($L363, 'Source Data'!$B$26:$J$26,1),TRUE))))</f>
        <v/>
      </c>
      <c r="S363" s="170" t="str">
        <f>IF(OR(AND(OR($J363="Retired",$J363="Permanent Low-Use"),$K363&lt;=2024),(AND($J363="New",$K363&gt;2024))),"N/A",IF($N363=0,0,IF(ISERROR(VLOOKUP($E363,'Source Data'!$B$29:$J$60, MATCH($L363, 'Source Data'!$B$26:$J$26,1),TRUE))=TRUE,"",VLOOKUP($E363,'Source Data'!$B$29:$J$60,MATCH($L363, 'Source Data'!$B$26:$J$26,1),TRUE))))</f>
        <v/>
      </c>
      <c r="T363" s="170" t="str">
        <f>IF(OR(AND(OR($J363="Retired",$J363="Permanent Low-Use"),$K363&lt;=2025),(AND($J363="New",$K363&gt;2025))),"N/A",IF($N363=0,0,IF(ISERROR(VLOOKUP($E363,'Source Data'!$B$29:$J$60, MATCH($L363, 'Source Data'!$B$26:$J$26,1),TRUE))=TRUE,"",VLOOKUP($E363,'Source Data'!$B$29:$J$60,MATCH($L363, 'Source Data'!$B$26:$J$26,1),TRUE))))</f>
        <v/>
      </c>
      <c r="U363" s="170" t="str">
        <f>IF(OR(AND(OR($J363="Retired",$J363="Permanent Low-Use"),$K363&lt;=2026),(AND($J363="New",$K363&gt;2026))),"N/A",IF($N363=0,0,IF(ISERROR(VLOOKUP($E363,'Source Data'!$B$29:$J$60, MATCH($L363, 'Source Data'!$B$26:$J$26,1),TRUE))=TRUE,"",VLOOKUP($E363,'Source Data'!$B$29:$J$60,MATCH($L363, 'Source Data'!$B$26:$J$26,1),TRUE))))</f>
        <v/>
      </c>
      <c r="V363" s="170" t="str">
        <f>IF(OR(AND(OR($J363="Retired",$J363="Permanent Low-Use"),$K363&lt;=2027),(AND($J363="New",$K363&gt;2027))),"N/A",IF($N363=0,0,IF(ISERROR(VLOOKUP($E363,'Source Data'!$B$29:$J$60, MATCH($L363, 'Source Data'!$B$26:$J$26,1),TRUE))=TRUE,"",VLOOKUP($E363,'Source Data'!$B$29:$J$60,MATCH($L363, 'Source Data'!$B$26:$J$26,1),TRUE))))</f>
        <v/>
      </c>
      <c r="W363" s="170" t="str">
        <f>IF(OR(AND(OR($J363="Retired",$J363="Permanent Low-Use"),$K363&lt;=2028),(AND($J363="New",$K363&gt;2028))),"N/A",IF($N363=0,0,IF(ISERROR(VLOOKUP($E363,'Source Data'!$B$29:$J$60, MATCH($L363, 'Source Data'!$B$26:$J$26,1),TRUE))=TRUE,"",VLOOKUP($E363,'Source Data'!$B$29:$J$60,MATCH($L363, 'Source Data'!$B$26:$J$26,1),TRUE))))</f>
        <v/>
      </c>
      <c r="X363" s="170" t="str">
        <f>IF(OR(AND(OR($J363="Retired",$J363="Permanent Low-Use"),$K363&lt;=2029),(AND($J363="New",$K363&gt;2029))),"N/A",IF($N363=0,0,IF(ISERROR(VLOOKUP($E363,'Source Data'!$B$29:$J$60, MATCH($L363, 'Source Data'!$B$26:$J$26,1),TRUE))=TRUE,"",VLOOKUP($E363,'Source Data'!$B$29:$J$60,MATCH($L363, 'Source Data'!$B$26:$J$26,1),TRUE))))</f>
        <v/>
      </c>
      <c r="Y363" s="170" t="str">
        <f>IF(OR(AND(OR($J363="Retired",$J363="Permanent Low-Use"),$K363&lt;=2030),(AND($J363="New",$K363&gt;2030))),"N/A",IF($N363=0,0,IF(ISERROR(VLOOKUP($E363,'Source Data'!$B$29:$J$60, MATCH($L363, 'Source Data'!$B$26:$J$26,1),TRUE))=TRUE,"",VLOOKUP($E363,'Source Data'!$B$29:$J$60,MATCH($L363, 'Source Data'!$B$26:$J$26,1),TRUE))))</f>
        <v/>
      </c>
      <c r="Z363" s="171" t="str">
        <f>IF(ISNUMBER($L363),IF(OR(AND(OR($J363="Retired",$J363="Permanent Low-Use"),$K363&lt;=2020),(AND($J363="New",$K363&gt;2020))),"N/A",VLOOKUP($F363,'Source Data'!$B$15:$I$22,5)),"")</f>
        <v/>
      </c>
      <c r="AA363" s="171" t="str">
        <f>IF(ISNUMBER($F363), IF(OR(AND(OR($J363="Retired", $J363="Permanent Low-Use"), $K363&lt;=2021), (AND($J363= "New", $K363&gt;2021))), "N/A", VLOOKUP($F363, 'Source Data'!$B$15:$I$22,6)), "")</f>
        <v/>
      </c>
      <c r="AB363" s="171" t="str">
        <f>IF(ISNUMBER($F363), IF(OR(AND(OR($J363="Retired", $J363="Permanent Low-Use"), $K363&lt;=2022), (AND($J363= "New", $K363&gt;2022))), "N/A", VLOOKUP($F363, 'Source Data'!$B$15:$I$22,7)), "")</f>
        <v/>
      </c>
      <c r="AC363" s="171" t="str">
        <f>IF(ISNUMBER($F363), IF(OR(AND(OR($J363="Retired", $J363="Permanent Low-Use"), $K363&lt;=2023), (AND($J363= "New", $K363&gt;2023))), "N/A", VLOOKUP($F363, 'Source Data'!$B$15:$I$22,8)), "")</f>
        <v/>
      </c>
      <c r="AD363" s="171" t="str">
        <f>IF(ISNUMBER($F363), IF(OR(AND(OR($J363="Retired", $J363="Permanent Low-Use"), $K363&lt;=2024), (AND($J363= "New", $K363&gt;2024))), "N/A", VLOOKUP($F363, 'Source Data'!$B$15:$I$22,8)), "")</f>
        <v/>
      </c>
      <c r="AE363" s="171" t="str">
        <f>IF(ISNUMBER($F363), IF(OR(AND(OR($J363="Retired", $J363="Permanent Low-Use"), $K363&lt;=2025), (AND($J363= "New", $K363&gt;2025))), "N/A", VLOOKUP($F363, 'Source Data'!$B$15:$I$22,8)), "")</f>
        <v/>
      </c>
      <c r="AF363" s="171" t="str">
        <f>IF(ISNUMBER($F363), IF(OR(AND(OR($J363="Retired", $J363="Permanent Low-Use"), $K363&lt;=2026), (AND($J363= "New", $K363&gt;2026))), "N/A", VLOOKUP($F363, 'Source Data'!$B$15:$I$22,8)), "")</f>
        <v/>
      </c>
      <c r="AG363" s="171" t="str">
        <f>IF(ISNUMBER($F363), IF(OR(AND(OR($J363="Retired", $J363="Permanent Low-Use"), $K363&lt;=2027), (AND($J363= "New", $K363&gt;2027))), "N/A", VLOOKUP($F363, 'Source Data'!$B$15:$I$22,8)), "")</f>
        <v/>
      </c>
      <c r="AH363" s="171" t="str">
        <f>IF(ISNUMBER($F363), IF(OR(AND(OR($J363="Retired", $J363="Permanent Low-Use"), $K363&lt;=2028), (AND($J363= "New", $K363&gt;2028))), "N/A", VLOOKUP($F363, 'Source Data'!$B$15:$I$22,8)), "")</f>
        <v/>
      </c>
      <c r="AI363" s="171" t="str">
        <f>IF(ISNUMBER($F363), IF(OR(AND(OR($J363="Retired", $J363="Permanent Low-Use"), $K363&lt;=2029), (AND($J363= "New", $K363&gt;2029))), "N/A", VLOOKUP($F363, 'Source Data'!$B$15:$I$22,8)), "")</f>
        <v/>
      </c>
      <c r="AJ363" s="171" t="str">
        <f>IF(ISNUMBER($F363), IF(OR(AND(OR($J363="Retired", $J363="Permanent Low-Use"), $K363&lt;=2030), (AND($J363= "New", $K363&gt;2030))), "N/A", VLOOKUP($F363, 'Source Data'!$B$15:$I$22,8)), "")</f>
        <v/>
      </c>
      <c r="AK363" s="171" t="str">
        <f>IF($N363= 0, "N/A", IF(ISERROR(VLOOKUP($F363, 'Source Data'!$B$4:$C$11,2)), "", VLOOKUP($F363, 'Source Data'!$B$4:$C$11,2)))</f>
        <v/>
      </c>
    </row>
    <row r="364" spans="1:37" x14ac:dyDescent="0.35">
      <c r="A364" s="99"/>
      <c r="B364" s="89"/>
      <c r="C364" s="90"/>
      <c r="D364" s="90"/>
      <c r="E364" s="91"/>
      <c r="F364" s="91"/>
      <c r="G364" s="86"/>
      <c r="H364" s="87"/>
      <c r="I364" s="86"/>
      <c r="J364" s="88"/>
      <c r="K364" s="92"/>
      <c r="L364" s="168" t="str">
        <f t="shared" si="15"/>
        <v/>
      </c>
      <c r="M364" s="170" t="str">
        <f>IF(ISERROR(VLOOKUP(E364,'Source Data'!$B$67:$J$97, MATCH(F364, 'Source Data'!$B$64:$J$64,1),TRUE))=TRUE,"",VLOOKUP(E364,'Source Data'!$B$67:$J$97,MATCH(F364, 'Source Data'!$B$64:$J$64,1),TRUE))</f>
        <v/>
      </c>
      <c r="N364" s="169" t="str">
        <f t="shared" si="16"/>
        <v/>
      </c>
      <c r="O364" s="170" t="str">
        <f>IF(OR(AND(OR($J364="Retired",$J364="Permanent Low-Use"),$K364&lt;=2020),(AND($J364="New",$K364&gt;2020))),"N/A",IF($N364=0,0,IF(ISERROR(VLOOKUP($E364,'Source Data'!$B$29:$J$60, MATCH($L364, 'Source Data'!$B$26:$J$26,1),TRUE))=TRUE,"",VLOOKUP($E364,'Source Data'!$B$29:$J$60,MATCH($L364, 'Source Data'!$B$26:$J$26,1),TRUE))))</f>
        <v/>
      </c>
      <c r="P364" s="170" t="str">
        <f>IF(OR(AND(OR($J364="Retired",$J364="Permanent Low-Use"),$K364&lt;=2021),(AND($J364="New",$K364&gt;2021))),"N/A",IF($N364=0,0,IF(ISERROR(VLOOKUP($E364,'Source Data'!$B$29:$J$60, MATCH($L364, 'Source Data'!$B$26:$J$26,1),TRUE))=TRUE,"",VLOOKUP($E364,'Source Data'!$B$29:$J$60,MATCH($L364, 'Source Data'!$B$26:$J$26,1),TRUE))))</f>
        <v/>
      </c>
      <c r="Q364" s="170" t="str">
        <f>IF(OR(AND(OR($J364="Retired",$J364="Permanent Low-Use"),$K364&lt;=2022),(AND($J364="New",$K364&gt;2022))),"N/A",IF($N364=0,0,IF(ISERROR(VLOOKUP($E364,'Source Data'!$B$29:$J$60, MATCH($L364, 'Source Data'!$B$26:$J$26,1),TRUE))=TRUE,"",VLOOKUP($E364,'Source Data'!$B$29:$J$60,MATCH($L364, 'Source Data'!$B$26:$J$26,1),TRUE))))</f>
        <v/>
      </c>
      <c r="R364" s="170" t="str">
        <f>IF(OR(AND(OR($J364="Retired",$J364="Permanent Low-Use"),$K364&lt;=2023),(AND($J364="New",$K364&gt;2023))),"N/A",IF($N364=0,0,IF(ISERROR(VLOOKUP($E364,'Source Data'!$B$29:$J$60, MATCH($L364, 'Source Data'!$B$26:$J$26,1),TRUE))=TRUE,"",VLOOKUP($E364,'Source Data'!$B$29:$J$60,MATCH($L364, 'Source Data'!$B$26:$J$26,1),TRUE))))</f>
        <v/>
      </c>
      <c r="S364" s="170" t="str">
        <f>IF(OR(AND(OR($J364="Retired",$J364="Permanent Low-Use"),$K364&lt;=2024),(AND($J364="New",$K364&gt;2024))),"N/A",IF($N364=0,0,IF(ISERROR(VLOOKUP($E364,'Source Data'!$B$29:$J$60, MATCH($L364, 'Source Data'!$B$26:$J$26,1),TRUE))=TRUE,"",VLOOKUP($E364,'Source Data'!$B$29:$J$60,MATCH($L364, 'Source Data'!$B$26:$J$26,1),TRUE))))</f>
        <v/>
      </c>
      <c r="T364" s="170" t="str">
        <f>IF(OR(AND(OR($J364="Retired",$J364="Permanent Low-Use"),$K364&lt;=2025),(AND($J364="New",$K364&gt;2025))),"N/A",IF($N364=0,0,IF(ISERROR(VLOOKUP($E364,'Source Data'!$B$29:$J$60, MATCH($L364, 'Source Data'!$B$26:$J$26,1),TRUE))=TRUE,"",VLOOKUP($E364,'Source Data'!$B$29:$J$60,MATCH($L364, 'Source Data'!$B$26:$J$26,1),TRUE))))</f>
        <v/>
      </c>
      <c r="U364" s="170" t="str">
        <f>IF(OR(AND(OR($J364="Retired",$J364="Permanent Low-Use"),$K364&lt;=2026),(AND($J364="New",$K364&gt;2026))),"N/A",IF($N364=0,0,IF(ISERROR(VLOOKUP($E364,'Source Data'!$B$29:$J$60, MATCH($L364, 'Source Data'!$B$26:$J$26,1),TRUE))=TRUE,"",VLOOKUP($E364,'Source Data'!$B$29:$J$60,MATCH($L364, 'Source Data'!$B$26:$J$26,1),TRUE))))</f>
        <v/>
      </c>
      <c r="V364" s="170" t="str">
        <f>IF(OR(AND(OR($J364="Retired",$J364="Permanent Low-Use"),$K364&lt;=2027),(AND($J364="New",$K364&gt;2027))),"N/A",IF($N364=0,0,IF(ISERROR(VLOOKUP($E364,'Source Data'!$B$29:$J$60, MATCH($L364, 'Source Data'!$B$26:$J$26,1),TRUE))=TRUE,"",VLOOKUP($E364,'Source Data'!$B$29:$J$60,MATCH($L364, 'Source Data'!$B$26:$J$26,1),TRUE))))</f>
        <v/>
      </c>
      <c r="W364" s="170" t="str">
        <f>IF(OR(AND(OR($J364="Retired",$J364="Permanent Low-Use"),$K364&lt;=2028),(AND($J364="New",$K364&gt;2028))),"N/A",IF($N364=0,0,IF(ISERROR(VLOOKUP($E364,'Source Data'!$B$29:$J$60, MATCH($L364, 'Source Data'!$B$26:$J$26,1),TRUE))=TRUE,"",VLOOKUP($E364,'Source Data'!$B$29:$J$60,MATCH($L364, 'Source Data'!$B$26:$J$26,1),TRUE))))</f>
        <v/>
      </c>
      <c r="X364" s="170" t="str">
        <f>IF(OR(AND(OR($J364="Retired",$J364="Permanent Low-Use"),$K364&lt;=2029),(AND($J364="New",$K364&gt;2029))),"N/A",IF($N364=0,0,IF(ISERROR(VLOOKUP($E364,'Source Data'!$B$29:$J$60, MATCH($L364, 'Source Data'!$B$26:$J$26,1),TRUE))=TRUE,"",VLOOKUP($E364,'Source Data'!$B$29:$J$60,MATCH($L364, 'Source Data'!$B$26:$J$26,1),TRUE))))</f>
        <v/>
      </c>
      <c r="Y364" s="170" t="str">
        <f>IF(OR(AND(OR($J364="Retired",$J364="Permanent Low-Use"),$K364&lt;=2030),(AND($J364="New",$K364&gt;2030))),"N/A",IF($N364=0,0,IF(ISERROR(VLOOKUP($E364,'Source Data'!$B$29:$J$60, MATCH($L364, 'Source Data'!$B$26:$J$26,1),TRUE))=TRUE,"",VLOOKUP($E364,'Source Data'!$B$29:$J$60,MATCH($L364, 'Source Data'!$B$26:$J$26,1),TRUE))))</f>
        <v/>
      </c>
      <c r="Z364" s="171" t="str">
        <f>IF(ISNUMBER($L364),IF(OR(AND(OR($J364="Retired",$J364="Permanent Low-Use"),$K364&lt;=2020),(AND($J364="New",$K364&gt;2020))),"N/A",VLOOKUP($F364,'Source Data'!$B$15:$I$22,5)),"")</f>
        <v/>
      </c>
      <c r="AA364" s="171" t="str">
        <f>IF(ISNUMBER($F364), IF(OR(AND(OR($J364="Retired", $J364="Permanent Low-Use"), $K364&lt;=2021), (AND($J364= "New", $K364&gt;2021))), "N/A", VLOOKUP($F364, 'Source Data'!$B$15:$I$22,6)), "")</f>
        <v/>
      </c>
      <c r="AB364" s="171" t="str">
        <f>IF(ISNUMBER($F364), IF(OR(AND(OR($J364="Retired", $J364="Permanent Low-Use"), $K364&lt;=2022), (AND($J364= "New", $K364&gt;2022))), "N/A", VLOOKUP($F364, 'Source Data'!$B$15:$I$22,7)), "")</f>
        <v/>
      </c>
      <c r="AC364" s="171" t="str">
        <f>IF(ISNUMBER($F364), IF(OR(AND(OR($J364="Retired", $J364="Permanent Low-Use"), $K364&lt;=2023), (AND($J364= "New", $K364&gt;2023))), "N/A", VLOOKUP($F364, 'Source Data'!$B$15:$I$22,8)), "")</f>
        <v/>
      </c>
      <c r="AD364" s="171" t="str">
        <f>IF(ISNUMBER($F364), IF(OR(AND(OR($J364="Retired", $J364="Permanent Low-Use"), $K364&lt;=2024), (AND($J364= "New", $K364&gt;2024))), "N/A", VLOOKUP($F364, 'Source Data'!$B$15:$I$22,8)), "")</f>
        <v/>
      </c>
      <c r="AE364" s="171" t="str">
        <f>IF(ISNUMBER($F364), IF(OR(AND(OR($J364="Retired", $J364="Permanent Low-Use"), $K364&lt;=2025), (AND($J364= "New", $K364&gt;2025))), "N/A", VLOOKUP($F364, 'Source Data'!$B$15:$I$22,8)), "")</f>
        <v/>
      </c>
      <c r="AF364" s="171" t="str">
        <f>IF(ISNUMBER($F364), IF(OR(AND(OR($J364="Retired", $J364="Permanent Low-Use"), $K364&lt;=2026), (AND($J364= "New", $K364&gt;2026))), "N/A", VLOOKUP($F364, 'Source Data'!$B$15:$I$22,8)), "")</f>
        <v/>
      </c>
      <c r="AG364" s="171" t="str">
        <f>IF(ISNUMBER($F364), IF(OR(AND(OR($J364="Retired", $J364="Permanent Low-Use"), $K364&lt;=2027), (AND($J364= "New", $K364&gt;2027))), "N/A", VLOOKUP($F364, 'Source Data'!$B$15:$I$22,8)), "")</f>
        <v/>
      </c>
      <c r="AH364" s="171" t="str">
        <f>IF(ISNUMBER($F364), IF(OR(AND(OR($J364="Retired", $J364="Permanent Low-Use"), $K364&lt;=2028), (AND($J364= "New", $K364&gt;2028))), "N/A", VLOOKUP($F364, 'Source Data'!$B$15:$I$22,8)), "")</f>
        <v/>
      </c>
      <c r="AI364" s="171" t="str">
        <f>IF(ISNUMBER($F364), IF(OR(AND(OR($J364="Retired", $J364="Permanent Low-Use"), $K364&lt;=2029), (AND($J364= "New", $K364&gt;2029))), "N/A", VLOOKUP($F364, 'Source Data'!$B$15:$I$22,8)), "")</f>
        <v/>
      </c>
      <c r="AJ364" s="171" t="str">
        <f>IF(ISNUMBER($F364), IF(OR(AND(OR($J364="Retired", $J364="Permanent Low-Use"), $K364&lt;=2030), (AND($J364= "New", $K364&gt;2030))), "N/A", VLOOKUP($F364, 'Source Data'!$B$15:$I$22,8)), "")</f>
        <v/>
      </c>
      <c r="AK364" s="171" t="str">
        <f>IF($N364= 0, "N/A", IF(ISERROR(VLOOKUP($F364, 'Source Data'!$B$4:$C$11,2)), "", VLOOKUP($F364, 'Source Data'!$B$4:$C$11,2)))</f>
        <v/>
      </c>
    </row>
    <row r="365" spans="1:37" x14ac:dyDescent="0.35">
      <c r="A365" s="99"/>
      <c r="B365" s="89"/>
      <c r="C365" s="90"/>
      <c r="D365" s="90"/>
      <c r="E365" s="91"/>
      <c r="F365" s="91"/>
      <c r="G365" s="86"/>
      <c r="H365" s="87"/>
      <c r="I365" s="86"/>
      <c r="J365" s="88"/>
      <c r="K365" s="92"/>
      <c r="L365" s="168" t="str">
        <f t="shared" si="15"/>
        <v/>
      </c>
      <c r="M365" s="170" t="str">
        <f>IF(ISERROR(VLOOKUP(E365,'Source Data'!$B$67:$J$97, MATCH(F365, 'Source Data'!$B$64:$J$64,1),TRUE))=TRUE,"",VLOOKUP(E365,'Source Data'!$B$67:$J$97,MATCH(F365, 'Source Data'!$B$64:$J$64,1),TRUE))</f>
        <v/>
      </c>
      <c r="N365" s="169" t="str">
        <f t="shared" si="16"/>
        <v/>
      </c>
      <c r="O365" s="170" t="str">
        <f>IF(OR(AND(OR($J365="Retired",$J365="Permanent Low-Use"),$K365&lt;=2020),(AND($J365="New",$K365&gt;2020))),"N/A",IF($N365=0,0,IF(ISERROR(VLOOKUP($E365,'Source Data'!$B$29:$J$60, MATCH($L365, 'Source Data'!$B$26:$J$26,1),TRUE))=TRUE,"",VLOOKUP($E365,'Source Data'!$B$29:$J$60,MATCH($L365, 'Source Data'!$B$26:$J$26,1),TRUE))))</f>
        <v/>
      </c>
      <c r="P365" s="170" t="str">
        <f>IF(OR(AND(OR($J365="Retired",$J365="Permanent Low-Use"),$K365&lt;=2021),(AND($J365="New",$K365&gt;2021))),"N/A",IF($N365=0,0,IF(ISERROR(VLOOKUP($E365,'Source Data'!$B$29:$J$60, MATCH($L365, 'Source Data'!$B$26:$J$26,1),TRUE))=TRUE,"",VLOOKUP($E365,'Source Data'!$B$29:$J$60,MATCH($L365, 'Source Data'!$B$26:$J$26,1),TRUE))))</f>
        <v/>
      </c>
      <c r="Q365" s="170" t="str">
        <f>IF(OR(AND(OR($J365="Retired",$J365="Permanent Low-Use"),$K365&lt;=2022),(AND($J365="New",$K365&gt;2022))),"N/A",IF($N365=0,0,IF(ISERROR(VLOOKUP($E365,'Source Data'!$B$29:$J$60, MATCH($L365, 'Source Data'!$B$26:$J$26,1),TRUE))=TRUE,"",VLOOKUP($E365,'Source Data'!$B$29:$J$60,MATCH($L365, 'Source Data'!$B$26:$J$26,1),TRUE))))</f>
        <v/>
      </c>
      <c r="R365" s="170" t="str">
        <f>IF(OR(AND(OR($J365="Retired",$J365="Permanent Low-Use"),$K365&lt;=2023),(AND($J365="New",$K365&gt;2023))),"N/A",IF($N365=0,0,IF(ISERROR(VLOOKUP($E365,'Source Data'!$B$29:$J$60, MATCH($L365, 'Source Data'!$B$26:$J$26,1),TRUE))=TRUE,"",VLOOKUP($E365,'Source Data'!$B$29:$J$60,MATCH($L365, 'Source Data'!$B$26:$J$26,1),TRUE))))</f>
        <v/>
      </c>
      <c r="S365" s="170" t="str">
        <f>IF(OR(AND(OR($J365="Retired",$J365="Permanent Low-Use"),$K365&lt;=2024),(AND($J365="New",$K365&gt;2024))),"N/A",IF($N365=0,0,IF(ISERROR(VLOOKUP($E365,'Source Data'!$B$29:$J$60, MATCH($L365, 'Source Data'!$B$26:$J$26,1),TRUE))=TRUE,"",VLOOKUP($E365,'Source Data'!$B$29:$J$60,MATCH($L365, 'Source Data'!$B$26:$J$26,1),TRUE))))</f>
        <v/>
      </c>
      <c r="T365" s="170" t="str">
        <f>IF(OR(AND(OR($J365="Retired",$J365="Permanent Low-Use"),$K365&lt;=2025),(AND($J365="New",$K365&gt;2025))),"N/A",IF($N365=0,0,IF(ISERROR(VLOOKUP($E365,'Source Data'!$B$29:$J$60, MATCH($L365, 'Source Data'!$B$26:$J$26,1),TRUE))=TRUE,"",VLOOKUP($E365,'Source Data'!$B$29:$J$60,MATCH($L365, 'Source Data'!$B$26:$J$26,1),TRUE))))</f>
        <v/>
      </c>
      <c r="U365" s="170" t="str">
        <f>IF(OR(AND(OR($J365="Retired",$J365="Permanent Low-Use"),$K365&lt;=2026),(AND($J365="New",$K365&gt;2026))),"N/A",IF($N365=0,0,IF(ISERROR(VLOOKUP($E365,'Source Data'!$B$29:$J$60, MATCH($L365, 'Source Data'!$B$26:$J$26,1),TRUE))=TRUE,"",VLOOKUP($E365,'Source Data'!$B$29:$J$60,MATCH($L365, 'Source Data'!$B$26:$J$26,1),TRUE))))</f>
        <v/>
      </c>
      <c r="V365" s="170" t="str">
        <f>IF(OR(AND(OR($J365="Retired",$J365="Permanent Low-Use"),$K365&lt;=2027),(AND($J365="New",$K365&gt;2027))),"N/A",IF($N365=0,0,IF(ISERROR(VLOOKUP($E365,'Source Data'!$B$29:$J$60, MATCH($L365, 'Source Data'!$B$26:$J$26,1),TRUE))=TRUE,"",VLOOKUP($E365,'Source Data'!$B$29:$J$60,MATCH($L365, 'Source Data'!$B$26:$J$26,1),TRUE))))</f>
        <v/>
      </c>
      <c r="W365" s="170" t="str">
        <f>IF(OR(AND(OR($J365="Retired",$J365="Permanent Low-Use"),$K365&lt;=2028),(AND($J365="New",$K365&gt;2028))),"N/A",IF($N365=0,0,IF(ISERROR(VLOOKUP($E365,'Source Data'!$B$29:$J$60, MATCH($L365, 'Source Data'!$B$26:$J$26,1),TRUE))=TRUE,"",VLOOKUP($E365,'Source Data'!$B$29:$J$60,MATCH($L365, 'Source Data'!$B$26:$J$26,1),TRUE))))</f>
        <v/>
      </c>
      <c r="X365" s="170" t="str">
        <f>IF(OR(AND(OR($J365="Retired",$J365="Permanent Low-Use"),$K365&lt;=2029),(AND($J365="New",$K365&gt;2029))),"N/A",IF($N365=0,0,IF(ISERROR(VLOOKUP($E365,'Source Data'!$B$29:$J$60, MATCH($L365, 'Source Data'!$B$26:$J$26,1),TRUE))=TRUE,"",VLOOKUP($E365,'Source Data'!$B$29:$J$60,MATCH($L365, 'Source Data'!$B$26:$J$26,1),TRUE))))</f>
        <v/>
      </c>
      <c r="Y365" s="170" t="str">
        <f>IF(OR(AND(OR($J365="Retired",$J365="Permanent Low-Use"),$K365&lt;=2030),(AND($J365="New",$K365&gt;2030))),"N/A",IF($N365=0,0,IF(ISERROR(VLOOKUP($E365,'Source Data'!$B$29:$J$60, MATCH($L365, 'Source Data'!$B$26:$J$26,1),TRUE))=TRUE,"",VLOOKUP($E365,'Source Data'!$B$29:$J$60,MATCH($L365, 'Source Data'!$B$26:$J$26,1),TRUE))))</f>
        <v/>
      </c>
      <c r="Z365" s="171" t="str">
        <f>IF(ISNUMBER($L365),IF(OR(AND(OR($J365="Retired",$J365="Permanent Low-Use"),$K365&lt;=2020),(AND($J365="New",$K365&gt;2020))),"N/A",VLOOKUP($F365,'Source Data'!$B$15:$I$22,5)),"")</f>
        <v/>
      </c>
      <c r="AA365" s="171" t="str">
        <f>IF(ISNUMBER($F365), IF(OR(AND(OR($J365="Retired", $J365="Permanent Low-Use"), $K365&lt;=2021), (AND($J365= "New", $K365&gt;2021))), "N/A", VLOOKUP($F365, 'Source Data'!$B$15:$I$22,6)), "")</f>
        <v/>
      </c>
      <c r="AB365" s="171" t="str">
        <f>IF(ISNUMBER($F365), IF(OR(AND(OR($J365="Retired", $J365="Permanent Low-Use"), $K365&lt;=2022), (AND($J365= "New", $K365&gt;2022))), "N/A", VLOOKUP($F365, 'Source Data'!$B$15:$I$22,7)), "")</f>
        <v/>
      </c>
      <c r="AC365" s="171" t="str">
        <f>IF(ISNUMBER($F365), IF(OR(AND(OR($J365="Retired", $J365="Permanent Low-Use"), $K365&lt;=2023), (AND($J365= "New", $K365&gt;2023))), "N/A", VLOOKUP($F365, 'Source Data'!$B$15:$I$22,8)), "")</f>
        <v/>
      </c>
      <c r="AD365" s="171" t="str">
        <f>IF(ISNUMBER($F365), IF(OR(AND(OR($J365="Retired", $J365="Permanent Low-Use"), $K365&lt;=2024), (AND($J365= "New", $K365&gt;2024))), "N/A", VLOOKUP($F365, 'Source Data'!$B$15:$I$22,8)), "")</f>
        <v/>
      </c>
      <c r="AE365" s="171" t="str">
        <f>IF(ISNUMBER($F365), IF(OR(AND(OR($J365="Retired", $J365="Permanent Low-Use"), $K365&lt;=2025), (AND($J365= "New", $K365&gt;2025))), "N/A", VLOOKUP($F365, 'Source Data'!$B$15:$I$22,8)), "")</f>
        <v/>
      </c>
      <c r="AF365" s="171" t="str">
        <f>IF(ISNUMBER($F365), IF(OR(AND(OR($J365="Retired", $J365="Permanent Low-Use"), $K365&lt;=2026), (AND($J365= "New", $K365&gt;2026))), "N/A", VLOOKUP($F365, 'Source Data'!$B$15:$I$22,8)), "")</f>
        <v/>
      </c>
      <c r="AG365" s="171" t="str">
        <f>IF(ISNUMBER($F365), IF(OR(AND(OR($J365="Retired", $J365="Permanent Low-Use"), $K365&lt;=2027), (AND($J365= "New", $K365&gt;2027))), "N/A", VLOOKUP($F365, 'Source Data'!$B$15:$I$22,8)), "")</f>
        <v/>
      </c>
      <c r="AH365" s="171" t="str">
        <f>IF(ISNUMBER($F365), IF(OR(AND(OR($J365="Retired", $J365="Permanent Low-Use"), $K365&lt;=2028), (AND($J365= "New", $K365&gt;2028))), "N/A", VLOOKUP($F365, 'Source Data'!$B$15:$I$22,8)), "")</f>
        <v/>
      </c>
      <c r="AI365" s="171" t="str">
        <f>IF(ISNUMBER($F365), IF(OR(AND(OR($J365="Retired", $J365="Permanent Low-Use"), $K365&lt;=2029), (AND($J365= "New", $K365&gt;2029))), "N/A", VLOOKUP($F365, 'Source Data'!$B$15:$I$22,8)), "")</f>
        <v/>
      </c>
      <c r="AJ365" s="171" t="str">
        <f>IF(ISNUMBER($F365), IF(OR(AND(OR($J365="Retired", $J365="Permanent Low-Use"), $K365&lt;=2030), (AND($J365= "New", $K365&gt;2030))), "N/A", VLOOKUP($F365, 'Source Data'!$B$15:$I$22,8)), "")</f>
        <v/>
      </c>
      <c r="AK365" s="171" t="str">
        <f>IF($N365= 0, "N/A", IF(ISERROR(VLOOKUP($F365, 'Source Data'!$B$4:$C$11,2)), "", VLOOKUP($F365, 'Source Data'!$B$4:$C$11,2)))</f>
        <v/>
      </c>
    </row>
    <row r="366" spans="1:37" x14ac:dyDescent="0.35">
      <c r="A366" s="99"/>
      <c r="B366" s="89"/>
      <c r="C366" s="90"/>
      <c r="D366" s="90"/>
      <c r="E366" s="91"/>
      <c r="F366" s="91"/>
      <c r="G366" s="86"/>
      <c r="H366" s="87"/>
      <c r="I366" s="86"/>
      <c r="J366" s="88"/>
      <c r="K366" s="92"/>
      <c r="L366" s="168" t="str">
        <f t="shared" si="15"/>
        <v/>
      </c>
      <c r="M366" s="170" t="str">
        <f>IF(ISERROR(VLOOKUP(E366,'Source Data'!$B$67:$J$97, MATCH(F366, 'Source Data'!$B$64:$J$64,1),TRUE))=TRUE,"",VLOOKUP(E366,'Source Data'!$B$67:$J$97,MATCH(F366, 'Source Data'!$B$64:$J$64,1),TRUE))</f>
        <v/>
      </c>
      <c r="N366" s="169" t="str">
        <f t="shared" si="16"/>
        <v/>
      </c>
      <c r="O366" s="170" t="str">
        <f>IF(OR(AND(OR($J366="Retired",$J366="Permanent Low-Use"),$K366&lt;=2020),(AND($J366="New",$K366&gt;2020))),"N/A",IF($N366=0,0,IF(ISERROR(VLOOKUP($E366,'Source Data'!$B$29:$J$60, MATCH($L366, 'Source Data'!$B$26:$J$26,1),TRUE))=TRUE,"",VLOOKUP($E366,'Source Data'!$B$29:$J$60,MATCH($L366, 'Source Data'!$B$26:$J$26,1),TRUE))))</f>
        <v/>
      </c>
      <c r="P366" s="170" t="str">
        <f>IF(OR(AND(OR($J366="Retired",$J366="Permanent Low-Use"),$K366&lt;=2021),(AND($J366="New",$K366&gt;2021))),"N/A",IF($N366=0,0,IF(ISERROR(VLOOKUP($E366,'Source Data'!$B$29:$J$60, MATCH($L366, 'Source Data'!$B$26:$J$26,1),TRUE))=TRUE,"",VLOOKUP($E366,'Source Data'!$B$29:$J$60,MATCH($L366, 'Source Data'!$B$26:$J$26,1),TRUE))))</f>
        <v/>
      </c>
      <c r="Q366" s="170" t="str">
        <f>IF(OR(AND(OR($J366="Retired",$J366="Permanent Low-Use"),$K366&lt;=2022),(AND($J366="New",$K366&gt;2022))),"N/A",IF($N366=0,0,IF(ISERROR(VLOOKUP($E366,'Source Data'!$B$29:$J$60, MATCH($L366, 'Source Data'!$B$26:$J$26,1),TRUE))=TRUE,"",VLOOKUP($E366,'Source Data'!$B$29:$J$60,MATCH($L366, 'Source Data'!$B$26:$J$26,1),TRUE))))</f>
        <v/>
      </c>
      <c r="R366" s="170" t="str">
        <f>IF(OR(AND(OR($J366="Retired",$J366="Permanent Low-Use"),$K366&lt;=2023),(AND($J366="New",$K366&gt;2023))),"N/A",IF($N366=0,0,IF(ISERROR(VLOOKUP($E366,'Source Data'!$B$29:$J$60, MATCH($L366, 'Source Data'!$B$26:$J$26,1),TRUE))=TRUE,"",VLOOKUP($E366,'Source Data'!$B$29:$J$60,MATCH($L366, 'Source Data'!$B$26:$J$26,1),TRUE))))</f>
        <v/>
      </c>
      <c r="S366" s="170" t="str">
        <f>IF(OR(AND(OR($J366="Retired",$J366="Permanent Low-Use"),$K366&lt;=2024),(AND($J366="New",$K366&gt;2024))),"N/A",IF($N366=0,0,IF(ISERROR(VLOOKUP($E366,'Source Data'!$B$29:$J$60, MATCH($L366, 'Source Data'!$B$26:$J$26,1),TRUE))=TRUE,"",VLOOKUP($E366,'Source Data'!$B$29:$J$60,MATCH($L366, 'Source Data'!$B$26:$J$26,1),TRUE))))</f>
        <v/>
      </c>
      <c r="T366" s="170" t="str">
        <f>IF(OR(AND(OR($J366="Retired",$J366="Permanent Low-Use"),$K366&lt;=2025),(AND($J366="New",$K366&gt;2025))),"N/A",IF($N366=0,0,IF(ISERROR(VLOOKUP($E366,'Source Data'!$B$29:$J$60, MATCH($L366, 'Source Data'!$B$26:$J$26,1),TRUE))=TRUE,"",VLOOKUP($E366,'Source Data'!$B$29:$J$60,MATCH($L366, 'Source Data'!$B$26:$J$26,1),TRUE))))</f>
        <v/>
      </c>
      <c r="U366" s="170" t="str">
        <f>IF(OR(AND(OR($J366="Retired",$J366="Permanent Low-Use"),$K366&lt;=2026),(AND($J366="New",$K366&gt;2026))),"N/A",IF($N366=0,0,IF(ISERROR(VLOOKUP($E366,'Source Data'!$B$29:$J$60, MATCH($L366, 'Source Data'!$B$26:$J$26,1),TRUE))=TRUE,"",VLOOKUP($E366,'Source Data'!$B$29:$J$60,MATCH($L366, 'Source Data'!$B$26:$J$26,1),TRUE))))</f>
        <v/>
      </c>
      <c r="V366" s="170" t="str">
        <f>IF(OR(AND(OR($J366="Retired",$J366="Permanent Low-Use"),$K366&lt;=2027),(AND($J366="New",$K366&gt;2027))),"N/A",IF($N366=0,0,IF(ISERROR(VLOOKUP($E366,'Source Data'!$B$29:$J$60, MATCH($L366, 'Source Data'!$B$26:$J$26,1),TRUE))=TRUE,"",VLOOKUP($E366,'Source Data'!$B$29:$J$60,MATCH($L366, 'Source Data'!$B$26:$J$26,1),TRUE))))</f>
        <v/>
      </c>
      <c r="W366" s="170" t="str">
        <f>IF(OR(AND(OR($J366="Retired",$J366="Permanent Low-Use"),$K366&lt;=2028),(AND($J366="New",$K366&gt;2028))),"N/A",IF($N366=0,0,IF(ISERROR(VLOOKUP($E366,'Source Data'!$B$29:$J$60, MATCH($L366, 'Source Data'!$B$26:$J$26,1),TRUE))=TRUE,"",VLOOKUP($E366,'Source Data'!$B$29:$J$60,MATCH($L366, 'Source Data'!$B$26:$J$26,1),TRUE))))</f>
        <v/>
      </c>
      <c r="X366" s="170" t="str">
        <f>IF(OR(AND(OR($J366="Retired",$J366="Permanent Low-Use"),$K366&lt;=2029),(AND($J366="New",$K366&gt;2029))),"N/A",IF($N366=0,0,IF(ISERROR(VLOOKUP($E366,'Source Data'!$B$29:$J$60, MATCH($L366, 'Source Data'!$B$26:$J$26,1),TRUE))=TRUE,"",VLOOKUP($E366,'Source Data'!$B$29:$J$60,MATCH($L366, 'Source Data'!$B$26:$J$26,1),TRUE))))</f>
        <v/>
      </c>
      <c r="Y366" s="170" t="str">
        <f>IF(OR(AND(OR($J366="Retired",$J366="Permanent Low-Use"),$K366&lt;=2030),(AND($J366="New",$K366&gt;2030))),"N/A",IF($N366=0,0,IF(ISERROR(VLOOKUP($E366,'Source Data'!$B$29:$J$60, MATCH($L366, 'Source Data'!$B$26:$J$26,1),TRUE))=TRUE,"",VLOOKUP($E366,'Source Data'!$B$29:$J$60,MATCH($L366, 'Source Data'!$B$26:$J$26,1),TRUE))))</f>
        <v/>
      </c>
      <c r="Z366" s="171" t="str">
        <f>IF(ISNUMBER($L366),IF(OR(AND(OR($J366="Retired",$J366="Permanent Low-Use"),$K366&lt;=2020),(AND($J366="New",$K366&gt;2020))),"N/A",VLOOKUP($F366,'Source Data'!$B$15:$I$22,5)),"")</f>
        <v/>
      </c>
      <c r="AA366" s="171" t="str">
        <f>IF(ISNUMBER($F366), IF(OR(AND(OR($J366="Retired", $J366="Permanent Low-Use"), $K366&lt;=2021), (AND($J366= "New", $K366&gt;2021))), "N/A", VLOOKUP($F366, 'Source Data'!$B$15:$I$22,6)), "")</f>
        <v/>
      </c>
      <c r="AB366" s="171" t="str">
        <f>IF(ISNUMBER($F366), IF(OR(AND(OR($J366="Retired", $J366="Permanent Low-Use"), $K366&lt;=2022), (AND($J366= "New", $K366&gt;2022))), "N/A", VLOOKUP($F366, 'Source Data'!$B$15:$I$22,7)), "")</f>
        <v/>
      </c>
      <c r="AC366" s="171" t="str">
        <f>IF(ISNUMBER($F366), IF(OR(AND(OR($J366="Retired", $J366="Permanent Low-Use"), $K366&lt;=2023), (AND($J366= "New", $K366&gt;2023))), "N/A", VLOOKUP($F366, 'Source Data'!$B$15:$I$22,8)), "")</f>
        <v/>
      </c>
      <c r="AD366" s="171" t="str">
        <f>IF(ISNUMBER($F366), IF(OR(AND(OR($J366="Retired", $J366="Permanent Low-Use"), $K366&lt;=2024), (AND($J366= "New", $K366&gt;2024))), "N/A", VLOOKUP($F366, 'Source Data'!$B$15:$I$22,8)), "")</f>
        <v/>
      </c>
      <c r="AE366" s="171" t="str">
        <f>IF(ISNUMBER($F366), IF(OR(AND(OR($J366="Retired", $J366="Permanent Low-Use"), $K366&lt;=2025), (AND($J366= "New", $K366&gt;2025))), "N/A", VLOOKUP($F366, 'Source Data'!$B$15:$I$22,8)), "")</f>
        <v/>
      </c>
      <c r="AF366" s="171" t="str">
        <f>IF(ISNUMBER($F366), IF(OR(AND(OR($J366="Retired", $J366="Permanent Low-Use"), $K366&lt;=2026), (AND($J366= "New", $K366&gt;2026))), "N/A", VLOOKUP($F366, 'Source Data'!$B$15:$I$22,8)), "")</f>
        <v/>
      </c>
      <c r="AG366" s="171" t="str">
        <f>IF(ISNUMBER($F366), IF(OR(AND(OR($J366="Retired", $J366="Permanent Low-Use"), $K366&lt;=2027), (AND($J366= "New", $K366&gt;2027))), "N/A", VLOOKUP($F366, 'Source Data'!$B$15:$I$22,8)), "")</f>
        <v/>
      </c>
      <c r="AH366" s="171" t="str">
        <f>IF(ISNUMBER($F366), IF(OR(AND(OR($J366="Retired", $J366="Permanent Low-Use"), $K366&lt;=2028), (AND($J366= "New", $K366&gt;2028))), "N/A", VLOOKUP($F366, 'Source Data'!$B$15:$I$22,8)), "")</f>
        <v/>
      </c>
      <c r="AI366" s="171" t="str">
        <f>IF(ISNUMBER($F366), IF(OR(AND(OR($J366="Retired", $J366="Permanent Low-Use"), $K366&lt;=2029), (AND($J366= "New", $K366&gt;2029))), "N/A", VLOOKUP($F366, 'Source Data'!$B$15:$I$22,8)), "")</f>
        <v/>
      </c>
      <c r="AJ366" s="171" t="str">
        <f>IF(ISNUMBER($F366), IF(OR(AND(OR($J366="Retired", $J366="Permanent Low-Use"), $K366&lt;=2030), (AND($J366= "New", $K366&gt;2030))), "N/A", VLOOKUP($F366, 'Source Data'!$B$15:$I$22,8)), "")</f>
        <v/>
      </c>
      <c r="AK366" s="171" t="str">
        <f>IF($N366= 0, "N/A", IF(ISERROR(VLOOKUP($F366, 'Source Data'!$B$4:$C$11,2)), "", VLOOKUP($F366, 'Source Data'!$B$4:$C$11,2)))</f>
        <v/>
      </c>
    </row>
    <row r="367" spans="1:37" x14ac:dyDescent="0.35">
      <c r="A367" s="99"/>
      <c r="B367" s="89"/>
      <c r="C367" s="90"/>
      <c r="D367" s="90"/>
      <c r="E367" s="91"/>
      <c r="F367" s="91"/>
      <c r="G367" s="86"/>
      <c r="H367" s="87"/>
      <c r="I367" s="86"/>
      <c r="J367" s="88"/>
      <c r="K367" s="92"/>
      <c r="L367" s="168" t="str">
        <f t="shared" si="15"/>
        <v/>
      </c>
      <c r="M367" s="170" t="str">
        <f>IF(ISERROR(VLOOKUP(E367,'Source Data'!$B$67:$J$97, MATCH(F367, 'Source Data'!$B$64:$J$64,1),TRUE))=TRUE,"",VLOOKUP(E367,'Source Data'!$B$67:$J$97,MATCH(F367, 'Source Data'!$B$64:$J$64,1),TRUE))</f>
        <v/>
      </c>
      <c r="N367" s="169" t="str">
        <f t="shared" si="16"/>
        <v/>
      </c>
      <c r="O367" s="170" t="str">
        <f>IF(OR(AND(OR($J367="Retired",$J367="Permanent Low-Use"),$K367&lt;=2020),(AND($J367="New",$K367&gt;2020))),"N/A",IF($N367=0,0,IF(ISERROR(VLOOKUP($E367,'Source Data'!$B$29:$J$60, MATCH($L367, 'Source Data'!$B$26:$J$26,1),TRUE))=TRUE,"",VLOOKUP($E367,'Source Data'!$B$29:$J$60,MATCH($L367, 'Source Data'!$B$26:$J$26,1),TRUE))))</f>
        <v/>
      </c>
      <c r="P367" s="170" t="str">
        <f>IF(OR(AND(OR($J367="Retired",$J367="Permanent Low-Use"),$K367&lt;=2021),(AND($J367="New",$K367&gt;2021))),"N/A",IF($N367=0,0,IF(ISERROR(VLOOKUP($E367,'Source Data'!$B$29:$J$60, MATCH($L367, 'Source Data'!$B$26:$J$26,1),TRUE))=TRUE,"",VLOOKUP($E367,'Source Data'!$B$29:$J$60,MATCH($L367, 'Source Data'!$B$26:$J$26,1),TRUE))))</f>
        <v/>
      </c>
      <c r="Q367" s="170" t="str">
        <f>IF(OR(AND(OR($J367="Retired",$J367="Permanent Low-Use"),$K367&lt;=2022),(AND($J367="New",$K367&gt;2022))),"N/A",IF($N367=0,0,IF(ISERROR(VLOOKUP($E367,'Source Data'!$B$29:$J$60, MATCH($L367, 'Source Data'!$B$26:$J$26,1),TRUE))=TRUE,"",VLOOKUP($E367,'Source Data'!$B$29:$J$60,MATCH($L367, 'Source Data'!$B$26:$J$26,1),TRUE))))</f>
        <v/>
      </c>
      <c r="R367" s="170" t="str">
        <f>IF(OR(AND(OR($J367="Retired",$J367="Permanent Low-Use"),$K367&lt;=2023),(AND($J367="New",$K367&gt;2023))),"N/A",IF($N367=0,0,IF(ISERROR(VLOOKUP($E367,'Source Data'!$B$29:$J$60, MATCH($L367, 'Source Data'!$B$26:$J$26,1),TRUE))=TRUE,"",VLOOKUP($E367,'Source Data'!$B$29:$J$60,MATCH($L367, 'Source Data'!$B$26:$J$26,1),TRUE))))</f>
        <v/>
      </c>
      <c r="S367" s="170" t="str">
        <f>IF(OR(AND(OR($J367="Retired",$J367="Permanent Low-Use"),$K367&lt;=2024),(AND($J367="New",$K367&gt;2024))),"N/A",IF($N367=0,0,IF(ISERROR(VLOOKUP($E367,'Source Data'!$B$29:$J$60, MATCH($L367, 'Source Data'!$B$26:$J$26,1),TRUE))=TRUE,"",VLOOKUP($E367,'Source Data'!$B$29:$J$60,MATCH($L367, 'Source Data'!$B$26:$J$26,1),TRUE))))</f>
        <v/>
      </c>
      <c r="T367" s="170" t="str">
        <f>IF(OR(AND(OR($J367="Retired",$J367="Permanent Low-Use"),$K367&lt;=2025),(AND($J367="New",$K367&gt;2025))),"N/A",IF($N367=0,0,IF(ISERROR(VLOOKUP($E367,'Source Data'!$B$29:$J$60, MATCH($L367, 'Source Data'!$B$26:$J$26,1),TRUE))=TRUE,"",VLOOKUP($E367,'Source Data'!$B$29:$J$60,MATCH($L367, 'Source Data'!$B$26:$J$26,1),TRUE))))</f>
        <v/>
      </c>
      <c r="U367" s="170" t="str">
        <f>IF(OR(AND(OR($J367="Retired",$J367="Permanent Low-Use"),$K367&lt;=2026),(AND($J367="New",$K367&gt;2026))),"N/A",IF($N367=0,0,IF(ISERROR(VLOOKUP($E367,'Source Data'!$B$29:$J$60, MATCH($L367, 'Source Data'!$B$26:$J$26,1),TRUE))=TRUE,"",VLOOKUP($E367,'Source Data'!$B$29:$J$60,MATCH($L367, 'Source Data'!$B$26:$J$26,1),TRUE))))</f>
        <v/>
      </c>
      <c r="V367" s="170" t="str">
        <f>IF(OR(AND(OR($J367="Retired",$J367="Permanent Low-Use"),$K367&lt;=2027),(AND($J367="New",$K367&gt;2027))),"N/A",IF($N367=0,0,IF(ISERROR(VLOOKUP($E367,'Source Data'!$B$29:$J$60, MATCH($L367, 'Source Data'!$B$26:$J$26,1),TRUE))=TRUE,"",VLOOKUP($E367,'Source Data'!$B$29:$J$60,MATCH($L367, 'Source Data'!$B$26:$J$26,1),TRUE))))</f>
        <v/>
      </c>
      <c r="W367" s="170" t="str">
        <f>IF(OR(AND(OR($J367="Retired",$J367="Permanent Low-Use"),$K367&lt;=2028),(AND($J367="New",$K367&gt;2028))),"N/A",IF($N367=0,0,IF(ISERROR(VLOOKUP($E367,'Source Data'!$B$29:$J$60, MATCH($L367, 'Source Data'!$B$26:$J$26,1),TRUE))=TRUE,"",VLOOKUP($E367,'Source Data'!$B$29:$J$60,MATCH($L367, 'Source Data'!$B$26:$J$26,1),TRUE))))</f>
        <v/>
      </c>
      <c r="X367" s="170" t="str">
        <f>IF(OR(AND(OR($J367="Retired",$J367="Permanent Low-Use"),$K367&lt;=2029),(AND($J367="New",$K367&gt;2029))),"N/A",IF($N367=0,0,IF(ISERROR(VLOOKUP($E367,'Source Data'!$B$29:$J$60, MATCH($L367, 'Source Data'!$B$26:$J$26,1),TRUE))=TRUE,"",VLOOKUP($E367,'Source Data'!$B$29:$J$60,MATCH($L367, 'Source Data'!$B$26:$J$26,1),TRUE))))</f>
        <v/>
      </c>
      <c r="Y367" s="170" t="str">
        <f>IF(OR(AND(OR($J367="Retired",$J367="Permanent Low-Use"),$K367&lt;=2030),(AND($J367="New",$K367&gt;2030))),"N/A",IF($N367=0,0,IF(ISERROR(VLOOKUP($E367,'Source Data'!$B$29:$J$60, MATCH($L367, 'Source Data'!$B$26:$J$26,1),TRUE))=TRUE,"",VLOOKUP($E367,'Source Data'!$B$29:$J$60,MATCH($L367, 'Source Data'!$B$26:$J$26,1),TRUE))))</f>
        <v/>
      </c>
      <c r="Z367" s="171" t="str">
        <f>IF(ISNUMBER($L367),IF(OR(AND(OR($J367="Retired",$J367="Permanent Low-Use"),$K367&lt;=2020),(AND($J367="New",$K367&gt;2020))),"N/A",VLOOKUP($F367,'Source Data'!$B$15:$I$22,5)),"")</f>
        <v/>
      </c>
      <c r="AA367" s="171" t="str">
        <f>IF(ISNUMBER($F367), IF(OR(AND(OR($J367="Retired", $J367="Permanent Low-Use"), $K367&lt;=2021), (AND($J367= "New", $K367&gt;2021))), "N/A", VLOOKUP($F367, 'Source Data'!$B$15:$I$22,6)), "")</f>
        <v/>
      </c>
      <c r="AB367" s="171" t="str">
        <f>IF(ISNUMBER($F367), IF(OR(AND(OR($J367="Retired", $J367="Permanent Low-Use"), $K367&lt;=2022), (AND($J367= "New", $K367&gt;2022))), "N/A", VLOOKUP($F367, 'Source Data'!$B$15:$I$22,7)), "")</f>
        <v/>
      </c>
      <c r="AC367" s="171" t="str">
        <f>IF(ISNUMBER($F367), IF(OR(AND(OR($J367="Retired", $J367="Permanent Low-Use"), $K367&lt;=2023), (AND($J367= "New", $K367&gt;2023))), "N/A", VLOOKUP($F367, 'Source Data'!$B$15:$I$22,8)), "")</f>
        <v/>
      </c>
      <c r="AD367" s="171" t="str">
        <f>IF(ISNUMBER($F367), IF(OR(AND(OR($J367="Retired", $J367="Permanent Low-Use"), $K367&lt;=2024), (AND($J367= "New", $K367&gt;2024))), "N/A", VLOOKUP($F367, 'Source Data'!$B$15:$I$22,8)), "")</f>
        <v/>
      </c>
      <c r="AE367" s="171" t="str">
        <f>IF(ISNUMBER($F367), IF(OR(AND(OR($J367="Retired", $J367="Permanent Low-Use"), $K367&lt;=2025), (AND($J367= "New", $K367&gt;2025))), "N/A", VLOOKUP($F367, 'Source Data'!$B$15:$I$22,8)), "")</f>
        <v/>
      </c>
      <c r="AF367" s="171" t="str">
        <f>IF(ISNUMBER($F367), IF(OR(AND(OR($J367="Retired", $J367="Permanent Low-Use"), $K367&lt;=2026), (AND($J367= "New", $K367&gt;2026))), "N/A", VLOOKUP($F367, 'Source Data'!$B$15:$I$22,8)), "")</f>
        <v/>
      </c>
      <c r="AG367" s="171" t="str">
        <f>IF(ISNUMBER($F367), IF(OR(AND(OR($J367="Retired", $J367="Permanent Low-Use"), $K367&lt;=2027), (AND($J367= "New", $K367&gt;2027))), "N/A", VLOOKUP($F367, 'Source Data'!$B$15:$I$22,8)), "")</f>
        <v/>
      </c>
      <c r="AH367" s="171" t="str">
        <f>IF(ISNUMBER($F367), IF(OR(AND(OR($J367="Retired", $J367="Permanent Low-Use"), $K367&lt;=2028), (AND($J367= "New", $K367&gt;2028))), "N/A", VLOOKUP($F367, 'Source Data'!$B$15:$I$22,8)), "")</f>
        <v/>
      </c>
      <c r="AI367" s="171" t="str">
        <f>IF(ISNUMBER($F367), IF(OR(AND(OR($J367="Retired", $J367="Permanent Low-Use"), $K367&lt;=2029), (AND($J367= "New", $K367&gt;2029))), "N/A", VLOOKUP($F367, 'Source Data'!$B$15:$I$22,8)), "")</f>
        <v/>
      </c>
      <c r="AJ367" s="171" t="str">
        <f>IF(ISNUMBER($F367), IF(OR(AND(OR($J367="Retired", $J367="Permanent Low-Use"), $K367&lt;=2030), (AND($J367= "New", $K367&gt;2030))), "N/A", VLOOKUP($F367, 'Source Data'!$B$15:$I$22,8)), "")</f>
        <v/>
      </c>
      <c r="AK367" s="171" t="str">
        <f>IF($N367= 0, "N/A", IF(ISERROR(VLOOKUP($F367, 'Source Data'!$B$4:$C$11,2)), "", VLOOKUP($F367, 'Source Data'!$B$4:$C$11,2)))</f>
        <v/>
      </c>
    </row>
    <row r="368" spans="1:37" x14ac:dyDescent="0.35">
      <c r="A368" s="99"/>
      <c r="B368" s="89"/>
      <c r="C368" s="90"/>
      <c r="D368" s="90"/>
      <c r="E368" s="91"/>
      <c r="F368" s="91"/>
      <c r="G368" s="86"/>
      <c r="H368" s="87"/>
      <c r="I368" s="86"/>
      <c r="J368" s="88"/>
      <c r="K368" s="92"/>
      <c r="L368" s="168" t="str">
        <f t="shared" si="15"/>
        <v/>
      </c>
      <c r="M368" s="170" t="str">
        <f>IF(ISERROR(VLOOKUP(E368,'Source Data'!$B$67:$J$97, MATCH(F368, 'Source Data'!$B$64:$J$64,1),TRUE))=TRUE,"",VLOOKUP(E368,'Source Data'!$B$67:$J$97,MATCH(F368, 'Source Data'!$B$64:$J$64,1),TRUE))</f>
        <v/>
      </c>
      <c r="N368" s="169" t="str">
        <f t="shared" si="16"/>
        <v/>
      </c>
      <c r="O368" s="170" t="str">
        <f>IF(OR(AND(OR($J368="Retired",$J368="Permanent Low-Use"),$K368&lt;=2020),(AND($J368="New",$K368&gt;2020))),"N/A",IF($N368=0,0,IF(ISERROR(VLOOKUP($E368,'Source Data'!$B$29:$J$60, MATCH($L368, 'Source Data'!$B$26:$J$26,1),TRUE))=TRUE,"",VLOOKUP($E368,'Source Data'!$B$29:$J$60,MATCH($L368, 'Source Data'!$B$26:$J$26,1),TRUE))))</f>
        <v/>
      </c>
      <c r="P368" s="170" t="str">
        <f>IF(OR(AND(OR($J368="Retired",$J368="Permanent Low-Use"),$K368&lt;=2021),(AND($J368="New",$K368&gt;2021))),"N/A",IF($N368=0,0,IF(ISERROR(VLOOKUP($E368,'Source Data'!$B$29:$J$60, MATCH($L368, 'Source Data'!$B$26:$J$26,1),TRUE))=TRUE,"",VLOOKUP($E368,'Source Data'!$B$29:$J$60,MATCH($L368, 'Source Data'!$B$26:$J$26,1),TRUE))))</f>
        <v/>
      </c>
      <c r="Q368" s="170" t="str">
        <f>IF(OR(AND(OR($J368="Retired",$J368="Permanent Low-Use"),$K368&lt;=2022),(AND($J368="New",$K368&gt;2022))),"N/A",IF($N368=0,0,IF(ISERROR(VLOOKUP($E368,'Source Data'!$B$29:$J$60, MATCH($L368, 'Source Data'!$B$26:$J$26,1),TRUE))=TRUE,"",VLOOKUP($E368,'Source Data'!$B$29:$J$60,MATCH($L368, 'Source Data'!$B$26:$J$26,1),TRUE))))</f>
        <v/>
      </c>
      <c r="R368" s="170" t="str">
        <f>IF(OR(AND(OR($J368="Retired",$J368="Permanent Low-Use"),$K368&lt;=2023),(AND($J368="New",$K368&gt;2023))),"N/A",IF($N368=0,0,IF(ISERROR(VLOOKUP($E368,'Source Data'!$B$29:$J$60, MATCH($L368, 'Source Data'!$B$26:$J$26,1),TRUE))=TRUE,"",VLOOKUP($E368,'Source Data'!$B$29:$J$60,MATCH($L368, 'Source Data'!$B$26:$J$26,1),TRUE))))</f>
        <v/>
      </c>
      <c r="S368" s="170" t="str">
        <f>IF(OR(AND(OR($J368="Retired",$J368="Permanent Low-Use"),$K368&lt;=2024),(AND($J368="New",$K368&gt;2024))),"N/A",IF($N368=0,0,IF(ISERROR(VLOOKUP($E368,'Source Data'!$B$29:$J$60, MATCH($L368, 'Source Data'!$B$26:$J$26,1),TRUE))=TRUE,"",VLOOKUP($E368,'Source Data'!$B$29:$J$60,MATCH($L368, 'Source Data'!$B$26:$J$26,1),TRUE))))</f>
        <v/>
      </c>
      <c r="T368" s="170" t="str">
        <f>IF(OR(AND(OR($J368="Retired",$J368="Permanent Low-Use"),$K368&lt;=2025),(AND($J368="New",$K368&gt;2025))),"N/A",IF($N368=0,0,IF(ISERROR(VLOOKUP($E368,'Source Data'!$B$29:$J$60, MATCH($L368, 'Source Data'!$B$26:$J$26,1),TRUE))=TRUE,"",VLOOKUP($E368,'Source Data'!$B$29:$J$60,MATCH($L368, 'Source Data'!$B$26:$J$26,1),TRUE))))</f>
        <v/>
      </c>
      <c r="U368" s="170" t="str">
        <f>IF(OR(AND(OR($J368="Retired",$J368="Permanent Low-Use"),$K368&lt;=2026),(AND($J368="New",$K368&gt;2026))),"N/A",IF($N368=0,0,IF(ISERROR(VLOOKUP($E368,'Source Data'!$B$29:$J$60, MATCH($L368, 'Source Data'!$B$26:$J$26,1),TRUE))=TRUE,"",VLOOKUP($E368,'Source Data'!$B$29:$J$60,MATCH($L368, 'Source Data'!$B$26:$J$26,1),TRUE))))</f>
        <v/>
      </c>
      <c r="V368" s="170" t="str">
        <f>IF(OR(AND(OR($J368="Retired",$J368="Permanent Low-Use"),$K368&lt;=2027),(AND($J368="New",$K368&gt;2027))),"N/A",IF($N368=0,0,IF(ISERROR(VLOOKUP($E368,'Source Data'!$B$29:$J$60, MATCH($L368, 'Source Data'!$B$26:$J$26,1),TRUE))=TRUE,"",VLOOKUP($E368,'Source Data'!$B$29:$J$60,MATCH($L368, 'Source Data'!$B$26:$J$26,1),TRUE))))</f>
        <v/>
      </c>
      <c r="W368" s="170" t="str">
        <f>IF(OR(AND(OR($J368="Retired",$J368="Permanent Low-Use"),$K368&lt;=2028),(AND($J368="New",$K368&gt;2028))),"N/A",IF($N368=0,0,IF(ISERROR(VLOOKUP($E368,'Source Data'!$B$29:$J$60, MATCH($L368, 'Source Data'!$B$26:$J$26,1),TRUE))=TRUE,"",VLOOKUP($E368,'Source Data'!$B$29:$J$60,MATCH($L368, 'Source Data'!$B$26:$J$26,1),TRUE))))</f>
        <v/>
      </c>
      <c r="X368" s="170" t="str">
        <f>IF(OR(AND(OR($J368="Retired",$J368="Permanent Low-Use"),$K368&lt;=2029),(AND($J368="New",$K368&gt;2029))),"N/A",IF($N368=0,0,IF(ISERROR(VLOOKUP($E368,'Source Data'!$B$29:$J$60, MATCH($L368, 'Source Data'!$B$26:$J$26,1),TRUE))=TRUE,"",VLOOKUP($E368,'Source Data'!$B$29:$J$60,MATCH($L368, 'Source Data'!$B$26:$J$26,1),TRUE))))</f>
        <v/>
      </c>
      <c r="Y368" s="170" t="str">
        <f>IF(OR(AND(OR($J368="Retired",$J368="Permanent Low-Use"),$K368&lt;=2030),(AND($J368="New",$K368&gt;2030))),"N/A",IF($N368=0,0,IF(ISERROR(VLOOKUP($E368,'Source Data'!$B$29:$J$60, MATCH($L368, 'Source Data'!$B$26:$J$26,1),TRUE))=TRUE,"",VLOOKUP($E368,'Source Data'!$B$29:$J$60,MATCH($L368, 'Source Data'!$B$26:$J$26,1),TRUE))))</f>
        <v/>
      </c>
      <c r="Z368" s="171" t="str">
        <f>IF(ISNUMBER($L368),IF(OR(AND(OR($J368="Retired",$J368="Permanent Low-Use"),$K368&lt;=2020),(AND($J368="New",$K368&gt;2020))),"N/A",VLOOKUP($F368,'Source Data'!$B$15:$I$22,5)),"")</f>
        <v/>
      </c>
      <c r="AA368" s="171" t="str">
        <f>IF(ISNUMBER($F368), IF(OR(AND(OR($J368="Retired", $J368="Permanent Low-Use"), $K368&lt;=2021), (AND($J368= "New", $K368&gt;2021))), "N/A", VLOOKUP($F368, 'Source Data'!$B$15:$I$22,6)), "")</f>
        <v/>
      </c>
      <c r="AB368" s="171" t="str">
        <f>IF(ISNUMBER($F368), IF(OR(AND(OR($J368="Retired", $J368="Permanent Low-Use"), $K368&lt;=2022), (AND($J368= "New", $K368&gt;2022))), "N/A", VLOOKUP($F368, 'Source Data'!$B$15:$I$22,7)), "")</f>
        <v/>
      </c>
      <c r="AC368" s="171" t="str">
        <f>IF(ISNUMBER($F368), IF(OR(AND(OR($J368="Retired", $J368="Permanent Low-Use"), $K368&lt;=2023), (AND($J368= "New", $K368&gt;2023))), "N/A", VLOOKUP($F368, 'Source Data'!$B$15:$I$22,8)), "")</f>
        <v/>
      </c>
      <c r="AD368" s="171" t="str">
        <f>IF(ISNUMBER($F368), IF(OR(AND(OR($J368="Retired", $J368="Permanent Low-Use"), $K368&lt;=2024), (AND($J368= "New", $K368&gt;2024))), "N/A", VLOOKUP($F368, 'Source Data'!$B$15:$I$22,8)), "")</f>
        <v/>
      </c>
      <c r="AE368" s="171" t="str">
        <f>IF(ISNUMBER($F368), IF(OR(AND(OR($J368="Retired", $J368="Permanent Low-Use"), $K368&lt;=2025), (AND($J368= "New", $K368&gt;2025))), "N/A", VLOOKUP($F368, 'Source Data'!$B$15:$I$22,8)), "")</f>
        <v/>
      </c>
      <c r="AF368" s="171" t="str">
        <f>IF(ISNUMBER($F368), IF(OR(AND(OR($J368="Retired", $J368="Permanent Low-Use"), $K368&lt;=2026), (AND($J368= "New", $K368&gt;2026))), "N/A", VLOOKUP($F368, 'Source Data'!$B$15:$I$22,8)), "")</f>
        <v/>
      </c>
      <c r="AG368" s="171" t="str">
        <f>IF(ISNUMBER($F368), IF(OR(AND(OR($J368="Retired", $J368="Permanent Low-Use"), $K368&lt;=2027), (AND($J368= "New", $K368&gt;2027))), "N/A", VLOOKUP($F368, 'Source Data'!$B$15:$I$22,8)), "")</f>
        <v/>
      </c>
      <c r="AH368" s="171" t="str">
        <f>IF(ISNUMBER($F368), IF(OR(AND(OR($J368="Retired", $J368="Permanent Low-Use"), $K368&lt;=2028), (AND($J368= "New", $K368&gt;2028))), "N/A", VLOOKUP($F368, 'Source Data'!$B$15:$I$22,8)), "")</f>
        <v/>
      </c>
      <c r="AI368" s="171" t="str">
        <f>IF(ISNUMBER($F368), IF(OR(AND(OR($J368="Retired", $J368="Permanent Low-Use"), $K368&lt;=2029), (AND($J368= "New", $K368&gt;2029))), "N/A", VLOOKUP($F368, 'Source Data'!$B$15:$I$22,8)), "")</f>
        <v/>
      </c>
      <c r="AJ368" s="171" t="str">
        <f>IF(ISNUMBER($F368), IF(OR(AND(OR($J368="Retired", $J368="Permanent Low-Use"), $K368&lt;=2030), (AND($J368= "New", $K368&gt;2030))), "N/A", VLOOKUP($F368, 'Source Data'!$B$15:$I$22,8)), "")</f>
        <v/>
      </c>
      <c r="AK368" s="171" t="str">
        <f>IF($N368= 0, "N/A", IF(ISERROR(VLOOKUP($F368, 'Source Data'!$B$4:$C$11,2)), "", VLOOKUP($F368, 'Source Data'!$B$4:$C$11,2)))</f>
        <v/>
      </c>
    </row>
    <row r="369" spans="1:37" x14ac:dyDescent="0.35">
      <c r="A369" s="99"/>
      <c r="B369" s="89"/>
      <c r="C369" s="90"/>
      <c r="D369" s="90"/>
      <c r="E369" s="91"/>
      <c r="F369" s="91"/>
      <c r="G369" s="86"/>
      <c r="H369" s="87"/>
      <c r="I369" s="86"/>
      <c r="J369" s="88"/>
      <c r="K369" s="92"/>
      <c r="L369" s="168" t="str">
        <f t="shared" si="15"/>
        <v/>
      </c>
      <c r="M369" s="170" t="str">
        <f>IF(ISERROR(VLOOKUP(E369,'Source Data'!$B$67:$J$97, MATCH(F369, 'Source Data'!$B$64:$J$64,1),TRUE))=TRUE,"",VLOOKUP(E369,'Source Data'!$B$67:$J$97,MATCH(F369, 'Source Data'!$B$64:$J$64,1),TRUE))</f>
        <v/>
      </c>
      <c r="N369" s="169" t="str">
        <f t="shared" si="16"/>
        <v/>
      </c>
      <c r="O369" s="170" t="str">
        <f>IF(OR(AND(OR($J369="Retired",$J369="Permanent Low-Use"),$K369&lt;=2020),(AND($J369="New",$K369&gt;2020))),"N/A",IF($N369=0,0,IF(ISERROR(VLOOKUP($E369,'Source Data'!$B$29:$J$60, MATCH($L369, 'Source Data'!$B$26:$J$26,1),TRUE))=TRUE,"",VLOOKUP($E369,'Source Data'!$B$29:$J$60,MATCH($L369, 'Source Data'!$B$26:$J$26,1),TRUE))))</f>
        <v/>
      </c>
      <c r="P369" s="170" t="str">
        <f>IF(OR(AND(OR($J369="Retired",$J369="Permanent Low-Use"),$K369&lt;=2021),(AND($J369="New",$K369&gt;2021))),"N/A",IF($N369=0,0,IF(ISERROR(VLOOKUP($E369,'Source Data'!$B$29:$J$60, MATCH($L369, 'Source Data'!$B$26:$J$26,1),TRUE))=TRUE,"",VLOOKUP($E369,'Source Data'!$B$29:$J$60,MATCH($L369, 'Source Data'!$B$26:$J$26,1),TRUE))))</f>
        <v/>
      </c>
      <c r="Q369" s="170" t="str">
        <f>IF(OR(AND(OR($J369="Retired",$J369="Permanent Low-Use"),$K369&lt;=2022),(AND($J369="New",$K369&gt;2022))),"N/A",IF($N369=0,0,IF(ISERROR(VLOOKUP($E369,'Source Data'!$B$29:$J$60, MATCH($L369, 'Source Data'!$B$26:$J$26,1),TRUE))=TRUE,"",VLOOKUP($E369,'Source Data'!$B$29:$J$60,MATCH($L369, 'Source Data'!$B$26:$J$26,1),TRUE))))</f>
        <v/>
      </c>
      <c r="R369" s="170" t="str">
        <f>IF(OR(AND(OR($J369="Retired",$J369="Permanent Low-Use"),$K369&lt;=2023),(AND($J369="New",$K369&gt;2023))),"N/A",IF($N369=0,0,IF(ISERROR(VLOOKUP($E369,'Source Data'!$B$29:$J$60, MATCH($L369, 'Source Data'!$B$26:$J$26,1),TRUE))=TRUE,"",VLOOKUP($E369,'Source Data'!$B$29:$J$60,MATCH($L369, 'Source Data'!$B$26:$J$26,1),TRUE))))</f>
        <v/>
      </c>
      <c r="S369" s="170" t="str">
        <f>IF(OR(AND(OR($J369="Retired",$J369="Permanent Low-Use"),$K369&lt;=2024),(AND($J369="New",$K369&gt;2024))),"N/A",IF($N369=0,0,IF(ISERROR(VLOOKUP($E369,'Source Data'!$B$29:$J$60, MATCH($L369, 'Source Data'!$B$26:$J$26,1),TRUE))=TRUE,"",VLOOKUP($E369,'Source Data'!$B$29:$J$60,MATCH($L369, 'Source Data'!$B$26:$J$26,1),TRUE))))</f>
        <v/>
      </c>
      <c r="T369" s="170" t="str">
        <f>IF(OR(AND(OR($J369="Retired",$J369="Permanent Low-Use"),$K369&lt;=2025),(AND($J369="New",$K369&gt;2025))),"N/A",IF($N369=0,0,IF(ISERROR(VLOOKUP($E369,'Source Data'!$B$29:$J$60, MATCH($L369, 'Source Data'!$B$26:$J$26,1),TRUE))=TRUE,"",VLOOKUP($E369,'Source Data'!$B$29:$J$60,MATCH($L369, 'Source Data'!$B$26:$J$26,1),TRUE))))</f>
        <v/>
      </c>
      <c r="U369" s="170" t="str">
        <f>IF(OR(AND(OR($J369="Retired",$J369="Permanent Low-Use"),$K369&lt;=2026),(AND($J369="New",$K369&gt;2026))),"N/A",IF($N369=0,0,IF(ISERROR(VLOOKUP($E369,'Source Data'!$B$29:$J$60, MATCH($L369, 'Source Data'!$B$26:$J$26,1),TRUE))=TRUE,"",VLOOKUP($E369,'Source Data'!$B$29:$J$60,MATCH($L369, 'Source Data'!$B$26:$J$26,1),TRUE))))</f>
        <v/>
      </c>
      <c r="V369" s="170" t="str">
        <f>IF(OR(AND(OR($J369="Retired",$J369="Permanent Low-Use"),$K369&lt;=2027),(AND($J369="New",$K369&gt;2027))),"N/A",IF($N369=0,0,IF(ISERROR(VLOOKUP($E369,'Source Data'!$B$29:$J$60, MATCH($L369, 'Source Data'!$B$26:$J$26,1),TRUE))=TRUE,"",VLOOKUP($E369,'Source Data'!$B$29:$J$60,MATCH($L369, 'Source Data'!$B$26:$J$26,1),TRUE))))</f>
        <v/>
      </c>
      <c r="W369" s="170" t="str">
        <f>IF(OR(AND(OR($J369="Retired",$J369="Permanent Low-Use"),$K369&lt;=2028),(AND($J369="New",$K369&gt;2028))),"N/A",IF($N369=0,0,IF(ISERROR(VLOOKUP($E369,'Source Data'!$B$29:$J$60, MATCH($L369, 'Source Data'!$B$26:$J$26,1),TRUE))=TRUE,"",VLOOKUP($E369,'Source Data'!$B$29:$J$60,MATCH($L369, 'Source Data'!$B$26:$J$26,1),TRUE))))</f>
        <v/>
      </c>
      <c r="X369" s="170" t="str">
        <f>IF(OR(AND(OR($J369="Retired",$J369="Permanent Low-Use"),$K369&lt;=2029),(AND($J369="New",$K369&gt;2029))),"N/A",IF($N369=0,0,IF(ISERROR(VLOOKUP($E369,'Source Data'!$B$29:$J$60, MATCH($L369, 'Source Data'!$B$26:$J$26,1),TRUE))=TRUE,"",VLOOKUP($E369,'Source Data'!$B$29:$J$60,MATCH($L369, 'Source Data'!$B$26:$J$26,1),TRUE))))</f>
        <v/>
      </c>
      <c r="Y369" s="170" t="str">
        <f>IF(OR(AND(OR($J369="Retired",$J369="Permanent Low-Use"),$K369&lt;=2030),(AND($J369="New",$K369&gt;2030))),"N/A",IF($N369=0,0,IF(ISERROR(VLOOKUP($E369,'Source Data'!$B$29:$J$60, MATCH($L369, 'Source Data'!$B$26:$J$26,1),TRUE))=TRUE,"",VLOOKUP($E369,'Source Data'!$B$29:$J$60,MATCH($L369, 'Source Data'!$B$26:$J$26,1),TRUE))))</f>
        <v/>
      </c>
      <c r="Z369" s="171" t="str">
        <f>IF(ISNUMBER($L369),IF(OR(AND(OR($J369="Retired",$J369="Permanent Low-Use"),$K369&lt;=2020),(AND($J369="New",$K369&gt;2020))),"N/A",VLOOKUP($F369,'Source Data'!$B$15:$I$22,5)),"")</f>
        <v/>
      </c>
      <c r="AA369" s="171" t="str">
        <f>IF(ISNUMBER($F369), IF(OR(AND(OR($J369="Retired", $J369="Permanent Low-Use"), $K369&lt;=2021), (AND($J369= "New", $K369&gt;2021))), "N/A", VLOOKUP($F369, 'Source Data'!$B$15:$I$22,6)), "")</f>
        <v/>
      </c>
      <c r="AB369" s="171" t="str">
        <f>IF(ISNUMBER($F369), IF(OR(AND(OR($J369="Retired", $J369="Permanent Low-Use"), $K369&lt;=2022), (AND($J369= "New", $K369&gt;2022))), "N/A", VLOOKUP($F369, 'Source Data'!$B$15:$I$22,7)), "")</f>
        <v/>
      </c>
      <c r="AC369" s="171" t="str">
        <f>IF(ISNUMBER($F369), IF(OR(AND(OR($J369="Retired", $J369="Permanent Low-Use"), $K369&lt;=2023), (AND($J369= "New", $K369&gt;2023))), "N/A", VLOOKUP($F369, 'Source Data'!$B$15:$I$22,8)), "")</f>
        <v/>
      </c>
      <c r="AD369" s="171" t="str">
        <f>IF(ISNUMBER($F369), IF(OR(AND(OR($J369="Retired", $J369="Permanent Low-Use"), $K369&lt;=2024), (AND($J369= "New", $K369&gt;2024))), "N/A", VLOOKUP($F369, 'Source Data'!$B$15:$I$22,8)), "")</f>
        <v/>
      </c>
      <c r="AE369" s="171" t="str">
        <f>IF(ISNUMBER($F369), IF(OR(AND(OR($J369="Retired", $J369="Permanent Low-Use"), $K369&lt;=2025), (AND($J369= "New", $K369&gt;2025))), "N/A", VLOOKUP($F369, 'Source Data'!$B$15:$I$22,8)), "")</f>
        <v/>
      </c>
      <c r="AF369" s="171" t="str">
        <f>IF(ISNUMBER($F369), IF(OR(AND(OR($J369="Retired", $J369="Permanent Low-Use"), $K369&lt;=2026), (AND($J369= "New", $K369&gt;2026))), "N/A", VLOOKUP($F369, 'Source Data'!$B$15:$I$22,8)), "")</f>
        <v/>
      </c>
      <c r="AG369" s="171" t="str">
        <f>IF(ISNUMBER($F369), IF(OR(AND(OR($J369="Retired", $J369="Permanent Low-Use"), $K369&lt;=2027), (AND($J369= "New", $K369&gt;2027))), "N/A", VLOOKUP($F369, 'Source Data'!$B$15:$I$22,8)), "")</f>
        <v/>
      </c>
      <c r="AH369" s="171" t="str">
        <f>IF(ISNUMBER($F369), IF(OR(AND(OR($J369="Retired", $J369="Permanent Low-Use"), $K369&lt;=2028), (AND($J369= "New", $K369&gt;2028))), "N/A", VLOOKUP($F369, 'Source Data'!$B$15:$I$22,8)), "")</f>
        <v/>
      </c>
      <c r="AI369" s="171" t="str">
        <f>IF(ISNUMBER($F369), IF(OR(AND(OR($J369="Retired", $J369="Permanent Low-Use"), $K369&lt;=2029), (AND($J369= "New", $K369&gt;2029))), "N/A", VLOOKUP($F369, 'Source Data'!$B$15:$I$22,8)), "")</f>
        <v/>
      </c>
      <c r="AJ369" s="171" t="str">
        <f>IF(ISNUMBER($F369), IF(OR(AND(OR($J369="Retired", $J369="Permanent Low-Use"), $K369&lt;=2030), (AND($J369= "New", $K369&gt;2030))), "N/A", VLOOKUP($F369, 'Source Data'!$B$15:$I$22,8)), "")</f>
        <v/>
      </c>
      <c r="AK369" s="171" t="str">
        <f>IF($N369= 0, "N/A", IF(ISERROR(VLOOKUP($F369, 'Source Data'!$B$4:$C$11,2)), "", VLOOKUP($F369, 'Source Data'!$B$4:$C$11,2)))</f>
        <v/>
      </c>
    </row>
    <row r="370" spans="1:37" x14ac:dyDescent="0.35">
      <c r="A370" s="99"/>
      <c r="B370" s="89"/>
      <c r="C370" s="90"/>
      <c r="D370" s="90"/>
      <c r="E370" s="91"/>
      <c r="F370" s="91"/>
      <c r="G370" s="86"/>
      <c r="H370" s="87"/>
      <c r="I370" s="86"/>
      <c r="J370" s="88"/>
      <c r="K370" s="92"/>
      <c r="L370" s="168" t="str">
        <f t="shared" si="15"/>
        <v/>
      </c>
      <c r="M370" s="170" t="str">
        <f>IF(ISERROR(VLOOKUP(E370,'Source Data'!$B$67:$J$97, MATCH(F370, 'Source Data'!$B$64:$J$64,1),TRUE))=TRUE,"",VLOOKUP(E370,'Source Data'!$B$67:$J$97,MATCH(F370, 'Source Data'!$B$64:$J$64,1),TRUE))</f>
        <v/>
      </c>
      <c r="N370" s="169" t="str">
        <f t="shared" si="16"/>
        <v/>
      </c>
      <c r="O370" s="170" t="str">
        <f>IF(OR(AND(OR($J370="Retired",$J370="Permanent Low-Use"),$K370&lt;=2020),(AND($J370="New",$K370&gt;2020))),"N/A",IF($N370=0,0,IF(ISERROR(VLOOKUP($E370,'Source Data'!$B$29:$J$60, MATCH($L370, 'Source Data'!$B$26:$J$26,1),TRUE))=TRUE,"",VLOOKUP($E370,'Source Data'!$B$29:$J$60,MATCH($L370, 'Source Data'!$B$26:$J$26,1),TRUE))))</f>
        <v/>
      </c>
      <c r="P370" s="170" t="str">
        <f>IF(OR(AND(OR($J370="Retired",$J370="Permanent Low-Use"),$K370&lt;=2021),(AND($J370="New",$K370&gt;2021))),"N/A",IF($N370=0,0,IF(ISERROR(VLOOKUP($E370,'Source Data'!$B$29:$J$60, MATCH($L370, 'Source Data'!$B$26:$J$26,1),TRUE))=TRUE,"",VLOOKUP($E370,'Source Data'!$B$29:$J$60,MATCH($L370, 'Source Data'!$B$26:$J$26,1),TRUE))))</f>
        <v/>
      </c>
      <c r="Q370" s="170" t="str">
        <f>IF(OR(AND(OR($J370="Retired",$J370="Permanent Low-Use"),$K370&lt;=2022),(AND($J370="New",$K370&gt;2022))),"N/A",IF($N370=0,0,IF(ISERROR(VLOOKUP($E370,'Source Data'!$B$29:$J$60, MATCH($L370, 'Source Data'!$B$26:$J$26,1),TRUE))=TRUE,"",VLOOKUP($E370,'Source Data'!$B$29:$J$60,MATCH($L370, 'Source Data'!$B$26:$J$26,1),TRUE))))</f>
        <v/>
      </c>
      <c r="R370" s="170" t="str">
        <f>IF(OR(AND(OR($J370="Retired",$J370="Permanent Low-Use"),$K370&lt;=2023),(AND($J370="New",$K370&gt;2023))),"N/A",IF($N370=0,0,IF(ISERROR(VLOOKUP($E370,'Source Data'!$B$29:$J$60, MATCH($L370, 'Source Data'!$B$26:$J$26,1),TRUE))=TRUE,"",VLOOKUP($E370,'Source Data'!$B$29:$J$60,MATCH($L370, 'Source Data'!$B$26:$J$26,1),TRUE))))</f>
        <v/>
      </c>
      <c r="S370" s="170" t="str">
        <f>IF(OR(AND(OR($J370="Retired",$J370="Permanent Low-Use"),$K370&lt;=2024),(AND($J370="New",$K370&gt;2024))),"N/A",IF($N370=0,0,IF(ISERROR(VLOOKUP($E370,'Source Data'!$B$29:$J$60, MATCH($L370, 'Source Data'!$B$26:$J$26,1),TRUE))=TRUE,"",VLOOKUP($E370,'Source Data'!$B$29:$J$60,MATCH($L370, 'Source Data'!$B$26:$J$26,1),TRUE))))</f>
        <v/>
      </c>
      <c r="T370" s="170" t="str">
        <f>IF(OR(AND(OR($J370="Retired",$J370="Permanent Low-Use"),$K370&lt;=2025),(AND($J370="New",$K370&gt;2025))),"N/A",IF($N370=0,0,IF(ISERROR(VLOOKUP($E370,'Source Data'!$B$29:$J$60, MATCH($L370, 'Source Data'!$B$26:$J$26,1),TRUE))=TRUE,"",VLOOKUP($E370,'Source Data'!$B$29:$J$60,MATCH($L370, 'Source Data'!$B$26:$J$26,1),TRUE))))</f>
        <v/>
      </c>
      <c r="U370" s="170" t="str">
        <f>IF(OR(AND(OR($J370="Retired",$J370="Permanent Low-Use"),$K370&lt;=2026),(AND($J370="New",$K370&gt;2026))),"N/A",IF($N370=0,0,IF(ISERROR(VLOOKUP($E370,'Source Data'!$B$29:$J$60, MATCH($L370, 'Source Data'!$B$26:$J$26,1),TRUE))=TRUE,"",VLOOKUP($E370,'Source Data'!$B$29:$J$60,MATCH($L370, 'Source Data'!$B$26:$J$26,1),TRUE))))</f>
        <v/>
      </c>
      <c r="V370" s="170" t="str">
        <f>IF(OR(AND(OR($J370="Retired",$J370="Permanent Low-Use"),$K370&lt;=2027),(AND($J370="New",$K370&gt;2027))),"N/A",IF($N370=0,0,IF(ISERROR(VLOOKUP($E370,'Source Data'!$B$29:$J$60, MATCH($L370, 'Source Data'!$B$26:$J$26,1),TRUE))=TRUE,"",VLOOKUP($E370,'Source Data'!$B$29:$J$60,MATCH($L370, 'Source Data'!$B$26:$J$26,1),TRUE))))</f>
        <v/>
      </c>
      <c r="W370" s="170" t="str">
        <f>IF(OR(AND(OR($J370="Retired",$J370="Permanent Low-Use"),$K370&lt;=2028),(AND($J370="New",$K370&gt;2028))),"N/A",IF($N370=0,0,IF(ISERROR(VLOOKUP($E370,'Source Data'!$B$29:$J$60, MATCH($L370, 'Source Data'!$B$26:$J$26,1),TRUE))=TRUE,"",VLOOKUP($E370,'Source Data'!$B$29:$J$60,MATCH($L370, 'Source Data'!$B$26:$J$26,1),TRUE))))</f>
        <v/>
      </c>
      <c r="X370" s="170" t="str">
        <f>IF(OR(AND(OR($J370="Retired",$J370="Permanent Low-Use"),$K370&lt;=2029),(AND($J370="New",$K370&gt;2029))),"N/A",IF($N370=0,0,IF(ISERROR(VLOOKUP($E370,'Source Data'!$B$29:$J$60, MATCH($L370, 'Source Data'!$B$26:$J$26,1),TRUE))=TRUE,"",VLOOKUP($E370,'Source Data'!$B$29:$J$60,MATCH($L370, 'Source Data'!$B$26:$J$26,1),TRUE))))</f>
        <v/>
      </c>
      <c r="Y370" s="170" t="str">
        <f>IF(OR(AND(OR($J370="Retired",$J370="Permanent Low-Use"),$K370&lt;=2030),(AND($J370="New",$K370&gt;2030))),"N/A",IF($N370=0,0,IF(ISERROR(VLOOKUP($E370,'Source Data'!$B$29:$J$60, MATCH($L370, 'Source Data'!$B$26:$J$26,1),TRUE))=TRUE,"",VLOOKUP($E370,'Source Data'!$B$29:$J$60,MATCH($L370, 'Source Data'!$B$26:$J$26,1),TRUE))))</f>
        <v/>
      </c>
      <c r="Z370" s="171" t="str">
        <f>IF(ISNUMBER($L370),IF(OR(AND(OR($J370="Retired",$J370="Permanent Low-Use"),$K370&lt;=2020),(AND($J370="New",$K370&gt;2020))),"N/A",VLOOKUP($F370,'Source Data'!$B$15:$I$22,5)),"")</f>
        <v/>
      </c>
      <c r="AA370" s="171" t="str">
        <f>IF(ISNUMBER($F370), IF(OR(AND(OR($J370="Retired", $J370="Permanent Low-Use"), $K370&lt;=2021), (AND($J370= "New", $K370&gt;2021))), "N/A", VLOOKUP($F370, 'Source Data'!$B$15:$I$22,6)), "")</f>
        <v/>
      </c>
      <c r="AB370" s="171" t="str">
        <f>IF(ISNUMBER($F370), IF(OR(AND(OR($J370="Retired", $J370="Permanent Low-Use"), $K370&lt;=2022), (AND($J370= "New", $K370&gt;2022))), "N/A", VLOOKUP($F370, 'Source Data'!$B$15:$I$22,7)), "")</f>
        <v/>
      </c>
      <c r="AC370" s="171" t="str">
        <f>IF(ISNUMBER($F370), IF(OR(AND(OR($J370="Retired", $J370="Permanent Low-Use"), $K370&lt;=2023), (AND($J370= "New", $K370&gt;2023))), "N/A", VLOOKUP($F370, 'Source Data'!$B$15:$I$22,8)), "")</f>
        <v/>
      </c>
      <c r="AD370" s="171" t="str">
        <f>IF(ISNUMBER($F370), IF(OR(AND(OR($J370="Retired", $J370="Permanent Low-Use"), $K370&lt;=2024), (AND($J370= "New", $K370&gt;2024))), "N/A", VLOOKUP($F370, 'Source Data'!$B$15:$I$22,8)), "")</f>
        <v/>
      </c>
      <c r="AE370" s="171" t="str">
        <f>IF(ISNUMBER($F370), IF(OR(AND(OR($J370="Retired", $J370="Permanent Low-Use"), $K370&lt;=2025), (AND($J370= "New", $K370&gt;2025))), "N/A", VLOOKUP($F370, 'Source Data'!$B$15:$I$22,8)), "")</f>
        <v/>
      </c>
      <c r="AF370" s="171" t="str">
        <f>IF(ISNUMBER($F370), IF(OR(AND(OR($J370="Retired", $J370="Permanent Low-Use"), $K370&lt;=2026), (AND($J370= "New", $K370&gt;2026))), "N/A", VLOOKUP($F370, 'Source Data'!$B$15:$I$22,8)), "")</f>
        <v/>
      </c>
      <c r="AG370" s="171" t="str">
        <f>IF(ISNUMBER($F370), IF(OR(AND(OR($J370="Retired", $J370="Permanent Low-Use"), $K370&lt;=2027), (AND($J370= "New", $K370&gt;2027))), "N/A", VLOOKUP($F370, 'Source Data'!$B$15:$I$22,8)), "")</f>
        <v/>
      </c>
      <c r="AH370" s="171" t="str">
        <f>IF(ISNUMBER($F370), IF(OR(AND(OR($J370="Retired", $J370="Permanent Low-Use"), $K370&lt;=2028), (AND($J370= "New", $K370&gt;2028))), "N/A", VLOOKUP($F370, 'Source Data'!$B$15:$I$22,8)), "")</f>
        <v/>
      </c>
      <c r="AI370" s="171" t="str">
        <f>IF(ISNUMBER($F370), IF(OR(AND(OR($J370="Retired", $J370="Permanent Low-Use"), $K370&lt;=2029), (AND($J370= "New", $K370&gt;2029))), "N/A", VLOOKUP($F370, 'Source Data'!$B$15:$I$22,8)), "")</f>
        <v/>
      </c>
      <c r="AJ370" s="171" t="str">
        <f>IF(ISNUMBER($F370), IF(OR(AND(OR($J370="Retired", $J370="Permanent Low-Use"), $K370&lt;=2030), (AND($J370= "New", $K370&gt;2030))), "N/A", VLOOKUP($F370, 'Source Data'!$B$15:$I$22,8)), "")</f>
        <v/>
      </c>
      <c r="AK370" s="171" t="str">
        <f>IF($N370= 0, "N/A", IF(ISERROR(VLOOKUP($F370, 'Source Data'!$B$4:$C$11,2)), "", VLOOKUP($F370, 'Source Data'!$B$4:$C$11,2)))</f>
        <v/>
      </c>
    </row>
    <row r="371" spans="1:37" x14ac:dyDescent="0.35">
      <c r="A371" s="99"/>
      <c r="B371" s="89"/>
      <c r="C371" s="90"/>
      <c r="D371" s="90"/>
      <c r="E371" s="91"/>
      <c r="F371" s="91"/>
      <c r="G371" s="86"/>
      <c r="H371" s="87"/>
      <c r="I371" s="86"/>
      <c r="J371" s="88"/>
      <c r="K371" s="92"/>
      <c r="L371" s="168" t="str">
        <f t="shared" si="15"/>
        <v/>
      </c>
      <c r="M371" s="170" t="str">
        <f>IF(ISERROR(VLOOKUP(E371,'Source Data'!$B$67:$J$97, MATCH(F371, 'Source Data'!$B$64:$J$64,1),TRUE))=TRUE,"",VLOOKUP(E371,'Source Data'!$B$67:$J$97,MATCH(F371, 'Source Data'!$B$64:$J$64,1),TRUE))</f>
        <v/>
      </c>
      <c r="N371" s="169" t="str">
        <f t="shared" si="16"/>
        <v/>
      </c>
      <c r="O371" s="170" t="str">
        <f>IF(OR(AND(OR($J371="Retired",$J371="Permanent Low-Use"),$K371&lt;=2020),(AND($J371="New",$K371&gt;2020))),"N/A",IF($N371=0,0,IF(ISERROR(VLOOKUP($E371,'Source Data'!$B$29:$J$60, MATCH($L371, 'Source Data'!$B$26:$J$26,1),TRUE))=TRUE,"",VLOOKUP($E371,'Source Data'!$B$29:$J$60,MATCH($L371, 'Source Data'!$B$26:$J$26,1),TRUE))))</f>
        <v/>
      </c>
      <c r="P371" s="170" t="str">
        <f>IF(OR(AND(OR($J371="Retired",$J371="Permanent Low-Use"),$K371&lt;=2021),(AND($J371="New",$K371&gt;2021))),"N/A",IF($N371=0,0,IF(ISERROR(VLOOKUP($E371,'Source Data'!$B$29:$J$60, MATCH($L371, 'Source Data'!$B$26:$J$26,1),TRUE))=TRUE,"",VLOOKUP($E371,'Source Data'!$B$29:$J$60,MATCH($L371, 'Source Data'!$B$26:$J$26,1),TRUE))))</f>
        <v/>
      </c>
      <c r="Q371" s="170" t="str">
        <f>IF(OR(AND(OR($J371="Retired",$J371="Permanent Low-Use"),$K371&lt;=2022),(AND($J371="New",$K371&gt;2022))),"N/A",IF($N371=0,0,IF(ISERROR(VLOOKUP($E371,'Source Data'!$B$29:$J$60, MATCH($L371, 'Source Data'!$B$26:$J$26,1),TRUE))=TRUE,"",VLOOKUP($E371,'Source Data'!$B$29:$J$60,MATCH($L371, 'Source Data'!$B$26:$J$26,1),TRUE))))</f>
        <v/>
      </c>
      <c r="R371" s="170" t="str">
        <f>IF(OR(AND(OR($J371="Retired",$J371="Permanent Low-Use"),$K371&lt;=2023),(AND($J371="New",$K371&gt;2023))),"N/A",IF($N371=0,0,IF(ISERROR(VLOOKUP($E371,'Source Data'!$B$29:$J$60, MATCH($L371, 'Source Data'!$B$26:$J$26,1),TRUE))=TRUE,"",VLOOKUP($E371,'Source Data'!$B$29:$J$60,MATCH($L371, 'Source Data'!$B$26:$J$26,1),TRUE))))</f>
        <v/>
      </c>
      <c r="S371" s="170" t="str">
        <f>IF(OR(AND(OR($J371="Retired",$J371="Permanent Low-Use"),$K371&lt;=2024),(AND($J371="New",$K371&gt;2024))),"N/A",IF($N371=0,0,IF(ISERROR(VLOOKUP($E371,'Source Data'!$B$29:$J$60, MATCH($L371, 'Source Data'!$B$26:$J$26,1),TRUE))=TRUE,"",VLOOKUP($E371,'Source Data'!$B$29:$J$60,MATCH($L371, 'Source Data'!$B$26:$J$26,1),TRUE))))</f>
        <v/>
      </c>
      <c r="T371" s="170" t="str">
        <f>IF(OR(AND(OR($J371="Retired",$J371="Permanent Low-Use"),$K371&lt;=2025),(AND($J371="New",$K371&gt;2025))),"N/A",IF($N371=0,0,IF(ISERROR(VLOOKUP($E371,'Source Data'!$B$29:$J$60, MATCH($L371, 'Source Data'!$B$26:$J$26,1),TRUE))=TRUE,"",VLOOKUP($E371,'Source Data'!$B$29:$J$60,MATCH($L371, 'Source Data'!$B$26:$J$26,1),TRUE))))</f>
        <v/>
      </c>
      <c r="U371" s="170" t="str">
        <f>IF(OR(AND(OR($J371="Retired",$J371="Permanent Low-Use"),$K371&lt;=2026),(AND($J371="New",$K371&gt;2026))),"N/A",IF($N371=0,0,IF(ISERROR(VLOOKUP($E371,'Source Data'!$B$29:$J$60, MATCH($L371, 'Source Data'!$B$26:$J$26,1),TRUE))=TRUE,"",VLOOKUP($E371,'Source Data'!$B$29:$J$60,MATCH($L371, 'Source Data'!$B$26:$J$26,1),TRUE))))</f>
        <v/>
      </c>
      <c r="V371" s="170" t="str">
        <f>IF(OR(AND(OR($J371="Retired",$J371="Permanent Low-Use"),$K371&lt;=2027),(AND($J371="New",$K371&gt;2027))),"N/A",IF($N371=0,0,IF(ISERROR(VLOOKUP($E371,'Source Data'!$B$29:$J$60, MATCH($L371, 'Source Data'!$B$26:$J$26,1),TRUE))=TRUE,"",VLOOKUP($E371,'Source Data'!$B$29:$J$60,MATCH($L371, 'Source Data'!$B$26:$J$26,1),TRUE))))</f>
        <v/>
      </c>
      <c r="W371" s="170" t="str">
        <f>IF(OR(AND(OR($J371="Retired",$J371="Permanent Low-Use"),$K371&lt;=2028),(AND($J371="New",$K371&gt;2028))),"N/A",IF($N371=0,0,IF(ISERROR(VLOOKUP($E371,'Source Data'!$B$29:$J$60, MATCH($L371, 'Source Data'!$B$26:$J$26,1),TRUE))=TRUE,"",VLOOKUP($E371,'Source Data'!$B$29:$J$60,MATCH($L371, 'Source Data'!$B$26:$J$26,1),TRUE))))</f>
        <v/>
      </c>
      <c r="X371" s="170" t="str">
        <f>IF(OR(AND(OR($J371="Retired",$J371="Permanent Low-Use"),$K371&lt;=2029),(AND($J371="New",$K371&gt;2029))),"N/A",IF($N371=0,0,IF(ISERROR(VLOOKUP($E371,'Source Data'!$B$29:$J$60, MATCH($L371, 'Source Data'!$B$26:$J$26,1),TRUE))=TRUE,"",VLOOKUP($E371,'Source Data'!$B$29:$J$60,MATCH($L371, 'Source Data'!$B$26:$J$26,1),TRUE))))</f>
        <v/>
      </c>
      <c r="Y371" s="170" t="str">
        <f>IF(OR(AND(OR($J371="Retired",$J371="Permanent Low-Use"),$K371&lt;=2030),(AND($J371="New",$K371&gt;2030))),"N/A",IF($N371=0,0,IF(ISERROR(VLOOKUP($E371,'Source Data'!$B$29:$J$60, MATCH($L371, 'Source Data'!$B$26:$J$26,1),TRUE))=TRUE,"",VLOOKUP($E371,'Source Data'!$B$29:$J$60,MATCH($L371, 'Source Data'!$B$26:$J$26,1),TRUE))))</f>
        <v/>
      </c>
      <c r="Z371" s="171" t="str">
        <f>IF(ISNUMBER($L371),IF(OR(AND(OR($J371="Retired",$J371="Permanent Low-Use"),$K371&lt;=2020),(AND($J371="New",$K371&gt;2020))),"N/A",VLOOKUP($F371,'Source Data'!$B$15:$I$22,5)),"")</f>
        <v/>
      </c>
      <c r="AA371" s="171" t="str">
        <f>IF(ISNUMBER($F371), IF(OR(AND(OR($J371="Retired", $J371="Permanent Low-Use"), $K371&lt;=2021), (AND($J371= "New", $K371&gt;2021))), "N/A", VLOOKUP($F371, 'Source Data'!$B$15:$I$22,6)), "")</f>
        <v/>
      </c>
      <c r="AB371" s="171" t="str">
        <f>IF(ISNUMBER($F371), IF(OR(AND(OR($J371="Retired", $J371="Permanent Low-Use"), $K371&lt;=2022), (AND($J371= "New", $K371&gt;2022))), "N/A", VLOOKUP($F371, 'Source Data'!$B$15:$I$22,7)), "")</f>
        <v/>
      </c>
      <c r="AC371" s="171" t="str">
        <f>IF(ISNUMBER($F371), IF(OR(AND(OR($J371="Retired", $J371="Permanent Low-Use"), $K371&lt;=2023), (AND($J371= "New", $K371&gt;2023))), "N/A", VLOOKUP($F371, 'Source Data'!$B$15:$I$22,8)), "")</f>
        <v/>
      </c>
      <c r="AD371" s="171" t="str">
        <f>IF(ISNUMBER($F371), IF(OR(AND(OR($J371="Retired", $J371="Permanent Low-Use"), $K371&lt;=2024), (AND($J371= "New", $K371&gt;2024))), "N/A", VLOOKUP($F371, 'Source Data'!$B$15:$I$22,8)), "")</f>
        <v/>
      </c>
      <c r="AE371" s="171" t="str">
        <f>IF(ISNUMBER($F371), IF(OR(AND(OR($J371="Retired", $J371="Permanent Low-Use"), $K371&lt;=2025), (AND($J371= "New", $K371&gt;2025))), "N/A", VLOOKUP($F371, 'Source Data'!$B$15:$I$22,8)), "")</f>
        <v/>
      </c>
      <c r="AF371" s="171" t="str">
        <f>IF(ISNUMBER($F371), IF(OR(AND(OR($J371="Retired", $J371="Permanent Low-Use"), $K371&lt;=2026), (AND($J371= "New", $K371&gt;2026))), "N/A", VLOOKUP($F371, 'Source Data'!$B$15:$I$22,8)), "")</f>
        <v/>
      </c>
      <c r="AG371" s="171" t="str">
        <f>IF(ISNUMBER($F371), IF(OR(AND(OR($J371="Retired", $J371="Permanent Low-Use"), $K371&lt;=2027), (AND($J371= "New", $K371&gt;2027))), "N/A", VLOOKUP($F371, 'Source Data'!$B$15:$I$22,8)), "")</f>
        <v/>
      </c>
      <c r="AH371" s="171" t="str">
        <f>IF(ISNUMBER($F371), IF(OR(AND(OR($J371="Retired", $J371="Permanent Low-Use"), $K371&lt;=2028), (AND($J371= "New", $K371&gt;2028))), "N/A", VLOOKUP($F371, 'Source Data'!$B$15:$I$22,8)), "")</f>
        <v/>
      </c>
      <c r="AI371" s="171" t="str">
        <f>IF(ISNUMBER($F371), IF(OR(AND(OR($J371="Retired", $J371="Permanent Low-Use"), $K371&lt;=2029), (AND($J371= "New", $K371&gt;2029))), "N/A", VLOOKUP($F371, 'Source Data'!$B$15:$I$22,8)), "")</f>
        <v/>
      </c>
      <c r="AJ371" s="171" t="str">
        <f>IF(ISNUMBER($F371), IF(OR(AND(OR($J371="Retired", $J371="Permanent Low-Use"), $K371&lt;=2030), (AND($J371= "New", $K371&gt;2030))), "N/A", VLOOKUP($F371, 'Source Data'!$B$15:$I$22,8)), "")</f>
        <v/>
      </c>
      <c r="AK371" s="171" t="str">
        <f>IF($N371= 0, "N/A", IF(ISERROR(VLOOKUP($F371, 'Source Data'!$B$4:$C$11,2)), "", VLOOKUP($F371, 'Source Data'!$B$4:$C$11,2)))</f>
        <v/>
      </c>
    </row>
    <row r="372" spans="1:37" x14ac:dyDescent="0.35">
      <c r="A372" s="99"/>
      <c r="B372" s="89"/>
      <c r="C372" s="90"/>
      <c r="D372" s="90"/>
      <c r="E372" s="91"/>
      <c r="F372" s="91"/>
      <c r="G372" s="86"/>
      <c r="H372" s="87"/>
      <c r="I372" s="86"/>
      <c r="J372" s="88"/>
      <c r="K372" s="92"/>
      <c r="L372" s="168" t="str">
        <f t="shared" si="15"/>
        <v/>
      </c>
      <c r="M372" s="170" t="str">
        <f>IF(ISERROR(VLOOKUP(E372,'Source Data'!$B$67:$J$97, MATCH(F372, 'Source Data'!$B$64:$J$64,1),TRUE))=TRUE,"",VLOOKUP(E372,'Source Data'!$B$67:$J$97,MATCH(F372, 'Source Data'!$B$64:$J$64,1),TRUE))</f>
        <v/>
      </c>
      <c r="N372" s="169" t="str">
        <f t="shared" si="16"/>
        <v/>
      </c>
      <c r="O372" s="170" t="str">
        <f>IF(OR(AND(OR($J372="Retired",$J372="Permanent Low-Use"),$K372&lt;=2020),(AND($J372="New",$K372&gt;2020))),"N/A",IF($N372=0,0,IF(ISERROR(VLOOKUP($E372,'Source Data'!$B$29:$J$60, MATCH($L372, 'Source Data'!$B$26:$J$26,1),TRUE))=TRUE,"",VLOOKUP($E372,'Source Data'!$B$29:$J$60,MATCH($L372, 'Source Data'!$B$26:$J$26,1),TRUE))))</f>
        <v/>
      </c>
      <c r="P372" s="170" t="str">
        <f>IF(OR(AND(OR($J372="Retired",$J372="Permanent Low-Use"),$K372&lt;=2021),(AND($J372="New",$K372&gt;2021))),"N/A",IF($N372=0,0,IF(ISERROR(VLOOKUP($E372,'Source Data'!$B$29:$J$60, MATCH($L372, 'Source Data'!$B$26:$J$26,1),TRUE))=TRUE,"",VLOOKUP($E372,'Source Data'!$B$29:$J$60,MATCH($L372, 'Source Data'!$B$26:$J$26,1),TRUE))))</f>
        <v/>
      </c>
      <c r="Q372" s="170" t="str">
        <f>IF(OR(AND(OR($J372="Retired",$J372="Permanent Low-Use"),$K372&lt;=2022),(AND($J372="New",$K372&gt;2022))),"N/A",IF($N372=0,0,IF(ISERROR(VLOOKUP($E372,'Source Data'!$B$29:$J$60, MATCH($L372, 'Source Data'!$B$26:$J$26,1),TRUE))=TRUE,"",VLOOKUP($E372,'Source Data'!$B$29:$J$60,MATCH($L372, 'Source Data'!$B$26:$J$26,1),TRUE))))</f>
        <v/>
      </c>
      <c r="R372" s="170" t="str">
        <f>IF(OR(AND(OR($J372="Retired",$J372="Permanent Low-Use"),$K372&lt;=2023),(AND($J372="New",$K372&gt;2023))),"N/A",IF($N372=0,0,IF(ISERROR(VLOOKUP($E372,'Source Data'!$B$29:$J$60, MATCH($L372, 'Source Data'!$B$26:$J$26,1),TRUE))=TRUE,"",VLOOKUP($E372,'Source Data'!$B$29:$J$60,MATCH($L372, 'Source Data'!$B$26:$J$26,1),TRUE))))</f>
        <v/>
      </c>
      <c r="S372" s="170" t="str">
        <f>IF(OR(AND(OR($J372="Retired",$J372="Permanent Low-Use"),$K372&lt;=2024),(AND($J372="New",$K372&gt;2024))),"N/A",IF($N372=0,0,IF(ISERROR(VLOOKUP($E372,'Source Data'!$B$29:$J$60, MATCH($L372, 'Source Data'!$B$26:$J$26,1),TRUE))=TRUE,"",VLOOKUP($E372,'Source Data'!$B$29:$J$60,MATCH($L372, 'Source Data'!$B$26:$J$26,1),TRUE))))</f>
        <v/>
      </c>
      <c r="T372" s="170" t="str">
        <f>IF(OR(AND(OR($J372="Retired",$J372="Permanent Low-Use"),$K372&lt;=2025),(AND($J372="New",$K372&gt;2025))),"N/A",IF($N372=0,0,IF(ISERROR(VLOOKUP($E372,'Source Data'!$B$29:$J$60, MATCH($L372, 'Source Data'!$B$26:$J$26,1),TRUE))=TRUE,"",VLOOKUP($E372,'Source Data'!$B$29:$J$60,MATCH($L372, 'Source Data'!$B$26:$J$26,1),TRUE))))</f>
        <v/>
      </c>
      <c r="U372" s="170" t="str">
        <f>IF(OR(AND(OR($J372="Retired",$J372="Permanent Low-Use"),$K372&lt;=2026),(AND($J372="New",$K372&gt;2026))),"N/A",IF($N372=0,0,IF(ISERROR(VLOOKUP($E372,'Source Data'!$B$29:$J$60, MATCH($L372, 'Source Data'!$B$26:$J$26,1),TRUE))=TRUE,"",VLOOKUP($E372,'Source Data'!$B$29:$J$60,MATCH($L372, 'Source Data'!$B$26:$J$26,1),TRUE))))</f>
        <v/>
      </c>
      <c r="V372" s="170" t="str">
        <f>IF(OR(AND(OR($J372="Retired",$J372="Permanent Low-Use"),$K372&lt;=2027),(AND($J372="New",$K372&gt;2027))),"N/A",IF($N372=0,0,IF(ISERROR(VLOOKUP($E372,'Source Data'!$B$29:$J$60, MATCH($L372, 'Source Data'!$B$26:$J$26,1),TRUE))=TRUE,"",VLOOKUP($E372,'Source Data'!$B$29:$J$60,MATCH($L372, 'Source Data'!$B$26:$J$26,1),TRUE))))</f>
        <v/>
      </c>
      <c r="W372" s="170" t="str">
        <f>IF(OR(AND(OR($J372="Retired",$J372="Permanent Low-Use"),$K372&lt;=2028),(AND($J372="New",$K372&gt;2028))),"N/A",IF($N372=0,0,IF(ISERROR(VLOOKUP($E372,'Source Data'!$B$29:$J$60, MATCH($L372, 'Source Data'!$B$26:$J$26,1),TRUE))=TRUE,"",VLOOKUP($E372,'Source Data'!$B$29:$J$60,MATCH($L372, 'Source Data'!$B$26:$J$26,1),TRUE))))</f>
        <v/>
      </c>
      <c r="X372" s="170" t="str">
        <f>IF(OR(AND(OR($J372="Retired",$J372="Permanent Low-Use"),$K372&lt;=2029),(AND($J372="New",$K372&gt;2029))),"N/A",IF($N372=0,0,IF(ISERROR(VLOOKUP($E372,'Source Data'!$B$29:$J$60, MATCH($L372, 'Source Data'!$B$26:$J$26,1),TRUE))=TRUE,"",VLOOKUP($E372,'Source Data'!$B$29:$J$60,MATCH($L372, 'Source Data'!$B$26:$J$26,1),TRUE))))</f>
        <v/>
      </c>
      <c r="Y372" s="170" t="str">
        <f>IF(OR(AND(OR($J372="Retired",$J372="Permanent Low-Use"),$K372&lt;=2030),(AND($J372="New",$K372&gt;2030))),"N/A",IF($N372=0,0,IF(ISERROR(VLOOKUP($E372,'Source Data'!$B$29:$J$60, MATCH($L372, 'Source Data'!$B$26:$J$26,1),TRUE))=TRUE,"",VLOOKUP($E372,'Source Data'!$B$29:$J$60,MATCH($L372, 'Source Data'!$B$26:$J$26,1),TRUE))))</f>
        <v/>
      </c>
      <c r="Z372" s="171" t="str">
        <f>IF(ISNUMBER($L372),IF(OR(AND(OR($J372="Retired",$J372="Permanent Low-Use"),$K372&lt;=2020),(AND($J372="New",$K372&gt;2020))),"N/A",VLOOKUP($F372,'Source Data'!$B$15:$I$22,5)),"")</f>
        <v/>
      </c>
      <c r="AA372" s="171" t="str">
        <f>IF(ISNUMBER($F372), IF(OR(AND(OR($J372="Retired", $J372="Permanent Low-Use"), $K372&lt;=2021), (AND($J372= "New", $K372&gt;2021))), "N/A", VLOOKUP($F372, 'Source Data'!$B$15:$I$22,6)), "")</f>
        <v/>
      </c>
      <c r="AB372" s="171" t="str">
        <f>IF(ISNUMBER($F372), IF(OR(AND(OR($J372="Retired", $J372="Permanent Low-Use"), $K372&lt;=2022), (AND($J372= "New", $K372&gt;2022))), "N/A", VLOOKUP($F372, 'Source Data'!$B$15:$I$22,7)), "")</f>
        <v/>
      </c>
      <c r="AC372" s="171" t="str">
        <f>IF(ISNUMBER($F372), IF(OR(AND(OR($J372="Retired", $J372="Permanent Low-Use"), $K372&lt;=2023), (AND($J372= "New", $K372&gt;2023))), "N/A", VLOOKUP($F372, 'Source Data'!$B$15:$I$22,8)), "")</f>
        <v/>
      </c>
      <c r="AD372" s="171" t="str">
        <f>IF(ISNUMBER($F372), IF(OR(AND(OR($J372="Retired", $J372="Permanent Low-Use"), $K372&lt;=2024), (AND($J372= "New", $K372&gt;2024))), "N/A", VLOOKUP($F372, 'Source Data'!$B$15:$I$22,8)), "")</f>
        <v/>
      </c>
      <c r="AE372" s="171" t="str">
        <f>IF(ISNUMBER($F372), IF(OR(AND(OR($J372="Retired", $J372="Permanent Low-Use"), $K372&lt;=2025), (AND($J372= "New", $K372&gt;2025))), "N/A", VLOOKUP($F372, 'Source Data'!$B$15:$I$22,8)), "")</f>
        <v/>
      </c>
      <c r="AF372" s="171" t="str">
        <f>IF(ISNUMBER($F372), IF(OR(AND(OR($J372="Retired", $J372="Permanent Low-Use"), $K372&lt;=2026), (AND($J372= "New", $K372&gt;2026))), "N/A", VLOOKUP($F372, 'Source Data'!$B$15:$I$22,8)), "")</f>
        <v/>
      </c>
      <c r="AG372" s="171" t="str">
        <f>IF(ISNUMBER($F372), IF(OR(AND(OR($J372="Retired", $J372="Permanent Low-Use"), $K372&lt;=2027), (AND($J372= "New", $K372&gt;2027))), "N/A", VLOOKUP($F372, 'Source Data'!$B$15:$I$22,8)), "")</f>
        <v/>
      </c>
      <c r="AH372" s="171" t="str">
        <f>IF(ISNUMBER($F372), IF(OR(AND(OR($J372="Retired", $J372="Permanent Low-Use"), $K372&lt;=2028), (AND($J372= "New", $K372&gt;2028))), "N/A", VLOOKUP($F372, 'Source Data'!$B$15:$I$22,8)), "")</f>
        <v/>
      </c>
      <c r="AI372" s="171" t="str">
        <f>IF(ISNUMBER($F372), IF(OR(AND(OR($J372="Retired", $J372="Permanent Low-Use"), $K372&lt;=2029), (AND($J372= "New", $K372&gt;2029))), "N/A", VLOOKUP($F372, 'Source Data'!$B$15:$I$22,8)), "")</f>
        <v/>
      </c>
      <c r="AJ372" s="171" t="str">
        <f>IF(ISNUMBER($F372), IF(OR(AND(OR($J372="Retired", $J372="Permanent Low-Use"), $K372&lt;=2030), (AND($J372= "New", $K372&gt;2030))), "N/A", VLOOKUP($F372, 'Source Data'!$B$15:$I$22,8)), "")</f>
        <v/>
      </c>
      <c r="AK372" s="171" t="str">
        <f>IF($N372= 0, "N/A", IF(ISERROR(VLOOKUP($F372, 'Source Data'!$B$4:$C$11,2)), "", VLOOKUP($F372, 'Source Data'!$B$4:$C$11,2)))</f>
        <v/>
      </c>
    </row>
    <row r="373" spans="1:37" x14ac:dyDescent="0.35">
      <c r="A373" s="99"/>
      <c r="B373" s="89"/>
      <c r="C373" s="90"/>
      <c r="D373" s="90"/>
      <c r="E373" s="91"/>
      <c r="F373" s="91"/>
      <c r="G373" s="86"/>
      <c r="H373" s="87"/>
      <c r="I373" s="86"/>
      <c r="J373" s="88"/>
      <c r="K373" s="92"/>
      <c r="L373" s="168" t="str">
        <f t="shared" si="15"/>
        <v/>
      </c>
      <c r="M373" s="170" t="str">
        <f>IF(ISERROR(VLOOKUP(E373,'Source Data'!$B$67:$J$97, MATCH(F373, 'Source Data'!$B$64:$J$64,1),TRUE))=TRUE,"",VLOOKUP(E373,'Source Data'!$B$67:$J$97,MATCH(F373, 'Source Data'!$B$64:$J$64,1),TRUE))</f>
        <v/>
      </c>
      <c r="N373" s="169" t="str">
        <f t="shared" si="16"/>
        <v/>
      </c>
      <c r="O373" s="170" t="str">
        <f>IF(OR(AND(OR($J373="Retired",$J373="Permanent Low-Use"),$K373&lt;=2020),(AND($J373="New",$K373&gt;2020))),"N/A",IF($N373=0,0,IF(ISERROR(VLOOKUP($E373,'Source Data'!$B$29:$J$60, MATCH($L373, 'Source Data'!$B$26:$J$26,1),TRUE))=TRUE,"",VLOOKUP($E373,'Source Data'!$B$29:$J$60,MATCH($L373, 'Source Data'!$B$26:$J$26,1),TRUE))))</f>
        <v/>
      </c>
      <c r="P373" s="170" t="str">
        <f>IF(OR(AND(OR($J373="Retired",$J373="Permanent Low-Use"),$K373&lt;=2021),(AND($J373="New",$K373&gt;2021))),"N/A",IF($N373=0,0,IF(ISERROR(VLOOKUP($E373,'Source Data'!$B$29:$J$60, MATCH($L373, 'Source Data'!$B$26:$J$26,1),TRUE))=TRUE,"",VLOOKUP($E373,'Source Data'!$B$29:$J$60,MATCH($L373, 'Source Data'!$B$26:$J$26,1),TRUE))))</f>
        <v/>
      </c>
      <c r="Q373" s="170" t="str">
        <f>IF(OR(AND(OR($J373="Retired",$J373="Permanent Low-Use"),$K373&lt;=2022),(AND($J373="New",$K373&gt;2022))),"N/A",IF($N373=0,0,IF(ISERROR(VLOOKUP($E373,'Source Data'!$B$29:$J$60, MATCH($L373, 'Source Data'!$B$26:$J$26,1),TRUE))=TRUE,"",VLOOKUP($E373,'Source Data'!$B$29:$J$60,MATCH($L373, 'Source Data'!$B$26:$J$26,1),TRUE))))</f>
        <v/>
      </c>
      <c r="R373" s="170" t="str">
        <f>IF(OR(AND(OR($J373="Retired",$J373="Permanent Low-Use"),$K373&lt;=2023),(AND($J373="New",$K373&gt;2023))),"N/A",IF($N373=0,0,IF(ISERROR(VLOOKUP($E373,'Source Data'!$B$29:$J$60, MATCH($L373, 'Source Data'!$B$26:$J$26,1),TRUE))=TRUE,"",VLOOKUP($E373,'Source Data'!$B$29:$J$60,MATCH($L373, 'Source Data'!$B$26:$J$26,1),TRUE))))</f>
        <v/>
      </c>
      <c r="S373" s="170" t="str">
        <f>IF(OR(AND(OR($J373="Retired",$J373="Permanent Low-Use"),$K373&lt;=2024),(AND($J373="New",$K373&gt;2024))),"N/A",IF($N373=0,0,IF(ISERROR(VLOOKUP($E373,'Source Data'!$B$29:$J$60, MATCH($L373, 'Source Data'!$B$26:$J$26,1),TRUE))=TRUE,"",VLOOKUP($E373,'Source Data'!$B$29:$J$60,MATCH($L373, 'Source Data'!$B$26:$J$26,1),TRUE))))</f>
        <v/>
      </c>
      <c r="T373" s="170" t="str">
        <f>IF(OR(AND(OR($J373="Retired",$J373="Permanent Low-Use"),$K373&lt;=2025),(AND($J373="New",$K373&gt;2025))),"N/A",IF($N373=0,0,IF(ISERROR(VLOOKUP($E373,'Source Data'!$B$29:$J$60, MATCH($L373, 'Source Data'!$B$26:$J$26,1),TRUE))=TRUE,"",VLOOKUP($E373,'Source Data'!$B$29:$J$60,MATCH($L373, 'Source Data'!$B$26:$J$26,1),TRUE))))</f>
        <v/>
      </c>
      <c r="U373" s="170" t="str">
        <f>IF(OR(AND(OR($J373="Retired",$J373="Permanent Low-Use"),$K373&lt;=2026),(AND($J373="New",$K373&gt;2026))),"N/A",IF($N373=0,0,IF(ISERROR(VLOOKUP($E373,'Source Data'!$B$29:$J$60, MATCH($L373, 'Source Data'!$B$26:$J$26,1),TRUE))=TRUE,"",VLOOKUP($E373,'Source Data'!$B$29:$J$60,MATCH($L373, 'Source Data'!$B$26:$J$26,1),TRUE))))</f>
        <v/>
      </c>
      <c r="V373" s="170" t="str">
        <f>IF(OR(AND(OR($J373="Retired",$J373="Permanent Low-Use"),$K373&lt;=2027),(AND($J373="New",$K373&gt;2027))),"N/A",IF($N373=0,0,IF(ISERROR(VLOOKUP($E373,'Source Data'!$B$29:$J$60, MATCH($L373, 'Source Data'!$B$26:$J$26,1),TRUE))=TRUE,"",VLOOKUP($E373,'Source Data'!$B$29:$J$60,MATCH($L373, 'Source Data'!$B$26:$J$26,1),TRUE))))</f>
        <v/>
      </c>
      <c r="W373" s="170" t="str">
        <f>IF(OR(AND(OR($J373="Retired",$J373="Permanent Low-Use"),$K373&lt;=2028),(AND($J373="New",$K373&gt;2028))),"N/A",IF($N373=0,0,IF(ISERROR(VLOOKUP($E373,'Source Data'!$B$29:$J$60, MATCH($L373, 'Source Data'!$B$26:$J$26,1),TRUE))=TRUE,"",VLOOKUP($E373,'Source Data'!$B$29:$J$60,MATCH($L373, 'Source Data'!$B$26:$J$26,1),TRUE))))</f>
        <v/>
      </c>
      <c r="X373" s="170" t="str">
        <f>IF(OR(AND(OR($J373="Retired",$J373="Permanent Low-Use"),$K373&lt;=2029),(AND($J373="New",$K373&gt;2029))),"N/A",IF($N373=0,0,IF(ISERROR(VLOOKUP($E373,'Source Data'!$B$29:$J$60, MATCH($L373, 'Source Data'!$B$26:$J$26,1),TRUE))=TRUE,"",VLOOKUP($E373,'Source Data'!$B$29:$J$60,MATCH($L373, 'Source Data'!$B$26:$J$26,1),TRUE))))</f>
        <v/>
      </c>
      <c r="Y373" s="170" t="str">
        <f>IF(OR(AND(OR($J373="Retired",$J373="Permanent Low-Use"),$K373&lt;=2030),(AND($J373="New",$K373&gt;2030))),"N/A",IF($N373=0,0,IF(ISERROR(VLOOKUP($E373,'Source Data'!$B$29:$J$60, MATCH($L373, 'Source Data'!$B$26:$J$26,1),TRUE))=TRUE,"",VLOOKUP($E373,'Source Data'!$B$29:$J$60,MATCH($L373, 'Source Data'!$B$26:$J$26,1),TRUE))))</f>
        <v/>
      </c>
      <c r="Z373" s="171" t="str">
        <f>IF(ISNUMBER($L373),IF(OR(AND(OR($J373="Retired",$J373="Permanent Low-Use"),$K373&lt;=2020),(AND($J373="New",$K373&gt;2020))),"N/A",VLOOKUP($F373,'Source Data'!$B$15:$I$22,5)),"")</f>
        <v/>
      </c>
      <c r="AA373" s="171" t="str">
        <f>IF(ISNUMBER($F373), IF(OR(AND(OR($J373="Retired", $J373="Permanent Low-Use"), $K373&lt;=2021), (AND($J373= "New", $K373&gt;2021))), "N/A", VLOOKUP($F373, 'Source Data'!$B$15:$I$22,6)), "")</f>
        <v/>
      </c>
      <c r="AB373" s="171" t="str">
        <f>IF(ISNUMBER($F373), IF(OR(AND(OR($J373="Retired", $J373="Permanent Low-Use"), $K373&lt;=2022), (AND($J373= "New", $K373&gt;2022))), "N/A", VLOOKUP($F373, 'Source Data'!$B$15:$I$22,7)), "")</f>
        <v/>
      </c>
      <c r="AC373" s="171" t="str">
        <f>IF(ISNUMBER($F373), IF(OR(AND(OR($J373="Retired", $J373="Permanent Low-Use"), $K373&lt;=2023), (AND($J373= "New", $K373&gt;2023))), "N/A", VLOOKUP($F373, 'Source Data'!$B$15:$I$22,8)), "")</f>
        <v/>
      </c>
      <c r="AD373" s="171" t="str">
        <f>IF(ISNUMBER($F373), IF(OR(AND(OR($J373="Retired", $J373="Permanent Low-Use"), $K373&lt;=2024), (AND($J373= "New", $K373&gt;2024))), "N/A", VLOOKUP($F373, 'Source Data'!$B$15:$I$22,8)), "")</f>
        <v/>
      </c>
      <c r="AE373" s="171" t="str">
        <f>IF(ISNUMBER($F373), IF(OR(AND(OR($J373="Retired", $J373="Permanent Low-Use"), $K373&lt;=2025), (AND($J373= "New", $K373&gt;2025))), "N/A", VLOOKUP($F373, 'Source Data'!$B$15:$I$22,8)), "")</f>
        <v/>
      </c>
      <c r="AF373" s="171" t="str">
        <f>IF(ISNUMBER($F373), IF(OR(AND(OR($J373="Retired", $J373="Permanent Low-Use"), $K373&lt;=2026), (AND($J373= "New", $K373&gt;2026))), "N/A", VLOOKUP($F373, 'Source Data'!$B$15:$I$22,8)), "")</f>
        <v/>
      </c>
      <c r="AG373" s="171" t="str">
        <f>IF(ISNUMBER($F373), IF(OR(AND(OR($J373="Retired", $J373="Permanent Low-Use"), $K373&lt;=2027), (AND($J373= "New", $K373&gt;2027))), "N/A", VLOOKUP($F373, 'Source Data'!$B$15:$I$22,8)), "")</f>
        <v/>
      </c>
      <c r="AH373" s="171" t="str">
        <f>IF(ISNUMBER($F373), IF(OR(AND(OR($J373="Retired", $J373="Permanent Low-Use"), $K373&lt;=2028), (AND($J373= "New", $K373&gt;2028))), "N/A", VLOOKUP($F373, 'Source Data'!$B$15:$I$22,8)), "")</f>
        <v/>
      </c>
      <c r="AI373" s="171" t="str">
        <f>IF(ISNUMBER($F373), IF(OR(AND(OR($J373="Retired", $J373="Permanent Low-Use"), $K373&lt;=2029), (AND($J373= "New", $K373&gt;2029))), "N/A", VLOOKUP($F373, 'Source Data'!$B$15:$I$22,8)), "")</f>
        <v/>
      </c>
      <c r="AJ373" s="171" t="str">
        <f>IF(ISNUMBER($F373), IF(OR(AND(OR($J373="Retired", $J373="Permanent Low-Use"), $K373&lt;=2030), (AND($J373= "New", $K373&gt;2030))), "N/A", VLOOKUP($F373, 'Source Data'!$B$15:$I$22,8)), "")</f>
        <v/>
      </c>
      <c r="AK373" s="171" t="str">
        <f>IF($N373= 0, "N/A", IF(ISERROR(VLOOKUP($F373, 'Source Data'!$B$4:$C$11,2)), "", VLOOKUP($F373, 'Source Data'!$B$4:$C$11,2)))</f>
        <v/>
      </c>
    </row>
    <row r="374" spans="1:37" x14ac:dyDescent="0.35">
      <c r="A374" s="99"/>
      <c r="B374" s="89"/>
      <c r="C374" s="90"/>
      <c r="D374" s="90"/>
      <c r="E374" s="91"/>
      <c r="F374" s="91"/>
      <c r="G374" s="86"/>
      <c r="H374" s="87"/>
      <c r="I374" s="86"/>
      <c r="J374" s="88"/>
      <c r="K374" s="92"/>
      <c r="L374" s="168" t="str">
        <f t="shared" si="15"/>
        <v/>
      </c>
      <c r="M374" s="170" t="str">
        <f>IF(ISERROR(VLOOKUP(E374,'Source Data'!$B$67:$J$97, MATCH(F374, 'Source Data'!$B$64:$J$64,1),TRUE))=TRUE,"",VLOOKUP(E374,'Source Data'!$B$67:$J$97,MATCH(F374, 'Source Data'!$B$64:$J$64,1),TRUE))</f>
        <v/>
      </c>
      <c r="N374" s="169" t="str">
        <f t="shared" si="16"/>
        <v/>
      </c>
      <c r="O374" s="170" t="str">
        <f>IF(OR(AND(OR($J374="Retired",$J374="Permanent Low-Use"),$K374&lt;=2020),(AND($J374="New",$K374&gt;2020))),"N/A",IF($N374=0,0,IF(ISERROR(VLOOKUP($E374,'Source Data'!$B$29:$J$60, MATCH($L374, 'Source Data'!$B$26:$J$26,1),TRUE))=TRUE,"",VLOOKUP($E374,'Source Data'!$B$29:$J$60,MATCH($L374, 'Source Data'!$B$26:$J$26,1),TRUE))))</f>
        <v/>
      </c>
      <c r="P374" s="170" t="str">
        <f>IF(OR(AND(OR($J374="Retired",$J374="Permanent Low-Use"),$K374&lt;=2021),(AND($J374="New",$K374&gt;2021))),"N/A",IF($N374=0,0,IF(ISERROR(VLOOKUP($E374,'Source Data'!$B$29:$J$60, MATCH($L374, 'Source Data'!$B$26:$J$26,1),TRUE))=TRUE,"",VLOOKUP($E374,'Source Data'!$B$29:$J$60,MATCH($L374, 'Source Data'!$B$26:$J$26,1),TRUE))))</f>
        <v/>
      </c>
      <c r="Q374" s="170" t="str">
        <f>IF(OR(AND(OR($J374="Retired",$J374="Permanent Low-Use"),$K374&lt;=2022),(AND($J374="New",$K374&gt;2022))),"N/A",IF($N374=0,0,IF(ISERROR(VLOOKUP($E374,'Source Data'!$B$29:$J$60, MATCH($L374, 'Source Data'!$B$26:$J$26,1),TRUE))=TRUE,"",VLOOKUP($E374,'Source Data'!$B$29:$J$60,MATCH($L374, 'Source Data'!$B$26:$J$26,1),TRUE))))</f>
        <v/>
      </c>
      <c r="R374" s="170" t="str">
        <f>IF(OR(AND(OR($J374="Retired",$J374="Permanent Low-Use"),$K374&lt;=2023),(AND($J374="New",$K374&gt;2023))),"N/A",IF($N374=0,0,IF(ISERROR(VLOOKUP($E374,'Source Data'!$B$29:$J$60, MATCH($L374, 'Source Data'!$B$26:$J$26,1),TRUE))=TRUE,"",VLOOKUP($E374,'Source Data'!$B$29:$J$60,MATCH($L374, 'Source Data'!$B$26:$J$26,1),TRUE))))</f>
        <v/>
      </c>
      <c r="S374" s="170" t="str">
        <f>IF(OR(AND(OR($J374="Retired",$J374="Permanent Low-Use"),$K374&lt;=2024),(AND($J374="New",$K374&gt;2024))),"N/A",IF($N374=0,0,IF(ISERROR(VLOOKUP($E374,'Source Data'!$B$29:$J$60, MATCH($L374, 'Source Data'!$B$26:$J$26,1),TRUE))=TRUE,"",VLOOKUP($E374,'Source Data'!$B$29:$J$60,MATCH($L374, 'Source Data'!$B$26:$J$26,1),TRUE))))</f>
        <v/>
      </c>
      <c r="T374" s="170" t="str">
        <f>IF(OR(AND(OR($J374="Retired",$J374="Permanent Low-Use"),$K374&lt;=2025),(AND($J374="New",$K374&gt;2025))),"N/A",IF($N374=0,0,IF(ISERROR(VLOOKUP($E374,'Source Data'!$B$29:$J$60, MATCH($L374, 'Source Data'!$B$26:$J$26,1),TRUE))=TRUE,"",VLOOKUP($E374,'Source Data'!$B$29:$J$60,MATCH($L374, 'Source Data'!$B$26:$J$26,1),TRUE))))</f>
        <v/>
      </c>
      <c r="U374" s="170" t="str">
        <f>IF(OR(AND(OR($J374="Retired",$J374="Permanent Low-Use"),$K374&lt;=2026),(AND($J374="New",$K374&gt;2026))),"N/A",IF($N374=0,0,IF(ISERROR(VLOOKUP($E374,'Source Data'!$B$29:$J$60, MATCH($L374, 'Source Data'!$B$26:$J$26,1),TRUE))=TRUE,"",VLOOKUP($E374,'Source Data'!$B$29:$J$60,MATCH($L374, 'Source Data'!$B$26:$J$26,1),TRUE))))</f>
        <v/>
      </c>
      <c r="V374" s="170" t="str">
        <f>IF(OR(AND(OR($J374="Retired",$J374="Permanent Low-Use"),$K374&lt;=2027),(AND($J374="New",$K374&gt;2027))),"N/A",IF($N374=0,0,IF(ISERROR(VLOOKUP($E374,'Source Data'!$B$29:$J$60, MATCH($L374, 'Source Data'!$B$26:$J$26,1),TRUE))=TRUE,"",VLOOKUP($E374,'Source Data'!$B$29:$J$60,MATCH($L374, 'Source Data'!$B$26:$J$26,1),TRUE))))</f>
        <v/>
      </c>
      <c r="W374" s="170" t="str">
        <f>IF(OR(AND(OR($J374="Retired",$J374="Permanent Low-Use"),$K374&lt;=2028),(AND($J374="New",$K374&gt;2028))),"N/A",IF($N374=0,0,IF(ISERROR(VLOOKUP($E374,'Source Data'!$B$29:$J$60, MATCH($L374, 'Source Data'!$B$26:$J$26,1),TRUE))=TRUE,"",VLOOKUP($E374,'Source Data'!$B$29:$J$60,MATCH($L374, 'Source Data'!$B$26:$J$26,1),TRUE))))</f>
        <v/>
      </c>
      <c r="X374" s="170" t="str">
        <f>IF(OR(AND(OR($J374="Retired",$J374="Permanent Low-Use"),$K374&lt;=2029),(AND($J374="New",$K374&gt;2029))),"N/A",IF($N374=0,0,IF(ISERROR(VLOOKUP($E374,'Source Data'!$B$29:$J$60, MATCH($L374, 'Source Data'!$B$26:$J$26,1),TRUE))=TRUE,"",VLOOKUP($E374,'Source Data'!$B$29:$J$60,MATCH($L374, 'Source Data'!$B$26:$J$26,1),TRUE))))</f>
        <v/>
      </c>
      <c r="Y374" s="170" t="str">
        <f>IF(OR(AND(OR($J374="Retired",$J374="Permanent Low-Use"),$K374&lt;=2030),(AND($J374="New",$K374&gt;2030))),"N/A",IF($N374=0,0,IF(ISERROR(VLOOKUP($E374,'Source Data'!$B$29:$J$60, MATCH($L374, 'Source Data'!$B$26:$J$26,1),TRUE))=TRUE,"",VLOOKUP($E374,'Source Data'!$B$29:$J$60,MATCH($L374, 'Source Data'!$B$26:$J$26,1),TRUE))))</f>
        <v/>
      </c>
      <c r="Z374" s="171" t="str">
        <f>IF(ISNUMBER($L374),IF(OR(AND(OR($J374="Retired",$J374="Permanent Low-Use"),$K374&lt;=2020),(AND($J374="New",$K374&gt;2020))),"N/A",VLOOKUP($F374,'Source Data'!$B$15:$I$22,5)),"")</f>
        <v/>
      </c>
      <c r="AA374" s="171" t="str">
        <f>IF(ISNUMBER($F374), IF(OR(AND(OR($J374="Retired", $J374="Permanent Low-Use"), $K374&lt;=2021), (AND($J374= "New", $K374&gt;2021))), "N/A", VLOOKUP($F374, 'Source Data'!$B$15:$I$22,6)), "")</f>
        <v/>
      </c>
      <c r="AB374" s="171" t="str">
        <f>IF(ISNUMBER($F374), IF(OR(AND(OR($J374="Retired", $J374="Permanent Low-Use"), $K374&lt;=2022), (AND($J374= "New", $K374&gt;2022))), "N/A", VLOOKUP($F374, 'Source Data'!$B$15:$I$22,7)), "")</f>
        <v/>
      </c>
      <c r="AC374" s="171" t="str">
        <f>IF(ISNUMBER($F374), IF(OR(AND(OR($J374="Retired", $J374="Permanent Low-Use"), $K374&lt;=2023), (AND($J374= "New", $K374&gt;2023))), "N/A", VLOOKUP($F374, 'Source Data'!$B$15:$I$22,8)), "")</f>
        <v/>
      </c>
      <c r="AD374" s="171" t="str">
        <f>IF(ISNUMBER($F374), IF(OR(AND(OR($J374="Retired", $J374="Permanent Low-Use"), $K374&lt;=2024), (AND($J374= "New", $K374&gt;2024))), "N/A", VLOOKUP($F374, 'Source Data'!$B$15:$I$22,8)), "")</f>
        <v/>
      </c>
      <c r="AE374" s="171" t="str">
        <f>IF(ISNUMBER($F374), IF(OR(AND(OR($J374="Retired", $J374="Permanent Low-Use"), $K374&lt;=2025), (AND($J374= "New", $K374&gt;2025))), "N/A", VLOOKUP($F374, 'Source Data'!$B$15:$I$22,8)), "")</f>
        <v/>
      </c>
      <c r="AF374" s="171" t="str">
        <f>IF(ISNUMBER($F374), IF(OR(AND(OR($J374="Retired", $J374="Permanent Low-Use"), $K374&lt;=2026), (AND($J374= "New", $K374&gt;2026))), "N/A", VLOOKUP($F374, 'Source Data'!$B$15:$I$22,8)), "")</f>
        <v/>
      </c>
      <c r="AG374" s="171" t="str">
        <f>IF(ISNUMBER($F374), IF(OR(AND(OR($J374="Retired", $J374="Permanent Low-Use"), $K374&lt;=2027), (AND($J374= "New", $K374&gt;2027))), "N/A", VLOOKUP($F374, 'Source Data'!$B$15:$I$22,8)), "")</f>
        <v/>
      </c>
      <c r="AH374" s="171" t="str">
        <f>IF(ISNUMBER($F374), IF(OR(AND(OR($J374="Retired", $J374="Permanent Low-Use"), $K374&lt;=2028), (AND($J374= "New", $K374&gt;2028))), "N/A", VLOOKUP($F374, 'Source Data'!$B$15:$I$22,8)), "")</f>
        <v/>
      </c>
      <c r="AI374" s="171" t="str">
        <f>IF(ISNUMBER($F374), IF(OR(AND(OR($J374="Retired", $J374="Permanent Low-Use"), $K374&lt;=2029), (AND($J374= "New", $K374&gt;2029))), "N/A", VLOOKUP($F374, 'Source Data'!$B$15:$I$22,8)), "")</f>
        <v/>
      </c>
      <c r="AJ374" s="171" t="str">
        <f>IF(ISNUMBER($F374), IF(OR(AND(OR($J374="Retired", $J374="Permanent Low-Use"), $K374&lt;=2030), (AND($J374= "New", $K374&gt;2030))), "N/A", VLOOKUP($F374, 'Source Data'!$B$15:$I$22,8)), "")</f>
        <v/>
      </c>
      <c r="AK374" s="171" t="str">
        <f>IF($N374= 0, "N/A", IF(ISERROR(VLOOKUP($F374, 'Source Data'!$B$4:$C$11,2)), "", VLOOKUP($F374, 'Source Data'!$B$4:$C$11,2)))</f>
        <v/>
      </c>
    </row>
    <row r="375" spans="1:37" x14ac:dyDescent="0.35">
      <c r="A375" s="99"/>
      <c r="B375" s="89"/>
      <c r="C375" s="90"/>
      <c r="D375" s="90"/>
      <c r="E375" s="91"/>
      <c r="F375" s="91"/>
      <c r="G375" s="86"/>
      <c r="H375" s="87"/>
      <c r="I375" s="86"/>
      <c r="J375" s="88"/>
      <c r="K375" s="92"/>
      <c r="L375" s="168" t="str">
        <f t="shared" si="15"/>
        <v/>
      </c>
      <c r="M375" s="170" t="str">
        <f>IF(ISERROR(VLOOKUP(E375,'Source Data'!$B$67:$J$97, MATCH(F375, 'Source Data'!$B$64:$J$64,1),TRUE))=TRUE,"",VLOOKUP(E375,'Source Data'!$B$67:$J$97,MATCH(F375, 'Source Data'!$B$64:$J$64,1),TRUE))</f>
        <v/>
      </c>
      <c r="N375" s="169" t="str">
        <f t="shared" si="16"/>
        <v/>
      </c>
      <c r="O375" s="170" t="str">
        <f>IF(OR(AND(OR($J375="Retired",$J375="Permanent Low-Use"),$K375&lt;=2020),(AND($J375="New",$K375&gt;2020))),"N/A",IF($N375=0,0,IF(ISERROR(VLOOKUP($E375,'Source Data'!$B$29:$J$60, MATCH($L375, 'Source Data'!$B$26:$J$26,1),TRUE))=TRUE,"",VLOOKUP($E375,'Source Data'!$B$29:$J$60,MATCH($L375, 'Source Data'!$B$26:$J$26,1),TRUE))))</f>
        <v/>
      </c>
      <c r="P375" s="170" t="str">
        <f>IF(OR(AND(OR($J375="Retired",$J375="Permanent Low-Use"),$K375&lt;=2021),(AND($J375="New",$K375&gt;2021))),"N/A",IF($N375=0,0,IF(ISERROR(VLOOKUP($E375,'Source Data'!$B$29:$J$60, MATCH($L375, 'Source Data'!$B$26:$J$26,1),TRUE))=TRUE,"",VLOOKUP($E375,'Source Data'!$B$29:$J$60,MATCH($L375, 'Source Data'!$B$26:$J$26,1),TRUE))))</f>
        <v/>
      </c>
      <c r="Q375" s="170" t="str">
        <f>IF(OR(AND(OR($J375="Retired",$J375="Permanent Low-Use"),$K375&lt;=2022),(AND($J375="New",$K375&gt;2022))),"N/A",IF($N375=0,0,IF(ISERROR(VLOOKUP($E375,'Source Data'!$B$29:$J$60, MATCH($L375, 'Source Data'!$B$26:$J$26,1),TRUE))=TRUE,"",VLOOKUP($E375,'Source Data'!$B$29:$J$60,MATCH($L375, 'Source Data'!$B$26:$J$26,1),TRUE))))</f>
        <v/>
      </c>
      <c r="R375" s="170" t="str">
        <f>IF(OR(AND(OR($J375="Retired",$J375="Permanent Low-Use"),$K375&lt;=2023),(AND($J375="New",$K375&gt;2023))),"N/A",IF($N375=0,0,IF(ISERROR(VLOOKUP($E375,'Source Data'!$B$29:$J$60, MATCH($L375, 'Source Data'!$B$26:$J$26,1),TRUE))=TRUE,"",VLOOKUP($E375,'Source Data'!$B$29:$J$60,MATCH($L375, 'Source Data'!$B$26:$J$26,1),TRUE))))</f>
        <v/>
      </c>
      <c r="S375" s="170" t="str">
        <f>IF(OR(AND(OR($J375="Retired",$J375="Permanent Low-Use"),$K375&lt;=2024),(AND($J375="New",$K375&gt;2024))),"N/A",IF($N375=0,0,IF(ISERROR(VLOOKUP($E375,'Source Data'!$B$29:$J$60, MATCH($L375, 'Source Data'!$B$26:$J$26,1),TRUE))=TRUE,"",VLOOKUP($E375,'Source Data'!$B$29:$J$60,MATCH($L375, 'Source Data'!$B$26:$J$26,1),TRUE))))</f>
        <v/>
      </c>
      <c r="T375" s="170" t="str">
        <f>IF(OR(AND(OR($J375="Retired",$J375="Permanent Low-Use"),$K375&lt;=2025),(AND($J375="New",$K375&gt;2025))),"N/A",IF($N375=0,0,IF(ISERROR(VLOOKUP($E375,'Source Data'!$B$29:$J$60, MATCH($L375, 'Source Data'!$B$26:$J$26,1),TRUE))=TRUE,"",VLOOKUP($E375,'Source Data'!$B$29:$J$60,MATCH($L375, 'Source Data'!$B$26:$J$26,1),TRUE))))</f>
        <v/>
      </c>
      <c r="U375" s="170" t="str">
        <f>IF(OR(AND(OR($J375="Retired",$J375="Permanent Low-Use"),$K375&lt;=2026),(AND($J375="New",$K375&gt;2026))),"N/A",IF($N375=0,0,IF(ISERROR(VLOOKUP($E375,'Source Data'!$B$29:$J$60, MATCH($L375, 'Source Data'!$B$26:$J$26,1),TRUE))=TRUE,"",VLOOKUP($E375,'Source Data'!$B$29:$J$60,MATCH($L375, 'Source Data'!$B$26:$J$26,1),TRUE))))</f>
        <v/>
      </c>
      <c r="V375" s="170" t="str">
        <f>IF(OR(AND(OR($J375="Retired",$J375="Permanent Low-Use"),$K375&lt;=2027),(AND($J375="New",$K375&gt;2027))),"N/A",IF($N375=0,0,IF(ISERROR(VLOOKUP($E375,'Source Data'!$B$29:$J$60, MATCH($L375, 'Source Data'!$B$26:$J$26,1),TRUE))=TRUE,"",VLOOKUP($E375,'Source Data'!$B$29:$J$60,MATCH($L375, 'Source Data'!$B$26:$J$26,1),TRUE))))</f>
        <v/>
      </c>
      <c r="W375" s="170" t="str">
        <f>IF(OR(AND(OR($J375="Retired",$J375="Permanent Low-Use"),$K375&lt;=2028),(AND($J375="New",$K375&gt;2028))),"N/A",IF($N375=0,0,IF(ISERROR(VLOOKUP($E375,'Source Data'!$B$29:$J$60, MATCH($L375, 'Source Data'!$B$26:$J$26,1),TRUE))=TRUE,"",VLOOKUP($E375,'Source Data'!$B$29:$J$60,MATCH($L375, 'Source Data'!$B$26:$J$26,1),TRUE))))</f>
        <v/>
      </c>
      <c r="X375" s="170" t="str">
        <f>IF(OR(AND(OR($J375="Retired",$J375="Permanent Low-Use"),$K375&lt;=2029),(AND($J375="New",$K375&gt;2029))),"N/A",IF($N375=0,0,IF(ISERROR(VLOOKUP($E375,'Source Data'!$B$29:$J$60, MATCH($L375, 'Source Data'!$B$26:$J$26,1),TRUE))=TRUE,"",VLOOKUP($E375,'Source Data'!$B$29:$J$60,MATCH($L375, 'Source Data'!$B$26:$J$26,1),TRUE))))</f>
        <v/>
      </c>
      <c r="Y375" s="170" t="str">
        <f>IF(OR(AND(OR($J375="Retired",$J375="Permanent Low-Use"),$K375&lt;=2030),(AND($J375="New",$K375&gt;2030))),"N/A",IF($N375=0,0,IF(ISERROR(VLOOKUP($E375,'Source Data'!$B$29:$J$60, MATCH($L375, 'Source Data'!$B$26:$J$26,1),TRUE))=TRUE,"",VLOOKUP($E375,'Source Data'!$B$29:$J$60,MATCH($L375, 'Source Data'!$B$26:$J$26,1),TRUE))))</f>
        <v/>
      </c>
      <c r="Z375" s="171" t="str">
        <f>IF(ISNUMBER($L375),IF(OR(AND(OR($J375="Retired",$J375="Permanent Low-Use"),$K375&lt;=2020),(AND($J375="New",$K375&gt;2020))),"N/A",VLOOKUP($F375,'Source Data'!$B$15:$I$22,5)),"")</f>
        <v/>
      </c>
      <c r="AA375" s="171" t="str">
        <f>IF(ISNUMBER($F375), IF(OR(AND(OR($J375="Retired", $J375="Permanent Low-Use"), $K375&lt;=2021), (AND($J375= "New", $K375&gt;2021))), "N/A", VLOOKUP($F375, 'Source Data'!$B$15:$I$22,6)), "")</f>
        <v/>
      </c>
      <c r="AB375" s="171" t="str">
        <f>IF(ISNUMBER($F375), IF(OR(AND(OR($J375="Retired", $J375="Permanent Low-Use"), $K375&lt;=2022), (AND($J375= "New", $K375&gt;2022))), "N/A", VLOOKUP($F375, 'Source Data'!$B$15:$I$22,7)), "")</f>
        <v/>
      </c>
      <c r="AC375" s="171" t="str">
        <f>IF(ISNUMBER($F375), IF(OR(AND(OR($J375="Retired", $J375="Permanent Low-Use"), $K375&lt;=2023), (AND($J375= "New", $K375&gt;2023))), "N/A", VLOOKUP($F375, 'Source Data'!$B$15:$I$22,8)), "")</f>
        <v/>
      </c>
      <c r="AD375" s="171" t="str">
        <f>IF(ISNUMBER($F375), IF(OR(AND(OR($J375="Retired", $J375="Permanent Low-Use"), $K375&lt;=2024), (AND($J375= "New", $K375&gt;2024))), "N/A", VLOOKUP($F375, 'Source Data'!$B$15:$I$22,8)), "")</f>
        <v/>
      </c>
      <c r="AE375" s="171" t="str">
        <f>IF(ISNUMBER($F375), IF(OR(AND(OR($J375="Retired", $J375="Permanent Low-Use"), $K375&lt;=2025), (AND($J375= "New", $K375&gt;2025))), "N/A", VLOOKUP($F375, 'Source Data'!$B$15:$I$22,8)), "")</f>
        <v/>
      </c>
      <c r="AF375" s="171" t="str">
        <f>IF(ISNUMBER($F375), IF(OR(AND(OR($J375="Retired", $J375="Permanent Low-Use"), $K375&lt;=2026), (AND($J375= "New", $K375&gt;2026))), "N/A", VLOOKUP($F375, 'Source Data'!$B$15:$I$22,8)), "")</f>
        <v/>
      </c>
      <c r="AG375" s="171" t="str">
        <f>IF(ISNUMBER($F375), IF(OR(AND(OR($J375="Retired", $J375="Permanent Low-Use"), $K375&lt;=2027), (AND($J375= "New", $K375&gt;2027))), "N/A", VLOOKUP($F375, 'Source Data'!$B$15:$I$22,8)), "")</f>
        <v/>
      </c>
      <c r="AH375" s="171" t="str">
        <f>IF(ISNUMBER($F375), IF(OR(AND(OR($J375="Retired", $J375="Permanent Low-Use"), $K375&lt;=2028), (AND($J375= "New", $K375&gt;2028))), "N/A", VLOOKUP($F375, 'Source Data'!$B$15:$I$22,8)), "")</f>
        <v/>
      </c>
      <c r="AI375" s="171" t="str">
        <f>IF(ISNUMBER($F375), IF(OR(AND(OR($J375="Retired", $J375="Permanent Low-Use"), $K375&lt;=2029), (AND($J375= "New", $K375&gt;2029))), "N/A", VLOOKUP($F375, 'Source Data'!$B$15:$I$22,8)), "")</f>
        <v/>
      </c>
      <c r="AJ375" s="171" t="str">
        <f>IF(ISNUMBER($F375), IF(OR(AND(OR($J375="Retired", $J375="Permanent Low-Use"), $K375&lt;=2030), (AND($J375= "New", $K375&gt;2030))), "N/A", VLOOKUP($F375, 'Source Data'!$B$15:$I$22,8)), "")</f>
        <v/>
      </c>
      <c r="AK375" s="171" t="str">
        <f>IF($N375= 0, "N/A", IF(ISERROR(VLOOKUP($F375, 'Source Data'!$B$4:$C$11,2)), "", VLOOKUP($F375, 'Source Data'!$B$4:$C$11,2)))</f>
        <v/>
      </c>
    </row>
    <row r="376" spans="1:37" x14ac:dyDescent="0.35">
      <c r="A376" s="99"/>
      <c r="B376" s="89"/>
      <c r="C376" s="90"/>
      <c r="D376" s="90"/>
      <c r="E376" s="91"/>
      <c r="F376" s="91"/>
      <c r="G376" s="86"/>
      <c r="H376" s="87"/>
      <c r="I376" s="86"/>
      <c r="J376" s="88"/>
      <c r="K376" s="92"/>
      <c r="L376" s="168" t="str">
        <f t="shared" si="15"/>
        <v/>
      </c>
      <c r="M376" s="170" t="str">
        <f>IF(ISERROR(VLOOKUP(E376,'Source Data'!$B$67:$J$97, MATCH(F376, 'Source Data'!$B$64:$J$64,1),TRUE))=TRUE,"",VLOOKUP(E376,'Source Data'!$B$67:$J$97,MATCH(F376, 'Source Data'!$B$64:$J$64,1),TRUE))</f>
        <v/>
      </c>
      <c r="N376" s="169" t="str">
        <f t="shared" si="16"/>
        <v/>
      </c>
      <c r="O376" s="170" t="str">
        <f>IF(OR(AND(OR($J376="Retired",$J376="Permanent Low-Use"),$K376&lt;=2020),(AND($J376="New",$K376&gt;2020))),"N/A",IF($N376=0,0,IF(ISERROR(VLOOKUP($E376,'Source Data'!$B$29:$J$60, MATCH($L376, 'Source Data'!$B$26:$J$26,1),TRUE))=TRUE,"",VLOOKUP($E376,'Source Data'!$B$29:$J$60,MATCH($L376, 'Source Data'!$B$26:$J$26,1),TRUE))))</f>
        <v/>
      </c>
      <c r="P376" s="170" t="str">
        <f>IF(OR(AND(OR($J376="Retired",$J376="Permanent Low-Use"),$K376&lt;=2021),(AND($J376="New",$K376&gt;2021))),"N/A",IF($N376=0,0,IF(ISERROR(VLOOKUP($E376,'Source Data'!$B$29:$J$60, MATCH($L376, 'Source Data'!$B$26:$J$26,1),TRUE))=TRUE,"",VLOOKUP($E376,'Source Data'!$B$29:$J$60,MATCH($L376, 'Source Data'!$B$26:$J$26,1),TRUE))))</f>
        <v/>
      </c>
      <c r="Q376" s="170" t="str">
        <f>IF(OR(AND(OR($J376="Retired",$J376="Permanent Low-Use"),$K376&lt;=2022),(AND($J376="New",$K376&gt;2022))),"N/A",IF($N376=0,0,IF(ISERROR(VLOOKUP($E376,'Source Data'!$B$29:$J$60, MATCH($L376, 'Source Data'!$B$26:$J$26,1),TRUE))=TRUE,"",VLOOKUP($E376,'Source Data'!$B$29:$J$60,MATCH($L376, 'Source Data'!$B$26:$J$26,1),TRUE))))</f>
        <v/>
      </c>
      <c r="R376" s="170" t="str">
        <f>IF(OR(AND(OR($J376="Retired",$J376="Permanent Low-Use"),$K376&lt;=2023),(AND($J376="New",$K376&gt;2023))),"N/A",IF($N376=0,0,IF(ISERROR(VLOOKUP($E376,'Source Data'!$B$29:$J$60, MATCH($L376, 'Source Data'!$B$26:$J$26,1),TRUE))=TRUE,"",VLOOKUP($E376,'Source Data'!$B$29:$J$60,MATCH($L376, 'Source Data'!$B$26:$J$26,1),TRUE))))</f>
        <v/>
      </c>
      <c r="S376" s="170" t="str">
        <f>IF(OR(AND(OR($J376="Retired",$J376="Permanent Low-Use"),$K376&lt;=2024),(AND($J376="New",$K376&gt;2024))),"N/A",IF($N376=0,0,IF(ISERROR(VLOOKUP($E376,'Source Data'!$B$29:$J$60, MATCH($L376, 'Source Data'!$B$26:$J$26,1),TRUE))=TRUE,"",VLOOKUP($E376,'Source Data'!$B$29:$J$60,MATCH($L376, 'Source Data'!$B$26:$J$26,1),TRUE))))</f>
        <v/>
      </c>
      <c r="T376" s="170" t="str">
        <f>IF(OR(AND(OR($J376="Retired",$J376="Permanent Low-Use"),$K376&lt;=2025),(AND($J376="New",$K376&gt;2025))),"N/A",IF($N376=0,0,IF(ISERROR(VLOOKUP($E376,'Source Data'!$B$29:$J$60, MATCH($L376, 'Source Data'!$B$26:$J$26,1),TRUE))=TRUE,"",VLOOKUP($E376,'Source Data'!$B$29:$J$60,MATCH($L376, 'Source Data'!$B$26:$J$26,1),TRUE))))</f>
        <v/>
      </c>
      <c r="U376" s="170" t="str">
        <f>IF(OR(AND(OR($J376="Retired",$J376="Permanent Low-Use"),$K376&lt;=2026),(AND($J376="New",$K376&gt;2026))),"N/A",IF($N376=0,0,IF(ISERROR(VLOOKUP($E376,'Source Data'!$B$29:$J$60, MATCH($L376, 'Source Data'!$B$26:$J$26,1),TRUE))=TRUE,"",VLOOKUP($E376,'Source Data'!$B$29:$J$60,MATCH($L376, 'Source Data'!$B$26:$J$26,1),TRUE))))</f>
        <v/>
      </c>
      <c r="V376" s="170" t="str">
        <f>IF(OR(AND(OR($J376="Retired",$J376="Permanent Low-Use"),$K376&lt;=2027),(AND($J376="New",$K376&gt;2027))),"N/A",IF($N376=0,0,IF(ISERROR(VLOOKUP($E376,'Source Data'!$B$29:$J$60, MATCH($L376, 'Source Data'!$B$26:$J$26,1),TRUE))=TRUE,"",VLOOKUP($E376,'Source Data'!$B$29:$J$60,MATCH($L376, 'Source Data'!$B$26:$J$26,1),TRUE))))</f>
        <v/>
      </c>
      <c r="W376" s="170" t="str">
        <f>IF(OR(AND(OR($J376="Retired",$J376="Permanent Low-Use"),$K376&lt;=2028),(AND($J376="New",$K376&gt;2028))),"N/A",IF($N376=0,0,IF(ISERROR(VLOOKUP($E376,'Source Data'!$B$29:$J$60, MATCH($L376, 'Source Data'!$B$26:$J$26,1),TRUE))=TRUE,"",VLOOKUP($E376,'Source Data'!$B$29:$J$60,MATCH($L376, 'Source Data'!$B$26:$J$26,1),TRUE))))</f>
        <v/>
      </c>
      <c r="X376" s="170" t="str">
        <f>IF(OR(AND(OR($J376="Retired",$J376="Permanent Low-Use"),$K376&lt;=2029),(AND($J376="New",$K376&gt;2029))),"N/A",IF($N376=0,0,IF(ISERROR(VLOOKUP($E376,'Source Data'!$B$29:$J$60, MATCH($L376, 'Source Data'!$B$26:$J$26,1),TRUE))=TRUE,"",VLOOKUP($E376,'Source Data'!$B$29:$J$60,MATCH($L376, 'Source Data'!$B$26:$J$26,1),TRUE))))</f>
        <v/>
      </c>
      <c r="Y376" s="170" t="str">
        <f>IF(OR(AND(OR($J376="Retired",$J376="Permanent Low-Use"),$K376&lt;=2030),(AND($J376="New",$K376&gt;2030))),"N/A",IF($N376=0,0,IF(ISERROR(VLOOKUP($E376,'Source Data'!$B$29:$J$60, MATCH($L376, 'Source Data'!$B$26:$J$26,1),TRUE))=TRUE,"",VLOOKUP($E376,'Source Data'!$B$29:$J$60,MATCH($L376, 'Source Data'!$B$26:$J$26,1),TRUE))))</f>
        <v/>
      </c>
      <c r="Z376" s="171" t="str">
        <f>IF(ISNUMBER($L376),IF(OR(AND(OR($J376="Retired",$J376="Permanent Low-Use"),$K376&lt;=2020),(AND($J376="New",$K376&gt;2020))),"N/A",VLOOKUP($F376,'Source Data'!$B$15:$I$22,5)),"")</f>
        <v/>
      </c>
      <c r="AA376" s="171" t="str">
        <f>IF(ISNUMBER($F376), IF(OR(AND(OR($J376="Retired", $J376="Permanent Low-Use"), $K376&lt;=2021), (AND($J376= "New", $K376&gt;2021))), "N/A", VLOOKUP($F376, 'Source Data'!$B$15:$I$22,6)), "")</f>
        <v/>
      </c>
      <c r="AB376" s="171" t="str">
        <f>IF(ISNUMBER($F376), IF(OR(AND(OR($J376="Retired", $J376="Permanent Low-Use"), $K376&lt;=2022), (AND($J376= "New", $K376&gt;2022))), "N/A", VLOOKUP($F376, 'Source Data'!$B$15:$I$22,7)), "")</f>
        <v/>
      </c>
      <c r="AC376" s="171" t="str">
        <f>IF(ISNUMBER($F376), IF(OR(AND(OR($J376="Retired", $J376="Permanent Low-Use"), $K376&lt;=2023), (AND($J376= "New", $K376&gt;2023))), "N/A", VLOOKUP($F376, 'Source Data'!$B$15:$I$22,8)), "")</f>
        <v/>
      </c>
      <c r="AD376" s="171" t="str">
        <f>IF(ISNUMBER($F376), IF(OR(AND(OR($J376="Retired", $J376="Permanent Low-Use"), $K376&lt;=2024), (AND($J376= "New", $K376&gt;2024))), "N/A", VLOOKUP($F376, 'Source Data'!$B$15:$I$22,8)), "")</f>
        <v/>
      </c>
      <c r="AE376" s="171" t="str">
        <f>IF(ISNUMBER($F376), IF(OR(AND(OR($J376="Retired", $J376="Permanent Low-Use"), $K376&lt;=2025), (AND($J376= "New", $K376&gt;2025))), "N/A", VLOOKUP($F376, 'Source Data'!$B$15:$I$22,8)), "")</f>
        <v/>
      </c>
      <c r="AF376" s="171" t="str">
        <f>IF(ISNUMBER($F376), IF(OR(AND(OR($J376="Retired", $J376="Permanent Low-Use"), $K376&lt;=2026), (AND($J376= "New", $K376&gt;2026))), "N/A", VLOOKUP($F376, 'Source Data'!$B$15:$I$22,8)), "")</f>
        <v/>
      </c>
      <c r="AG376" s="171" t="str">
        <f>IF(ISNUMBER($F376), IF(OR(AND(OR($J376="Retired", $J376="Permanent Low-Use"), $K376&lt;=2027), (AND($J376= "New", $K376&gt;2027))), "N/A", VLOOKUP($F376, 'Source Data'!$B$15:$I$22,8)), "")</f>
        <v/>
      </c>
      <c r="AH376" s="171" t="str">
        <f>IF(ISNUMBER($F376), IF(OR(AND(OR($J376="Retired", $J376="Permanent Low-Use"), $K376&lt;=2028), (AND($J376= "New", $K376&gt;2028))), "N/A", VLOOKUP($F376, 'Source Data'!$B$15:$I$22,8)), "")</f>
        <v/>
      </c>
      <c r="AI376" s="171" t="str">
        <f>IF(ISNUMBER($F376), IF(OR(AND(OR($J376="Retired", $J376="Permanent Low-Use"), $K376&lt;=2029), (AND($J376= "New", $K376&gt;2029))), "N/A", VLOOKUP($F376, 'Source Data'!$B$15:$I$22,8)), "")</f>
        <v/>
      </c>
      <c r="AJ376" s="171" t="str">
        <f>IF(ISNUMBER($F376), IF(OR(AND(OR($J376="Retired", $J376="Permanent Low-Use"), $K376&lt;=2030), (AND($J376= "New", $K376&gt;2030))), "N/A", VLOOKUP($F376, 'Source Data'!$B$15:$I$22,8)), "")</f>
        <v/>
      </c>
      <c r="AK376" s="171" t="str">
        <f>IF($N376= 0, "N/A", IF(ISERROR(VLOOKUP($F376, 'Source Data'!$B$4:$C$11,2)), "", VLOOKUP($F376, 'Source Data'!$B$4:$C$11,2)))</f>
        <v/>
      </c>
    </row>
    <row r="377" spans="1:37" x14ac:dyDescent="0.35">
      <c r="A377" s="99"/>
      <c r="B377" s="89"/>
      <c r="C377" s="90"/>
      <c r="D377" s="90"/>
      <c r="E377" s="91"/>
      <c r="F377" s="91"/>
      <c r="G377" s="86"/>
      <c r="H377" s="87"/>
      <c r="I377" s="86"/>
      <c r="J377" s="88"/>
      <c r="K377" s="92"/>
      <c r="L377" s="168" t="str">
        <f t="shared" si="15"/>
        <v/>
      </c>
      <c r="M377" s="170" t="str">
        <f>IF(ISERROR(VLOOKUP(E377,'Source Data'!$B$67:$J$97, MATCH(F377, 'Source Data'!$B$64:$J$64,1),TRUE))=TRUE,"",VLOOKUP(E377,'Source Data'!$B$67:$J$97,MATCH(F377, 'Source Data'!$B$64:$J$64,1),TRUE))</f>
        <v/>
      </c>
      <c r="N377" s="169" t="str">
        <f t="shared" si="16"/>
        <v/>
      </c>
      <c r="O377" s="170" t="str">
        <f>IF(OR(AND(OR($J377="Retired",$J377="Permanent Low-Use"),$K377&lt;=2020),(AND($J377="New",$K377&gt;2020))),"N/A",IF($N377=0,0,IF(ISERROR(VLOOKUP($E377,'Source Data'!$B$29:$J$60, MATCH($L377, 'Source Data'!$B$26:$J$26,1),TRUE))=TRUE,"",VLOOKUP($E377,'Source Data'!$B$29:$J$60,MATCH($L377, 'Source Data'!$B$26:$J$26,1),TRUE))))</f>
        <v/>
      </c>
      <c r="P377" s="170" t="str">
        <f>IF(OR(AND(OR($J377="Retired",$J377="Permanent Low-Use"),$K377&lt;=2021),(AND($J377="New",$K377&gt;2021))),"N/A",IF($N377=0,0,IF(ISERROR(VLOOKUP($E377,'Source Data'!$B$29:$J$60, MATCH($L377, 'Source Data'!$B$26:$J$26,1),TRUE))=TRUE,"",VLOOKUP($E377,'Source Data'!$B$29:$J$60,MATCH($L377, 'Source Data'!$B$26:$J$26,1),TRUE))))</f>
        <v/>
      </c>
      <c r="Q377" s="170" t="str">
        <f>IF(OR(AND(OR($J377="Retired",$J377="Permanent Low-Use"),$K377&lt;=2022),(AND($J377="New",$K377&gt;2022))),"N/A",IF($N377=0,0,IF(ISERROR(VLOOKUP($E377,'Source Data'!$B$29:$J$60, MATCH($L377, 'Source Data'!$B$26:$J$26,1),TRUE))=TRUE,"",VLOOKUP($E377,'Source Data'!$B$29:$J$60,MATCH($L377, 'Source Data'!$B$26:$J$26,1),TRUE))))</f>
        <v/>
      </c>
      <c r="R377" s="170" t="str">
        <f>IF(OR(AND(OR($J377="Retired",$J377="Permanent Low-Use"),$K377&lt;=2023),(AND($J377="New",$K377&gt;2023))),"N/A",IF($N377=0,0,IF(ISERROR(VLOOKUP($E377,'Source Data'!$B$29:$J$60, MATCH($L377, 'Source Data'!$B$26:$J$26,1),TRUE))=TRUE,"",VLOOKUP($E377,'Source Data'!$B$29:$J$60,MATCH($L377, 'Source Data'!$B$26:$J$26,1),TRUE))))</f>
        <v/>
      </c>
      <c r="S377" s="170" t="str">
        <f>IF(OR(AND(OR($J377="Retired",$J377="Permanent Low-Use"),$K377&lt;=2024),(AND($J377="New",$K377&gt;2024))),"N/A",IF($N377=0,0,IF(ISERROR(VLOOKUP($E377,'Source Data'!$B$29:$J$60, MATCH($L377, 'Source Data'!$B$26:$J$26,1),TRUE))=TRUE,"",VLOOKUP($E377,'Source Data'!$B$29:$J$60,MATCH($L377, 'Source Data'!$B$26:$J$26,1),TRUE))))</f>
        <v/>
      </c>
      <c r="T377" s="170" t="str">
        <f>IF(OR(AND(OR($J377="Retired",$J377="Permanent Low-Use"),$K377&lt;=2025),(AND($J377="New",$K377&gt;2025))),"N/A",IF($N377=0,0,IF(ISERROR(VLOOKUP($E377,'Source Data'!$B$29:$J$60, MATCH($L377, 'Source Data'!$B$26:$J$26,1),TRUE))=TRUE,"",VLOOKUP($E377,'Source Data'!$B$29:$J$60,MATCH($L377, 'Source Data'!$B$26:$J$26,1),TRUE))))</f>
        <v/>
      </c>
      <c r="U377" s="170" t="str">
        <f>IF(OR(AND(OR($J377="Retired",$J377="Permanent Low-Use"),$K377&lt;=2026),(AND($J377="New",$K377&gt;2026))),"N/A",IF($N377=0,0,IF(ISERROR(VLOOKUP($E377,'Source Data'!$B$29:$J$60, MATCH($L377, 'Source Data'!$B$26:$J$26,1),TRUE))=TRUE,"",VLOOKUP($E377,'Source Data'!$B$29:$J$60,MATCH($L377, 'Source Data'!$B$26:$J$26,1),TRUE))))</f>
        <v/>
      </c>
      <c r="V377" s="170" t="str">
        <f>IF(OR(AND(OR($J377="Retired",$J377="Permanent Low-Use"),$K377&lt;=2027),(AND($J377="New",$K377&gt;2027))),"N/A",IF($N377=0,0,IF(ISERROR(VLOOKUP($E377,'Source Data'!$B$29:$J$60, MATCH($L377, 'Source Data'!$B$26:$J$26,1),TRUE))=TRUE,"",VLOOKUP($E377,'Source Data'!$B$29:$J$60,MATCH($L377, 'Source Data'!$B$26:$J$26,1),TRUE))))</f>
        <v/>
      </c>
      <c r="W377" s="170" t="str">
        <f>IF(OR(AND(OR($J377="Retired",$J377="Permanent Low-Use"),$K377&lt;=2028),(AND($J377="New",$K377&gt;2028))),"N/A",IF($N377=0,0,IF(ISERROR(VLOOKUP($E377,'Source Data'!$B$29:$J$60, MATCH($L377, 'Source Data'!$B$26:$J$26,1),TRUE))=TRUE,"",VLOOKUP($E377,'Source Data'!$B$29:$J$60,MATCH($L377, 'Source Data'!$B$26:$J$26,1),TRUE))))</f>
        <v/>
      </c>
      <c r="X377" s="170" t="str">
        <f>IF(OR(AND(OR($J377="Retired",$J377="Permanent Low-Use"),$K377&lt;=2029),(AND($J377="New",$K377&gt;2029))),"N/A",IF($N377=0,0,IF(ISERROR(VLOOKUP($E377,'Source Data'!$B$29:$J$60, MATCH($L377, 'Source Data'!$B$26:$J$26,1),TRUE))=TRUE,"",VLOOKUP($E377,'Source Data'!$B$29:$J$60,MATCH($L377, 'Source Data'!$B$26:$J$26,1),TRUE))))</f>
        <v/>
      </c>
      <c r="Y377" s="170" t="str">
        <f>IF(OR(AND(OR($J377="Retired",$J377="Permanent Low-Use"),$K377&lt;=2030),(AND($J377="New",$K377&gt;2030))),"N/A",IF($N377=0,0,IF(ISERROR(VLOOKUP($E377,'Source Data'!$B$29:$J$60, MATCH($L377, 'Source Data'!$B$26:$J$26,1),TRUE))=TRUE,"",VLOOKUP($E377,'Source Data'!$B$29:$J$60,MATCH($L377, 'Source Data'!$B$26:$J$26,1),TRUE))))</f>
        <v/>
      </c>
      <c r="Z377" s="171" t="str">
        <f>IF(ISNUMBER($L377),IF(OR(AND(OR($J377="Retired",$J377="Permanent Low-Use"),$K377&lt;=2020),(AND($J377="New",$K377&gt;2020))),"N/A",VLOOKUP($F377,'Source Data'!$B$15:$I$22,5)),"")</f>
        <v/>
      </c>
      <c r="AA377" s="171" t="str">
        <f>IF(ISNUMBER($F377), IF(OR(AND(OR($J377="Retired", $J377="Permanent Low-Use"), $K377&lt;=2021), (AND($J377= "New", $K377&gt;2021))), "N/A", VLOOKUP($F377, 'Source Data'!$B$15:$I$22,6)), "")</f>
        <v/>
      </c>
      <c r="AB377" s="171" t="str">
        <f>IF(ISNUMBER($F377), IF(OR(AND(OR($J377="Retired", $J377="Permanent Low-Use"), $K377&lt;=2022), (AND($J377= "New", $K377&gt;2022))), "N/A", VLOOKUP($F377, 'Source Data'!$B$15:$I$22,7)), "")</f>
        <v/>
      </c>
      <c r="AC377" s="171" t="str">
        <f>IF(ISNUMBER($F377), IF(OR(AND(OR($J377="Retired", $J377="Permanent Low-Use"), $K377&lt;=2023), (AND($J377= "New", $K377&gt;2023))), "N/A", VLOOKUP($F377, 'Source Data'!$B$15:$I$22,8)), "")</f>
        <v/>
      </c>
      <c r="AD377" s="171" t="str">
        <f>IF(ISNUMBER($F377), IF(OR(AND(OR($J377="Retired", $J377="Permanent Low-Use"), $K377&lt;=2024), (AND($J377= "New", $K377&gt;2024))), "N/A", VLOOKUP($F377, 'Source Data'!$B$15:$I$22,8)), "")</f>
        <v/>
      </c>
      <c r="AE377" s="171" t="str">
        <f>IF(ISNUMBER($F377), IF(OR(AND(OR($J377="Retired", $J377="Permanent Low-Use"), $K377&lt;=2025), (AND($J377= "New", $K377&gt;2025))), "N/A", VLOOKUP($F377, 'Source Data'!$B$15:$I$22,8)), "")</f>
        <v/>
      </c>
      <c r="AF377" s="171" t="str">
        <f>IF(ISNUMBER($F377), IF(OR(AND(OR($J377="Retired", $J377="Permanent Low-Use"), $K377&lt;=2026), (AND($J377= "New", $K377&gt;2026))), "N/A", VLOOKUP($F377, 'Source Data'!$B$15:$I$22,8)), "")</f>
        <v/>
      </c>
      <c r="AG377" s="171" t="str">
        <f>IF(ISNUMBER($F377), IF(OR(AND(OR($J377="Retired", $J377="Permanent Low-Use"), $K377&lt;=2027), (AND($J377= "New", $K377&gt;2027))), "N/A", VLOOKUP($F377, 'Source Data'!$B$15:$I$22,8)), "")</f>
        <v/>
      </c>
      <c r="AH377" s="171" t="str">
        <f>IF(ISNUMBER($F377), IF(OR(AND(OR($J377="Retired", $J377="Permanent Low-Use"), $K377&lt;=2028), (AND($J377= "New", $K377&gt;2028))), "N/A", VLOOKUP($F377, 'Source Data'!$B$15:$I$22,8)), "")</f>
        <v/>
      </c>
      <c r="AI377" s="171" t="str">
        <f>IF(ISNUMBER($F377), IF(OR(AND(OR($J377="Retired", $J377="Permanent Low-Use"), $K377&lt;=2029), (AND($J377= "New", $K377&gt;2029))), "N/A", VLOOKUP($F377, 'Source Data'!$B$15:$I$22,8)), "")</f>
        <v/>
      </c>
      <c r="AJ377" s="171" t="str">
        <f>IF(ISNUMBER($F377), IF(OR(AND(OR($J377="Retired", $J377="Permanent Low-Use"), $K377&lt;=2030), (AND($J377= "New", $K377&gt;2030))), "N/A", VLOOKUP($F377, 'Source Data'!$B$15:$I$22,8)), "")</f>
        <v/>
      </c>
      <c r="AK377" s="171" t="str">
        <f>IF($N377= 0, "N/A", IF(ISERROR(VLOOKUP($F377, 'Source Data'!$B$4:$C$11,2)), "", VLOOKUP($F377, 'Source Data'!$B$4:$C$11,2)))</f>
        <v/>
      </c>
    </row>
    <row r="378" spans="1:37" x14ac:dyDescent="0.35">
      <c r="A378" s="99"/>
      <c r="B378" s="89"/>
      <c r="C378" s="90"/>
      <c r="D378" s="90"/>
      <c r="E378" s="91"/>
      <c r="F378" s="91"/>
      <c r="G378" s="86"/>
      <c r="H378" s="87"/>
      <c r="I378" s="86"/>
      <c r="J378" s="88"/>
      <c r="K378" s="92"/>
      <c r="L378" s="168" t="str">
        <f t="shared" si="15"/>
        <v/>
      </c>
      <c r="M378" s="170" t="str">
        <f>IF(ISERROR(VLOOKUP(E378,'Source Data'!$B$67:$J$97, MATCH(F378, 'Source Data'!$B$64:$J$64,1),TRUE))=TRUE,"",VLOOKUP(E378,'Source Data'!$B$67:$J$97,MATCH(F378, 'Source Data'!$B$64:$J$64,1),TRUE))</f>
        <v/>
      </c>
      <c r="N378" s="169" t="str">
        <f t="shared" si="16"/>
        <v/>
      </c>
      <c r="O378" s="170" t="str">
        <f>IF(OR(AND(OR($J378="Retired",$J378="Permanent Low-Use"),$K378&lt;=2020),(AND($J378="New",$K378&gt;2020))),"N/A",IF($N378=0,0,IF(ISERROR(VLOOKUP($E378,'Source Data'!$B$29:$J$60, MATCH($L378, 'Source Data'!$B$26:$J$26,1),TRUE))=TRUE,"",VLOOKUP($E378,'Source Data'!$B$29:$J$60,MATCH($L378, 'Source Data'!$B$26:$J$26,1),TRUE))))</f>
        <v/>
      </c>
      <c r="P378" s="170" t="str">
        <f>IF(OR(AND(OR($J378="Retired",$J378="Permanent Low-Use"),$K378&lt;=2021),(AND($J378="New",$K378&gt;2021))),"N/A",IF($N378=0,0,IF(ISERROR(VLOOKUP($E378,'Source Data'!$B$29:$J$60, MATCH($L378, 'Source Data'!$B$26:$J$26,1),TRUE))=TRUE,"",VLOOKUP($E378,'Source Data'!$B$29:$J$60,MATCH($L378, 'Source Data'!$B$26:$J$26,1),TRUE))))</f>
        <v/>
      </c>
      <c r="Q378" s="170" t="str">
        <f>IF(OR(AND(OR($J378="Retired",$J378="Permanent Low-Use"),$K378&lt;=2022),(AND($J378="New",$K378&gt;2022))),"N/A",IF($N378=0,0,IF(ISERROR(VLOOKUP($E378,'Source Data'!$B$29:$J$60, MATCH($L378, 'Source Data'!$B$26:$J$26,1),TRUE))=TRUE,"",VLOOKUP($E378,'Source Data'!$B$29:$J$60,MATCH($L378, 'Source Data'!$B$26:$J$26,1),TRUE))))</f>
        <v/>
      </c>
      <c r="R378" s="170" t="str">
        <f>IF(OR(AND(OR($J378="Retired",$J378="Permanent Low-Use"),$K378&lt;=2023),(AND($J378="New",$K378&gt;2023))),"N/A",IF($N378=0,0,IF(ISERROR(VLOOKUP($E378,'Source Data'!$B$29:$J$60, MATCH($L378, 'Source Data'!$B$26:$J$26,1),TRUE))=TRUE,"",VLOOKUP($E378,'Source Data'!$B$29:$J$60,MATCH($L378, 'Source Data'!$B$26:$J$26,1),TRUE))))</f>
        <v/>
      </c>
      <c r="S378" s="170" t="str">
        <f>IF(OR(AND(OR($J378="Retired",$J378="Permanent Low-Use"),$K378&lt;=2024),(AND($J378="New",$K378&gt;2024))),"N/A",IF($N378=0,0,IF(ISERROR(VLOOKUP($E378,'Source Data'!$B$29:$J$60, MATCH($L378, 'Source Data'!$B$26:$J$26,1),TRUE))=TRUE,"",VLOOKUP($E378,'Source Data'!$B$29:$J$60,MATCH($L378, 'Source Data'!$B$26:$J$26,1),TRUE))))</f>
        <v/>
      </c>
      <c r="T378" s="170" t="str">
        <f>IF(OR(AND(OR($J378="Retired",$J378="Permanent Low-Use"),$K378&lt;=2025),(AND($J378="New",$K378&gt;2025))),"N/A",IF($N378=0,0,IF(ISERROR(VLOOKUP($E378,'Source Data'!$B$29:$J$60, MATCH($L378, 'Source Data'!$B$26:$J$26,1),TRUE))=TRUE,"",VLOOKUP($E378,'Source Data'!$B$29:$J$60,MATCH($L378, 'Source Data'!$B$26:$J$26,1),TRUE))))</f>
        <v/>
      </c>
      <c r="U378" s="170" t="str">
        <f>IF(OR(AND(OR($J378="Retired",$J378="Permanent Low-Use"),$K378&lt;=2026),(AND($J378="New",$K378&gt;2026))),"N/A",IF($N378=0,0,IF(ISERROR(VLOOKUP($E378,'Source Data'!$B$29:$J$60, MATCH($L378, 'Source Data'!$B$26:$J$26,1),TRUE))=TRUE,"",VLOOKUP($E378,'Source Data'!$B$29:$J$60,MATCH($L378, 'Source Data'!$B$26:$J$26,1),TRUE))))</f>
        <v/>
      </c>
      <c r="V378" s="170" t="str">
        <f>IF(OR(AND(OR($J378="Retired",$J378="Permanent Low-Use"),$K378&lt;=2027),(AND($J378="New",$K378&gt;2027))),"N/A",IF($N378=0,0,IF(ISERROR(VLOOKUP($E378,'Source Data'!$B$29:$J$60, MATCH($L378, 'Source Data'!$B$26:$J$26,1),TRUE))=TRUE,"",VLOOKUP($E378,'Source Data'!$B$29:$J$60,MATCH($L378, 'Source Data'!$B$26:$J$26,1),TRUE))))</f>
        <v/>
      </c>
      <c r="W378" s="170" t="str">
        <f>IF(OR(AND(OR($J378="Retired",$J378="Permanent Low-Use"),$K378&lt;=2028),(AND($J378="New",$K378&gt;2028))),"N/A",IF($N378=0,0,IF(ISERROR(VLOOKUP($E378,'Source Data'!$B$29:$J$60, MATCH($L378, 'Source Data'!$B$26:$J$26,1),TRUE))=TRUE,"",VLOOKUP($E378,'Source Data'!$B$29:$J$60,MATCH($L378, 'Source Data'!$B$26:$J$26,1),TRUE))))</f>
        <v/>
      </c>
      <c r="X378" s="170" t="str">
        <f>IF(OR(AND(OR($J378="Retired",$J378="Permanent Low-Use"),$K378&lt;=2029),(AND($J378="New",$K378&gt;2029))),"N/A",IF($N378=0,0,IF(ISERROR(VLOOKUP($E378,'Source Data'!$B$29:$J$60, MATCH($L378, 'Source Data'!$B$26:$J$26,1),TRUE))=TRUE,"",VLOOKUP($E378,'Source Data'!$B$29:$J$60,MATCH($L378, 'Source Data'!$B$26:$J$26,1),TRUE))))</f>
        <v/>
      </c>
      <c r="Y378" s="170" t="str">
        <f>IF(OR(AND(OR($J378="Retired",$J378="Permanent Low-Use"),$K378&lt;=2030),(AND($J378="New",$K378&gt;2030))),"N/A",IF($N378=0,0,IF(ISERROR(VLOOKUP($E378,'Source Data'!$B$29:$J$60, MATCH($L378, 'Source Data'!$B$26:$J$26,1),TRUE))=TRUE,"",VLOOKUP($E378,'Source Data'!$B$29:$J$60,MATCH($L378, 'Source Data'!$B$26:$J$26,1),TRUE))))</f>
        <v/>
      </c>
      <c r="Z378" s="171" t="str">
        <f>IF(ISNUMBER($L378),IF(OR(AND(OR($J378="Retired",$J378="Permanent Low-Use"),$K378&lt;=2020),(AND($J378="New",$K378&gt;2020))),"N/A",VLOOKUP($F378,'Source Data'!$B$15:$I$22,5)),"")</f>
        <v/>
      </c>
      <c r="AA378" s="171" t="str">
        <f>IF(ISNUMBER($F378), IF(OR(AND(OR($J378="Retired", $J378="Permanent Low-Use"), $K378&lt;=2021), (AND($J378= "New", $K378&gt;2021))), "N/A", VLOOKUP($F378, 'Source Data'!$B$15:$I$22,6)), "")</f>
        <v/>
      </c>
      <c r="AB378" s="171" t="str">
        <f>IF(ISNUMBER($F378), IF(OR(AND(OR($J378="Retired", $J378="Permanent Low-Use"), $K378&lt;=2022), (AND($J378= "New", $K378&gt;2022))), "N/A", VLOOKUP($F378, 'Source Data'!$B$15:$I$22,7)), "")</f>
        <v/>
      </c>
      <c r="AC378" s="171" t="str">
        <f>IF(ISNUMBER($F378), IF(OR(AND(OR($J378="Retired", $J378="Permanent Low-Use"), $K378&lt;=2023), (AND($J378= "New", $K378&gt;2023))), "N/A", VLOOKUP($F378, 'Source Data'!$B$15:$I$22,8)), "")</f>
        <v/>
      </c>
      <c r="AD378" s="171" t="str">
        <f>IF(ISNUMBER($F378), IF(OR(AND(OR($J378="Retired", $J378="Permanent Low-Use"), $K378&lt;=2024), (AND($J378= "New", $K378&gt;2024))), "N/A", VLOOKUP($F378, 'Source Data'!$B$15:$I$22,8)), "")</f>
        <v/>
      </c>
      <c r="AE378" s="171" t="str">
        <f>IF(ISNUMBER($F378), IF(OR(AND(OR($J378="Retired", $J378="Permanent Low-Use"), $K378&lt;=2025), (AND($J378= "New", $K378&gt;2025))), "N/A", VLOOKUP($F378, 'Source Data'!$B$15:$I$22,8)), "")</f>
        <v/>
      </c>
      <c r="AF378" s="171" t="str">
        <f>IF(ISNUMBER($F378), IF(OR(AND(OR($J378="Retired", $J378="Permanent Low-Use"), $K378&lt;=2026), (AND($J378= "New", $K378&gt;2026))), "N/A", VLOOKUP($F378, 'Source Data'!$B$15:$I$22,8)), "")</f>
        <v/>
      </c>
      <c r="AG378" s="171" t="str">
        <f>IF(ISNUMBER($F378), IF(OR(AND(OR($J378="Retired", $J378="Permanent Low-Use"), $K378&lt;=2027), (AND($J378= "New", $K378&gt;2027))), "N/A", VLOOKUP($F378, 'Source Data'!$B$15:$I$22,8)), "")</f>
        <v/>
      </c>
      <c r="AH378" s="171" t="str">
        <f>IF(ISNUMBER($F378), IF(OR(AND(OR($J378="Retired", $J378="Permanent Low-Use"), $K378&lt;=2028), (AND($J378= "New", $K378&gt;2028))), "N/A", VLOOKUP($F378, 'Source Data'!$B$15:$I$22,8)), "")</f>
        <v/>
      </c>
      <c r="AI378" s="171" t="str">
        <f>IF(ISNUMBER($F378), IF(OR(AND(OR($J378="Retired", $J378="Permanent Low-Use"), $K378&lt;=2029), (AND($J378= "New", $K378&gt;2029))), "N/A", VLOOKUP($F378, 'Source Data'!$B$15:$I$22,8)), "")</f>
        <v/>
      </c>
      <c r="AJ378" s="171" t="str">
        <f>IF(ISNUMBER($F378), IF(OR(AND(OR($J378="Retired", $J378="Permanent Low-Use"), $K378&lt;=2030), (AND($J378= "New", $K378&gt;2030))), "N/A", VLOOKUP($F378, 'Source Data'!$B$15:$I$22,8)), "")</f>
        <v/>
      </c>
      <c r="AK378" s="171" t="str">
        <f>IF($N378= 0, "N/A", IF(ISERROR(VLOOKUP($F378, 'Source Data'!$B$4:$C$11,2)), "", VLOOKUP($F378, 'Source Data'!$B$4:$C$11,2)))</f>
        <v/>
      </c>
    </row>
    <row r="379" spans="1:37" x14ac:dyDescent="0.35">
      <c r="A379" s="99"/>
      <c r="B379" s="89"/>
      <c r="C379" s="90"/>
      <c r="D379" s="90"/>
      <c r="E379" s="91"/>
      <c r="F379" s="91"/>
      <c r="G379" s="86"/>
      <c r="H379" s="87"/>
      <c r="I379" s="86"/>
      <c r="J379" s="88"/>
      <c r="K379" s="92"/>
      <c r="L379" s="168" t="str">
        <f t="shared" si="15"/>
        <v/>
      </c>
      <c r="M379" s="170" t="str">
        <f>IF(ISERROR(VLOOKUP(E379,'Source Data'!$B$67:$J$97, MATCH(F379, 'Source Data'!$B$64:$J$64,1),TRUE))=TRUE,"",VLOOKUP(E379,'Source Data'!$B$67:$J$97,MATCH(F379, 'Source Data'!$B$64:$J$64,1),TRUE))</f>
        <v/>
      </c>
      <c r="N379" s="169" t="str">
        <f t="shared" si="16"/>
        <v/>
      </c>
      <c r="O379" s="170" t="str">
        <f>IF(OR(AND(OR($J379="Retired",$J379="Permanent Low-Use"),$K379&lt;=2020),(AND($J379="New",$K379&gt;2020))),"N/A",IF($N379=0,0,IF(ISERROR(VLOOKUP($E379,'Source Data'!$B$29:$J$60, MATCH($L379, 'Source Data'!$B$26:$J$26,1),TRUE))=TRUE,"",VLOOKUP($E379,'Source Data'!$B$29:$J$60,MATCH($L379, 'Source Data'!$B$26:$J$26,1),TRUE))))</f>
        <v/>
      </c>
      <c r="P379" s="170" t="str">
        <f>IF(OR(AND(OR($J379="Retired",$J379="Permanent Low-Use"),$K379&lt;=2021),(AND($J379="New",$K379&gt;2021))),"N/A",IF($N379=0,0,IF(ISERROR(VLOOKUP($E379,'Source Data'!$B$29:$J$60, MATCH($L379, 'Source Data'!$B$26:$J$26,1),TRUE))=TRUE,"",VLOOKUP($E379,'Source Data'!$B$29:$J$60,MATCH($L379, 'Source Data'!$B$26:$J$26,1),TRUE))))</f>
        <v/>
      </c>
      <c r="Q379" s="170" t="str">
        <f>IF(OR(AND(OR($J379="Retired",$J379="Permanent Low-Use"),$K379&lt;=2022),(AND($J379="New",$K379&gt;2022))),"N/A",IF($N379=0,0,IF(ISERROR(VLOOKUP($E379,'Source Data'!$B$29:$J$60, MATCH($L379, 'Source Data'!$B$26:$J$26,1),TRUE))=TRUE,"",VLOOKUP($E379,'Source Data'!$B$29:$J$60,MATCH($L379, 'Source Data'!$B$26:$J$26,1),TRUE))))</f>
        <v/>
      </c>
      <c r="R379" s="170" t="str">
        <f>IF(OR(AND(OR($J379="Retired",$J379="Permanent Low-Use"),$K379&lt;=2023),(AND($J379="New",$K379&gt;2023))),"N/A",IF($N379=0,0,IF(ISERROR(VLOOKUP($E379,'Source Data'!$B$29:$J$60, MATCH($L379, 'Source Data'!$B$26:$J$26,1),TRUE))=TRUE,"",VLOOKUP($E379,'Source Data'!$B$29:$J$60,MATCH($L379, 'Source Data'!$B$26:$J$26,1),TRUE))))</f>
        <v/>
      </c>
      <c r="S379" s="170" t="str">
        <f>IF(OR(AND(OR($J379="Retired",$J379="Permanent Low-Use"),$K379&lt;=2024),(AND($J379="New",$K379&gt;2024))),"N/A",IF($N379=0,0,IF(ISERROR(VLOOKUP($E379,'Source Data'!$B$29:$J$60, MATCH($L379, 'Source Data'!$B$26:$J$26,1),TRUE))=TRUE,"",VLOOKUP($E379,'Source Data'!$B$29:$J$60,MATCH($L379, 'Source Data'!$B$26:$J$26,1),TRUE))))</f>
        <v/>
      </c>
      <c r="T379" s="170" t="str">
        <f>IF(OR(AND(OR($J379="Retired",$J379="Permanent Low-Use"),$K379&lt;=2025),(AND($J379="New",$K379&gt;2025))),"N/A",IF($N379=0,0,IF(ISERROR(VLOOKUP($E379,'Source Data'!$B$29:$J$60, MATCH($L379, 'Source Data'!$B$26:$J$26,1),TRUE))=TRUE,"",VLOOKUP($E379,'Source Data'!$B$29:$J$60,MATCH($L379, 'Source Data'!$B$26:$J$26,1),TRUE))))</f>
        <v/>
      </c>
      <c r="U379" s="170" t="str">
        <f>IF(OR(AND(OR($J379="Retired",$J379="Permanent Low-Use"),$K379&lt;=2026),(AND($J379="New",$K379&gt;2026))),"N/A",IF($N379=0,0,IF(ISERROR(VLOOKUP($E379,'Source Data'!$B$29:$J$60, MATCH($L379, 'Source Data'!$B$26:$J$26,1),TRUE))=TRUE,"",VLOOKUP($E379,'Source Data'!$B$29:$J$60,MATCH($L379, 'Source Data'!$B$26:$J$26,1),TRUE))))</f>
        <v/>
      </c>
      <c r="V379" s="170" t="str">
        <f>IF(OR(AND(OR($J379="Retired",$J379="Permanent Low-Use"),$K379&lt;=2027),(AND($J379="New",$K379&gt;2027))),"N/A",IF($N379=0,0,IF(ISERROR(VLOOKUP($E379,'Source Data'!$B$29:$J$60, MATCH($L379, 'Source Data'!$B$26:$J$26,1),TRUE))=TRUE,"",VLOOKUP($E379,'Source Data'!$B$29:$J$60,MATCH($L379, 'Source Data'!$B$26:$J$26,1),TRUE))))</f>
        <v/>
      </c>
      <c r="W379" s="170" t="str">
        <f>IF(OR(AND(OR($J379="Retired",$J379="Permanent Low-Use"),$K379&lt;=2028),(AND($J379="New",$K379&gt;2028))),"N/A",IF($N379=0,0,IF(ISERROR(VLOOKUP($E379,'Source Data'!$B$29:$J$60, MATCH($L379, 'Source Data'!$B$26:$J$26,1),TRUE))=TRUE,"",VLOOKUP($E379,'Source Data'!$B$29:$J$60,MATCH($L379, 'Source Data'!$B$26:$J$26,1),TRUE))))</f>
        <v/>
      </c>
      <c r="X379" s="170" t="str">
        <f>IF(OR(AND(OR($J379="Retired",$J379="Permanent Low-Use"),$K379&lt;=2029),(AND($J379="New",$K379&gt;2029))),"N/A",IF($N379=0,0,IF(ISERROR(VLOOKUP($E379,'Source Data'!$B$29:$J$60, MATCH($L379, 'Source Data'!$B$26:$J$26,1),TRUE))=TRUE,"",VLOOKUP($E379,'Source Data'!$B$29:$J$60,MATCH($L379, 'Source Data'!$B$26:$J$26,1),TRUE))))</f>
        <v/>
      </c>
      <c r="Y379" s="170" t="str">
        <f>IF(OR(AND(OR($J379="Retired",$J379="Permanent Low-Use"),$K379&lt;=2030),(AND($J379="New",$K379&gt;2030))),"N/A",IF($N379=0,0,IF(ISERROR(VLOOKUP($E379,'Source Data'!$B$29:$J$60, MATCH($L379, 'Source Data'!$B$26:$J$26,1),TRUE))=TRUE,"",VLOOKUP($E379,'Source Data'!$B$29:$J$60,MATCH($L379, 'Source Data'!$B$26:$J$26,1),TRUE))))</f>
        <v/>
      </c>
      <c r="Z379" s="171" t="str">
        <f>IF(ISNUMBER($L379),IF(OR(AND(OR($J379="Retired",$J379="Permanent Low-Use"),$K379&lt;=2020),(AND($J379="New",$K379&gt;2020))),"N/A",VLOOKUP($F379,'Source Data'!$B$15:$I$22,5)),"")</f>
        <v/>
      </c>
      <c r="AA379" s="171" t="str">
        <f>IF(ISNUMBER($F379), IF(OR(AND(OR($J379="Retired", $J379="Permanent Low-Use"), $K379&lt;=2021), (AND($J379= "New", $K379&gt;2021))), "N/A", VLOOKUP($F379, 'Source Data'!$B$15:$I$22,6)), "")</f>
        <v/>
      </c>
      <c r="AB379" s="171" t="str">
        <f>IF(ISNUMBER($F379), IF(OR(AND(OR($J379="Retired", $J379="Permanent Low-Use"), $K379&lt;=2022), (AND($J379= "New", $K379&gt;2022))), "N/A", VLOOKUP($F379, 'Source Data'!$B$15:$I$22,7)), "")</f>
        <v/>
      </c>
      <c r="AC379" s="171" t="str">
        <f>IF(ISNUMBER($F379), IF(OR(AND(OR($J379="Retired", $J379="Permanent Low-Use"), $K379&lt;=2023), (AND($J379= "New", $K379&gt;2023))), "N/A", VLOOKUP($F379, 'Source Data'!$B$15:$I$22,8)), "")</f>
        <v/>
      </c>
      <c r="AD379" s="171" t="str">
        <f>IF(ISNUMBER($F379), IF(OR(AND(OR($J379="Retired", $J379="Permanent Low-Use"), $K379&lt;=2024), (AND($J379= "New", $K379&gt;2024))), "N/A", VLOOKUP($F379, 'Source Data'!$B$15:$I$22,8)), "")</f>
        <v/>
      </c>
      <c r="AE379" s="171" t="str">
        <f>IF(ISNUMBER($F379), IF(OR(AND(OR($J379="Retired", $J379="Permanent Low-Use"), $K379&lt;=2025), (AND($J379= "New", $K379&gt;2025))), "N/A", VLOOKUP($F379, 'Source Data'!$B$15:$I$22,8)), "")</f>
        <v/>
      </c>
      <c r="AF379" s="171" t="str">
        <f>IF(ISNUMBER($F379), IF(OR(AND(OR($J379="Retired", $J379="Permanent Low-Use"), $K379&lt;=2026), (AND($J379= "New", $K379&gt;2026))), "N/A", VLOOKUP($F379, 'Source Data'!$B$15:$I$22,8)), "")</f>
        <v/>
      </c>
      <c r="AG379" s="171" t="str">
        <f>IF(ISNUMBER($F379), IF(OR(AND(OR($J379="Retired", $J379="Permanent Low-Use"), $K379&lt;=2027), (AND($J379= "New", $K379&gt;2027))), "N/A", VLOOKUP($F379, 'Source Data'!$B$15:$I$22,8)), "")</f>
        <v/>
      </c>
      <c r="AH379" s="171" t="str">
        <f>IF(ISNUMBER($F379), IF(OR(AND(OR($J379="Retired", $J379="Permanent Low-Use"), $K379&lt;=2028), (AND($J379= "New", $K379&gt;2028))), "N/A", VLOOKUP($F379, 'Source Data'!$B$15:$I$22,8)), "")</f>
        <v/>
      </c>
      <c r="AI379" s="171" t="str">
        <f>IF(ISNUMBER($F379), IF(OR(AND(OR($J379="Retired", $J379="Permanent Low-Use"), $K379&lt;=2029), (AND($J379= "New", $K379&gt;2029))), "N/A", VLOOKUP($F379, 'Source Data'!$B$15:$I$22,8)), "")</f>
        <v/>
      </c>
      <c r="AJ379" s="171" t="str">
        <f>IF(ISNUMBER($F379), IF(OR(AND(OR($J379="Retired", $J379="Permanent Low-Use"), $K379&lt;=2030), (AND($J379= "New", $K379&gt;2030))), "N/A", VLOOKUP($F379, 'Source Data'!$B$15:$I$22,8)), "")</f>
        <v/>
      </c>
      <c r="AK379" s="171" t="str">
        <f>IF($N379= 0, "N/A", IF(ISERROR(VLOOKUP($F379, 'Source Data'!$B$4:$C$11,2)), "", VLOOKUP($F379, 'Source Data'!$B$4:$C$11,2)))</f>
        <v/>
      </c>
    </row>
    <row r="380" spans="1:37" x14ac:dyDescent="0.35">
      <c r="A380" s="99"/>
      <c r="B380" s="89"/>
      <c r="C380" s="90"/>
      <c r="D380" s="90"/>
      <c r="E380" s="91"/>
      <c r="F380" s="91"/>
      <c r="G380" s="86"/>
      <c r="H380" s="87"/>
      <c r="I380" s="86"/>
      <c r="J380" s="88"/>
      <c r="K380" s="92"/>
      <c r="L380" s="168" t="str">
        <f t="shared" si="15"/>
        <v/>
      </c>
      <c r="M380" s="170" t="str">
        <f>IF(ISERROR(VLOOKUP(E380,'Source Data'!$B$67:$J$97, MATCH(F380, 'Source Data'!$B$64:$J$64,1),TRUE))=TRUE,"",VLOOKUP(E380,'Source Data'!$B$67:$J$97,MATCH(F380, 'Source Data'!$B$64:$J$64,1),TRUE))</f>
        <v/>
      </c>
      <c r="N380" s="169" t="str">
        <f t="shared" si="16"/>
        <v/>
      </c>
      <c r="O380" s="170" t="str">
        <f>IF(OR(AND(OR($J380="Retired",$J380="Permanent Low-Use"),$K380&lt;=2020),(AND($J380="New",$K380&gt;2020))),"N/A",IF($N380=0,0,IF(ISERROR(VLOOKUP($E380,'Source Data'!$B$29:$J$60, MATCH($L380, 'Source Data'!$B$26:$J$26,1),TRUE))=TRUE,"",VLOOKUP($E380,'Source Data'!$B$29:$J$60,MATCH($L380, 'Source Data'!$B$26:$J$26,1),TRUE))))</f>
        <v/>
      </c>
      <c r="P380" s="170" t="str">
        <f>IF(OR(AND(OR($J380="Retired",$J380="Permanent Low-Use"),$K380&lt;=2021),(AND($J380="New",$K380&gt;2021))),"N/A",IF($N380=0,0,IF(ISERROR(VLOOKUP($E380,'Source Data'!$B$29:$J$60, MATCH($L380, 'Source Data'!$B$26:$J$26,1),TRUE))=TRUE,"",VLOOKUP($E380,'Source Data'!$B$29:$J$60,MATCH($L380, 'Source Data'!$B$26:$J$26,1),TRUE))))</f>
        <v/>
      </c>
      <c r="Q380" s="170" t="str">
        <f>IF(OR(AND(OR($J380="Retired",$J380="Permanent Low-Use"),$K380&lt;=2022),(AND($J380="New",$K380&gt;2022))),"N/A",IF($N380=0,0,IF(ISERROR(VLOOKUP($E380,'Source Data'!$B$29:$J$60, MATCH($L380, 'Source Data'!$B$26:$J$26,1),TRUE))=TRUE,"",VLOOKUP($E380,'Source Data'!$B$29:$J$60,MATCH($L380, 'Source Data'!$B$26:$J$26,1),TRUE))))</f>
        <v/>
      </c>
      <c r="R380" s="170" t="str">
        <f>IF(OR(AND(OR($J380="Retired",$J380="Permanent Low-Use"),$K380&lt;=2023),(AND($J380="New",$K380&gt;2023))),"N/A",IF($N380=0,0,IF(ISERROR(VLOOKUP($E380,'Source Data'!$B$29:$J$60, MATCH($L380, 'Source Data'!$B$26:$J$26,1),TRUE))=TRUE,"",VLOOKUP($E380,'Source Data'!$B$29:$J$60,MATCH($L380, 'Source Data'!$B$26:$J$26,1),TRUE))))</f>
        <v/>
      </c>
      <c r="S380" s="170" t="str">
        <f>IF(OR(AND(OR($J380="Retired",$J380="Permanent Low-Use"),$K380&lt;=2024),(AND($J380="New",$K380&gt;2024))),"N/A",IF($N380=0,0,IF(ISERROR(VLOOKUP($E380,'Source Data'!$B$29:$J$60, MATCH($L380, 'Source Data'!$B$26:$J$26,1),TRUE))=TRUE,"",VLOOKUP($E380,'Source Data'!$B$29:$J$60,MATCH($L380, 'Source Data'!$B$26:$J$26,1),TRUE))))</f>
        <v/>
      </c>
      <c r="T380" s="170" t="str">
        <f>IF(OR(AND(OR($J380="Retired",$J380="Permanent Low-Use"),$K380&lt;=2025),(AND($J380="New",$K380&gt;2025))),"N/A",IF($N380=0,0,IF(ISERROR(VLOOKUP($E380,'Source Data'!$B$29:$J$60, MATCH($L380, 'Source Data'!$B$26:$J$26,1),TRUE))=TRUE,"",VLOOKUP($E380,'Source Data'!$B$29:$J$60,MATCH($L380, 'Source Data'!$B$26:$J$26,1),TRUE))))</f>
        <v/>
      </c>
      <c r="U380" s="170" t="str">
        <f>IF(OR(AND(OR($J380="Retired",$J380="Permanent Low-Use"),$K380&lt;=2026),(AND($J380="New",$K380&gt;2026))),"N/A",IF($N380=0,0,IF(ISERROR(VLOOKUP($E380,'Source Data'!$B$29:$J$60, MATCH($L380, 'Source Data'!$B$26:$J$26,1),TRUE))=TRUE,"",VLOOKUP($E380,'Source Data'!$B$29:$J$60,MATCH($L380, 'Source Data'!$B$26:$J$26,1),TRUE))))</f>
        <v/>
      </c>
      <c r="V380" s="170" t="str">
        <f>IF(OR(AND(OR($J380="Retired",$J380="Permanent Low-Use"),$K380&lt;=2027),(AND($J380="New",$K380&gt;2027))),"N/A",IF($N380=0,0,IF(ISERROR(VLOOKUP($E380,'Source Data'!$B$29:$J$60, MATCH($L380, 'Source Data'!$B$26:$J$26,1),TRUE))=TRUE,"",VLOOKUP($E380,'Source Data'!$B$29:$J$60,MATCH($L380, 'Source Data'!$B$26:$J$26,1),TRUE))))</f>
        <v/>
      </c>
      <c r="W380" s="170" t="str">
        <f>IF(OR(AND(OR($J380="Retired",$J380="Permanent Low-Use"),$K380&lt;=2028),(AND($J380="New",$K380&gt;2028))),"N/A",IF($N380=0,0,IF(ISERROR(VLOOKUP($E380,'Source Data'!$B$29:$J$60, MATCH($L380, 'Source Data'!$B$26:$J$26,1),TRUE))=TRUE,"",VLOOKUP($E380,'Source Data'!$B$29:$J$60,MATCH($L380, 'Source Data'!$B$26:$J$26,1),TRUE))))</f>
        <v/>
      </c>
      <c r="X380" s="170" t="str">
        <f>IF(OR(AND(OR($J380="Retired",$J380="Permanent Low-Use"),$K380&lt;=2029),(AND($J380="New",$K380&gt;2029))),"N/A",IF($N380=0,0,IF(ISERROR(VLOOKUP($E380,'Source Data'!$B$29:$J$60, MATCH($L380, 'Source Data'!$B$26:$J$26,1),TRUE))=TRUE,"",VLOOKUP($E380,'Source Data'!$B$29:$J$60,MATCH($L380, 'Source Data'!$B$26:$J$26,1),TRUE))))</f>
        <v/>
      </c>
      <c r="Y380" s="170" t="str">
        <f>IF(OR(AND(OR($J380="Retired",$J380="Permanent Low-Use"),$K380&lt;=2030),(AND($J380="New",$K380&gt;2030))),"N/A",IF($N380=0,0,IF(ISERROR(VLOOKUP($E380,'Source Data'!$B$29:$J$60, MATCH($L380, 'Source Data'!$B$26:$J$26,1),TRUE))=TRUE,"",VLOOKUP($E380,'Source Data'!$B$29:$J$60,MATCH($L380, 'Source Data'!$B$26:$J$26,1),TRUE))))</f>
        <v/>
      </c>
      <c r="Z380" s="171" t="str">
        <f>IF(ISNUMBER($L380),IF(OR(AND(OR($J380="Retired",$J380="Permanent Low-Use"),$K380&lt;=2020),(AND($J380="New",$K380&gt;2020))),"N/A",VLOOKUP($F380,'Source Data'!$B$15:$I$22,5)),"")</f>
        <v/>
      </c>
      <c r="AA380" s="171" t="str">
        <f>IF(ISNUMBER($F380), IF(OR(AND(OR($J380="Retired", $J380="Permanent Low-Use"), $K380&lt;=2021), (AND($J380= "New", $K380&gt;2021))), "N/A", VLOOKUP($F380, 'Source Data'!$B$15:$I$22,6)), "")</f>
        <v/>
      </c>
      <c r="AB380" s="171" t="str">
        <f>IF(ISNUMBER($F380), IF(OR(AND(OR($J380="Retired", $J380="Permanent Low-Use"), $K380&lt;=2022), (AND($J380= "New", $K380&gt;2022))), "N/A", VLOOKUP($F380, 'Source Data'!$B$15:$I$22,7)), "")</f>
        <v/>
      </c>
      <c r="AC380" s="171" t="str">
        <f>IF(ISNUMBER($F380), IF(OR(AND(OR($J380="Retired", $J380="Permanent Low-Use"), $K380&lt;=2023), (AND($J380= "New", $K380&gt;2023))), "N/A", VLOOKUP($F380, 'Source Data'!$B$15:$I$22,8)), "")</f>
        <v/>
      </c>
      <c r="AD380" s="171" t="str">
        <f>IF(ISNUMBER($F380), IF(OR(AND(OR($J380="Retired", $J380="Permanent Low-Use"), $K380&lt;=2024), (AND($J380= "New", $K380&gt;2024))), "N/A", VLOOKUP($F380, 'Source Data'!$B$15:$I$22,8)), "")</f>
        <v/>
      </c>
      <c r="AE380" s="171" t="str">
        <f>IF(ISNUMBER($F380), IF(OR(AND(OR($J380="Retired", $J380="Permanent Low-Use"), $K380&lt;=2025), (AND($J380= "New", $K380&gt;2025))), "N/A", VLOOKUP($F380, 'Source Data'!$B$15:$I$22,8)), "")</f>
        <v/>
      </c>
      <c r="AF380" s="171" t="str">
        <f>IF(ISNUMBER($F380), IF(OR(AND(OR($J380="Retired", $J380="Permanent Low-Use"), $K380&lt;=2026), (AND($J380= "New", $K380&gt;2026))), "N/A", VLOOKUP($F380, 'Source Data'!$B$15:$I$22,8)), "")</f>
        <v/>
      </c>
      <c r="AG380" s="171" t="str">
        <f>IF(ISNUMBER($F380), IF(OR(AND(OR($J380="Retired", $J380="Permanent Low-Use"), $K380&lt;=2027), (AND($J380= "New", $K380&gt;2027))), "N/A", VLOOKUP($F380, 'Source Data'!$B$15:$I$22,8)), "")</f>
        <v/>
      </c>
      <c r="AH380" s="171" t="str">
        <f>IF(ISNUMBER($F380), IF(OR(AND(OR($J380="Retired", $J380="Permanent Low-Use"), $K380&lt;=2028), (AND($J380= "New", $K380&gt;2028))), "N/A", VLOOKUP($F380, 'Source Data'!$B$15:$I$22,8)), "")</f>
        <v/>
      </c>
      <c r="AI380" s="171" t="str">
        <f>IF(ISNUMBER($F380), IF(OR(AND(OR($J380="Retired", $J380="Permanent Low-Use"), $K380&lt;=2029), (AND($J380= "New", $K380&gt;2029))), "N/A", VLOOKUP($F380, 'Source Data'!$B$15:$I$22,8)), "")</f>
        <v/>
      </c>
      <c r="AJ380" s="171" t="str">
        <f>IF(ISNUMBER($F380), IF(OR(AND(OR($J380="Retired", $J380="Permanent Low-Use"), $K380&lt;=2030), (AND($J380= "New", $K380&gt;2030))), "N/A", VLOOKUP($F380, 'Source Data'!$B$15:$I$22,8)), "")</f>
        <v/>
      </c>
      <c r="AK380" s="171" t="str">
        <f>IF($N380= 0, "N/A", IF(ISERROR(VLOOKUP($F380, 'Source Data'!$B$4:$C$11,2)), "", VLOOKUP($F380, 'Source Data'!$B$4:$C$11,2)))</f>
        <v/>
      </c>
    </row>
    <row r="381" spans="1:37" x14ac:dyDescent="0.35">
      <c r="A381" s="99"/>
      <c r="B381" s="89"/>
      <c r="C381" s="90"/>
      <c r="D381" s="90"/>
      <c r="E381" s="91"/>
      <c r="F381" s="91"/>
      <c r="G381" s="86"/>
      <c r="H381" s="87"/>
      <c r="I381" s="86"/>
      <c r="J381" s="88"/>
      <c r="K381" s="92"/>
      <c r="L381" s="168" t="str">
        <f t="shared" si="15"/>
        <v/>
      </c>
      <c r="M381" s="170" t="str">
        <f>IF(ISERROR(VLOOKUP(E381,'Source Data'!$B$67:$J$97, MATCH(F381, 'Source Data'!$B$64:$J$64,1),TRUE))=TRUE,"",VLOOKUP(E381,'Source Data'!$B$67:$J$97,MATCH(F381, 'Source Data'!$B$64:$J$64,1),TRUE))</f>
        <v/>
      </c>
      <c r="N381" s="169" t="str">
        <f t="shared" si="16"/>
        <v/>
      </c>
      <c r="O381" s="170" t="str">
        <f>IF(OR(AND(OR($J381="Retired",$J381="Permanent Low-Use"),$K381&lt;=2020),(AND($J381="New",$K381&gt;2020))),"N/A",IF($N381=0,0,IF(ISERROR(VLOOKUP($E381,'Source Data'!$B$29:$J$60, MATCH($L381, 'Source Data'!$B$26:$J$26,1),TRUE))=TRUE,"",VLOOKUP($E381,'Source Data'!$B$29:$J$60,MATCH($L381, 'Source Data'!$B$26:$J$26,1),TRUE))))</f>
        <v/>
      </c>
      <c r="P381" s="170" t="str">
        <f>IF(OR(AND(OR($J381="Retired",$J381="Permanent Low-Use"),$K381&lt;=2021),(AND($J381="New",$K381&gt;2021))),"N/A",IF($N381=0,0,IF(ISERROR(VLOOKUP($E381,'Source Data'!$B$29:$J$60, MATCH($L381, 'Source Data'!$B$26:$J$26,1),TRUE))=TRUE,"",VLOOKUP($E381,'Source Data'!$B$29:$J$60,MATCH($L381, 'Source Data'!$B$26:$J$26,1),TRUE))))</f>
        <v/>
      </c>
      <c r="Q381" s="170" t="str">
        <f>IF(OR(AND(OR($J381="Retired",$J381="Permanent Low-Use"),$K381&lt;=2022),(AND($J381="New",$K381&gt;2022))),"N/A",IF($N381=0,0,IF(ISERROR(VLOOKUP($E381,'Source Data'!$B$29:$J$60, MATCH($L381, 'Source Data'!$B$26:$J$26,1),TRUE))=TRUE,"",VLOOKUP($E381,'Source Data'!$B$29:$J$60,MATCH($L381, 'Source Data'!$B$26:$J$26,1),TRUE))))</f>
        <v/>
      </c>
      <c r="R381" s="170" t="str">
        <f>IF(OR(AND(OR($J381="Retired",$J381="Permanent Low-Use"),$K381&lt;=2023),(AND($J381="New",$K381&gt;2023))),"N/A",IF($N381=0,0,IF(ISERROR(VLOOKUP($E381,'Source Data'!$B$29:$J$60, MATCH($L381, 'Source Data'!$B$26:$J$26,1),TRUE))=TRUE,"",VLOOKUP($E381,'Source Data'!$B$29:$J$60,MATCH($L381, 'Source Data'!$B$26:$J$26,1),TRUE))))</f>
        <v/>
      </c>
      <c r="S381" s="170" t="str">
        <f>IF(OR(AND(OR($J381="Retired",$J381="Permanent Low-Use"),$K381&lt;=2024),(AND($J381="New",$K381&gt;2024))),"N/A",IF($N381=0,0,IF(ISERROR(VLOOKUP($E381,'Source Data'!$B$29:$J$60, MATCH($L381, 'Source Data'!$B$26:$J$26,1),TRUE))=TRUE,"",VLOOKUP($E381,'Source Data'!$B$29:$J$60,MATCH($L381, 'Source Data'!$B$26:$J$26,1),TRUE))))</f>
        <v/>
      </c>
      <c r="T381" s="170" t="str">
        <f>IF(OR(AND(OR($J381="Retired",$J381="Permanent Low-Use"),$K381&lt;=2025),(AND($J381="New",$K381&gt;2025))),"N/A",IF($N381=0,0,IF(ISERROR(VLOOKUP($E381,'Source Data'!$B$29:$J$60, MATCH($L381, 'Source Data'!$B$26:$J$26,1),TRUE))=TRUE,"",VLOOKUP($E381,'Source Data'!$B$29:$J$60,MATCH($L381, 'Source Data'!$B$26:$J$26,1),TRUE))))</f>
        <v/>
      </c>
      <c r="U381" s="170" t="str">
        <f>IF(OR(AND(OR($J381="Retired",$J381="Permanent Low-Use"),$K381&lt;=2026),(AND($J381="New",$K381&gt;2026))),"N/A",IF($N381=0,0,IF(ISERROR(VLOOKUP($E381,'Source Data'!$B$29:$J$60, MATCH($L381, 'Source Data'!$B$26:$J$26,1),TRUE))=TRUE,"",VLOOKUP($E381,'Source Data'!$B$29:$J$60,MATCH($L381, 'Source Data'!$B$26:$J$26,1),TRUE))))</f>
        <v/>
      </c>
      <c r="V381" s="170" t="str">
        <f>IF(OR(AND(OR($J381="Retired",$J381="Permanent Low-Use"),$K381&lt;=2027),(AND($J381="New",$K381&gt;2027))),"N/A",IF($N381=0,0,IF(ISERROR(VLOOKUP($E381,'Source Data'!$B$29:$J$60, MATCH($L381, 'Source Data'!$B$26:$J$26,1),TRUE))=TRUE,"",VLOOKUP($E381,'Source Data'!$B$29:$J$60,MATCH($L381, 'Source Data'!$B$26:$J$26,1),TRUE))))</f>
        <v/>
      </c>
      <c r="W381" s="170" t="str">
        <f>IF(OR(AND(OR($J381="Retired",$J381="Permanent Low-Use"),$K381&lt;=2028),(AND($J381="New",$K381&gt;2028))),"N/A",IF($N381=0,0,IF(ISERROR(VLOOKUP($E381,'Source Data'!$B$29:$J$60, MATCH($L381, 'Source Data'!$B$26:$J$26,1),TRUE))=TRUE,"",VLOOKUP($E381,'Source Data'!$B$29:$J$60,MATCH($L381, 'Source Data'!$B$26:$J$26,1),TRUE))))</f>
        <v/>
      </c>
      <c r="X381" s="170" t="str">
        <f>IF(OR(AND(OR($J381="Retired",$J381="Permanent Low-Use"),$K381&lt;=2029),(AND($J381="New",$K381&gt;2029))),"N/A",IF($N381=0,0,IF(ISERROR(VLOOKUP($E381,'Source Data'!$B$29:$J$60, MATCH($L381, 'Source Data'!$B$26:$J$26,1),TRUE))=TRUE,"",VLOOKUP($E381,'Source Data'!$B$29:$J$60,MATCH($L381, 'Source Data'!$B$26:$J$26,1),TRUE))))</f>
        <v/>
      </c>
      <c r="Y381" s="170" t="str">
        <f>IF(OR(AND(OR($J381="Retired",$J381="Permanent Low-Use"),$K381&lt;=2030),(AND($J381="New",$K381&gt;2030))),"N/A",IF($N381=0,0,IF(ISERROR(VLOOKUP($E381,'Source Data'!$B$29:$J$60, MATCH($L381, 'Source Data'!$B$26:$J$26,1),TRUE))=TRUE,"",VLOOKUP($E381,'Source Data'!$B$29:$J$60,MATCH($L381, 'Source Data'!$B$26:$J$26,1),TRUE))))</f>
        <v/>
      </c>
      <c r="Z381" s="171" t="str">
        <f>IF(ISNUMBER($L381),IF(OR(AND(OR($J381="Retired",$J381="Permanent Low-Use"),$K381&lt;=2020),(AND($J381="New",$K381&gt;2020))),"N/A",VLOOKUP($F381,'Source Data'!$B$15:$I$22,5)),"")</f>
        <v/>
      </c>
      <c r="AA381" s="171" t="str">
        <f>IF(ISNUMBER($F381), IF(OR(AND(OR($J381="Retired", $J381="Permanent Low-Use"), $K381&lt;=2021), (AND($J381= "New", $K381&gt;2021))), "N/A", VLOOKUP($F381, 'Source Data'!$B$15:$I$22,6)), "")</f>
        <v/>
      </c>
      <c r="AB381" s="171" t="str">
        <f>IF(ISNUMBER($F381), IF(OR(AND(OR($J381="Retired", $J381="Permanent Low-Use"), $K381&lt;=2022), (AND($J381= "New", $K381&gt;2022))), "N/A", VLOOKUP($F381, 'Source Data'!$B$15:$I$22,7)), "")</f>
        <v/>
      </c>
      <c r="AC381" s="171" t="str">
        <f>IF(ISNUMBER($F381), IF(OR(AND(OR($J381="Retired", $J381="Permanent Low-Use"), $K381&lt;=2023), (AND($J381= "New", $K381&gt;2023))), "N/A", VLOOKUP($F381, 'Source Data'!$B$15:$I$22,8)), "")</f>
        <v/>
      </c>
      <c r="AD381" s="171" t="str">
        <f>IF(ISNUMBER($F381), IF(OR(AND(OR($J381="Retired", $J381="Permanent Low-Use"), $K381&lt;=2024), (AND($J381= "New", $K381&gt;2024))), "N/A", VLOOKUP($F381, 'Source Data'!$B$15:$I$22,8)), "")</f>
        <v/>
      </c>
      <c r="AE381" s="171" t="str">
        <f>IF(ISNUMBER($F381), IF(OR(AND(OR($J381="Retired", $J381="Permanent Low-Use"), $K381&lt;=2025), (AND($J381= "New", $K381&gt;2025))), "N/A", VLOOKUP($F381, 'Source Data'!$B$15:$I$22,8)), "")</f>
        <v/>
      </c>
      <c r="AF381" s="171" t="str">
        <f>IF(ISNUMBER($F381), IF(OR(AND(OR($J381="Retired", $J381="Permanent Low-Use"), $K381&lt;=2026), (AND($J381= "New", $K381&gt;2026))), "N/A", VLOOKUP($F381, 'Source Data'!$B$15:$I$22,8)), "")</f>
        <v/>
      </c>
      <c r="AG381" s="171" t="str">
        <f>IF(ISNUMBER($F381), IF(OR(AND(OR($J381="Retired", $J381="Permanent Low-Use"), $K381&lt;=2027), (AND($J381= "New", $K381&gt;2027))), "N/A", VLOOKUP($F381, 'Source Data'!$B$15:$I$22,8)), "")</f>
        <v/>
      </c>
      <c r="AH381" s="171" t="str">
        <f>IF(ISNUMBER($F381), IF(OR(AND(OR($J381="Retired", $J381="Permanent Low-Use"), $K381&lt;=2028), (AND($J381= "New", $K381&gt;2028))), "N/A", VLOOKUP($F381, 'Source Data'!$B$15:$I$22,8)), "")</f>
        <v/>
      </c>
      <c r="AI381" s="171" t="str">
        <f>IF(ISNUMBER($F381), IF(OR(AND(OR($J381="Retired", $J381="Permanent Low-Use"), $K381&lt;=2029), (AND($J381= "New", $K381&gt;2029))), "N/A", VLOOKUP($F381, 'Source Data'!$B$15:$I$22,8)), "")</f>
        <v/>
      </c>
      <c r="AJ381" s="171" t="str">
        <f>IF(ISNUMBER($F381), IF(OR(AND(OR($J381="Retired", $J381="Permanent Low-Use"), $K381&lt;=2030), (AND($J381= "New", $K381&gt;2030))), "N/A", VLOOKUP($F381, 'Source Data'!$B$15:$I$22,8)), "")</f>
        <v/>
      </c>
      <c r="AK381" s="171" t="str">
        <f>IF($N381= 0, "N/A", IF(ISERROR(VLOOKUP($F381, 'Source Data'!$B$4:$C$11,2)), "", VLOOKUP($F381, 'Source Data'!$B$4:$C$11,2)))</f>
        <v/>
      </c>
    </row>
    <row r="382" spans="1:37" x14ac:dyDescent="0.35">
      <c r="A382" s="99"/>
      <c r="B382" s="89"/>
      <c r="C382" s="90"/>
      <c r="D382" s="90"/>
      <c r="E382" s="91"/>
      <c r="F382" s="91"/>
      <c r="G382" s="86"/>
      <c r="H382" s="87"/>
      <c r="I382" s="86"/>
      <c r="J382" s="88"/>
      <c r="K382" s="92"/>
      <c r="L382" s="168" t="str">
        <f t="shared" si="15"/>
        <v/>
      </c>
      <c r="M382" s="170" t="str">
        <f>IF(ISERROR(VLOOKUP(E382,'Source Data'!$B$67:$J$97, MATCH(F382, 'Source Data'!$B$64:$J$64,1),TRUE))=TRUE,"",VLOOKUP(E382,'Source Data'!$B$67:$J$97,MATCH(F382, 'Source Data'!$B$64:$J$64,1),TRUE))</f>
        <v/>
      </c>
      <c r="N382" s="169" t="str">
        <f t="shared" si="16"/>
        <v/>
      </c>
      <c r="O382" s="170" t="str">
        <f>IF(OR(AND(OR($J382="Retired",$J382="Permanent Low-Use"),$K382&lt;=2020),(AND($J382="New",$K382&gt;2020))),"N/A",IF($N382=0,0,IF(ISERROR(VLOOKUP($E382,'Source Data'!$B$29:$J$60, MATCH($L382, 'Source Data'!$B$26:$J$26,1),TRUE))=TRUE,"",VLOOKUP($E382,'Source Data'!$B$29:$J$60,MATCH($L382, 'Source Data'!$B$26:$J$26,1),TRUE))))</f>
        <v/>
      </c>
      <c r="P382" s="170" t="str">
        <f>IF(OR(AND(OR($J382="Retired",$J382="Permanent Low-Use"),$K382&lt;=2021),(AND($J382="New",$K382&gt;2021))),"N/A",IF($N382=0,0,IF(ISERROR(VLOOKUP($E382,'Source Data'!$B$29:$J$60, MATCH($L382, 'Source Data'!$B$26:$J$26,1),TRUE))=TRUE,"",VLOOKUP($E382,'Source Data'!$B$29:$J$60,MATCH($L382, 'Source Data'!$B$26:$J$26,1),TRUE))))</f>
        <v/>
      </c>
      <c r="Q382" s="170" t="str">
        <f>IF(OR(AND(OR($J382="Retired",$J382="Permanent Low-Use"),$K382&lt;=2022),(AND($J382="New",$K382&gt;2022))),"N/A",IF($N382=0,0,IF(ISERROR(VLOOKUP($E382,'Source Data'!$B$29:$J$60, MATCH($L382, 'Source Data'!$B$26:$J$26,1),TRUE))=TRUE,"",VLOOKUP($E382,'Source Data'!$B$29:$J$60,MATCH($L382, 'Source Data'!$B$26:$J$26,1),TRUE))))</f>
        <v/>
      </c>
      <c r="R382" s="170" t="str">
        <f>IF(OR(AND(OR($J382="Retired",$J382="Permanent Low-Use"),$K382&lt;=2023),(AND($J382="New",$K382&gt;2023))),"N/A",IF($N382=0,0,IF(ISERROR(VLOOKUP($E382,'Source Data'!$B$29:$J$60, MATCH($L382, 'Source Data'!$B$26:$J$26,1),TRUE))=TRUE,"",VLOOKUP($E382,'Source Data'!$B$29:$J$60,MATCH($L382, 'Source Data'!$B$26:$J$26,1),TRUE))))</f>
        <v/>
      </c>
      <c r="S382" s="170" t="str">
        <f>IF(OR(AND(OR($J382="Retired",$J382="Permanent Low-Use"),$K382&lt;=2024),(AND($J382="New",$K382&gt;2024))),"N/A",IF($N382=0,0,IF(ISERROR(VLOOKUP($E382,'Source Data'!$B$29:$J$60, MATCH($L382, 'Source Data'!$B$26:$J$26,1),TRUE))=TRUE,"",VLOOKUP($E382,'Source Data'!$B$29:$J$60,MATCH($L382, 'Source Data'!$B$26:$J$26,1),TRUE))))</f>
        <v/>
      </c>
      <c r="T382" s="170" t="str">
        <f>IF(OR(AND(OR($J382="Retired",$J382="Permanent Low-Use"),$K382&lt;=2025),(AND($J382="New",$K382&gt;2025))),"N/A",IF($N382=0,0,IF(ISERROR(VLOOKUP($E382,'Source Data'!$B$29:$J$60, MATCH($L382, 'Source Data'!$B$26:$J$26,1),TRUE))=TRUE,"",VLOOKUP($E382,'Source Data'!$B$29:$J$60,MATCH($L382, 'Source Data'!$B$26:$J$26,1),TRUE))))</f>
        <v/>
      </c>
      <c r="U382" s="170" t="str">
        <f>IF(OR(AND(OR($J382="Retired",$J382="Permanent Low-Use"),$K382&lt;=2026),(AND($J382="New",$K382&gt;2026))),"N/A",IF($N382=0,0,IF(ISERROR(VLOOKUP($E382,'Source Data'!$B$29:$J$60, MATCH($L382, 'Source Data'!$B$26:$J$26,1),TRUE))=TRUE,"",VLOOKUP($E382,'Source Data'!$B$29:$J$60,MATCH($L382, 'Source Data'!$B$26:$J$26,1),TRUE))))</f>
        <v/>
      </c>
      <c r="V382" s="170" t="str">
        <f>IF(OR(AND(OR($J382="Retired",$J382="Permanent Low-Use"),$K382&lt;=2027),(AND($J382="New",$K382&gt;2027))),"N/A",IF($N382=0,0,IF(ISERROR(VLOOKUP($E382,'Source Data'!$B$29:$J$60, MATCH($L382, 'Source Data'!$B$26:$J$26,1),TRUE))=TRUE,"",VLOOKUP($E382,'Source Data'!$B$29:$J$60,MATCH($L382, 'Source Data'!$B$26:$J$26,1),TRUE))))</f>
        <v/>
      </c>
      <c r="W382" s="170" t="str">
        <f>IF(OR(AND(OR($J382="Retired",$J382="Permanent Low-Use"),$K382&lt;=2028),(AND($J382="New",$K382&gt;2028))),"N/A",IF($N382=0,0,IF(ISERROR(VLOOKUP($E382,'Source Data'!$B$29:$J$60, MATCH($L382, 'Source Data'!$B$26:$J$26,1),TRUE))=TRUE,"",VLOOKUP($E382,'Source Data'!$B$29:$J$60,MATCH($L382, 'Source Data'!$B$26:$J$26,1),TRUE))))</f>
        <v/>
      </c>
      <c r="X382" s="170" t="str">
        <f>IF(OR(AND(OR($J382="Retired",$J382="Permanent Low-Use"),$K382&lt;=2029),(AND($J382="New",$K382&gt;2029))),"N/A",IF($N382=0,0,IF(ISERROR(VLOOKUP($E382,'Source Data'!$B$29:$J$60, MATCH($L382, 'Source Data'!$B$26:$J$26,1),TRUE))=TRUE,"",VLOOKUP($E382,'Source Data'!$B$29:$J$60,MATCH($L382, 'Source Data'!$B$26:$J$26,1),TRUE))))</f>
        <v/>
      </c>
      <c r="Y382" s="170" t="str">
        <f>IF(OR(AND(OR($J382="Retired",$J382="Permanent Low-Use"),$K382&lt;=2030),(AND($J382="New",$K382&gt;2030))),"N/A",IF($N382=0,0,IF(ISERROR(VLOOKUP($E382,'Source Data'!$B$29:$J$60, MATCH($L382, 'Source Data'!$B$26:$J$26,1),TRUE))=TRUE,"",VLOOKUP($E382,'Source Data'!$B$29:$J$60,MATCH($L382, 'Source Data'!$B$26:$J$26,1),TRUE))))</f>
        <v/>
      </c>
      <c r="Z382" s="171" t="str">
        <f>IF(ISNUMBER($L382),IF(OR(AND(OR($J382="Retired",$J382="Permanent Low-Use"),$K382&lt;=2020),(AND($J382="New",$K382&gt;2020))),"N/A",VLOOKUP($F382,'Source Data'!$B$15:$I$22,5)),"")</f>
        <v/>
      </c>
      <c r="AA382" s="171" t="str">
        <f>IF(ISNUMBER($F382), IF(OR(AND(OR($J382="Retired", $J382="Permanent Low-Use"), $K382&lt;=2021), (AND($J382= "New", $K382&gt;2021))), "N/A", VLOOKUP($F382, 'Source Data'!$B$15:$I$22,6)), "")</f>
        <v/>
      </c>
      <c r="AB382" s="171" t="str">
        <f>IF(ISNUMBER($F382), IF(OR(AND(OR($J382="Retired", $J382="Permanent Low-Use"), $K382&lt;=2022), (AND($J382= "New", $K382&gt;2022))), "N/A", VLOOKUP($F382, 'Source Data'!$B$15:$I$22,7)), "")</f>
        <v/>
      </c>
      <c r="AC382" s="171" t="str">
        <f>IF(ISNUMBER($F382), IF(OR(AND(OR($J382="Retired", $J382="Permanent Low-Use"), $K382&lt;=2023), (AND($J382= "New", $K382&gt;2023))), "N/A", VLOOKUP($F382, 'Source Data'!$B$15:$I$22,8)), "")</f>
        <v/>
      </c>
      <c r="AD382" s="171" t="str">
        <f>IF(ISNUMBER($F382), IF(OR(AND(OR($J382="Retired", $J382="Permanent Low-Use"), $K382&lt;=2024), (AND($J382= "New", $K382&gt;2024))), "N/A", VLOOKUP($F382, 'Source Data'!$B$15:$I$22,8)), "")</f>
        <v/>
      </c>
      <c r="AE382" s="171" t="str">
        <f>IF(ISNUMBER($F382), IF(OR(AND(OR($J382="Retired", $J382="Permanent Low-Use"), $K382&lt;=2025), (AND($J382= "New", $K382&gt;2025))), "N/A", VLOOKUP($F382, 'Source Data'!$B$15:$I$22,8)), "")</f>
        <v/>
      </c>
      <c r="AF382" s="171" t="str">
        <f>IF(ISNUMBER($F382), IF(OR(AND(OR($J382="Retired", $J382="Permanent Low-Use"), $K382&lt;=2026), (AND($J382= "New", $K382&gt;2026))), "N/A", VLOOKUP($F382, 'Source Data'!$B$15:$I$22,8)), "")</f>
        <v/>
      </c>
      <c r="AG382" s="171" t="str">
        <f>IF(ISNUMBER($F382), IF(OR(AND(OR($J382="Retired", $J382="Permanent Low-Use"), $K382&lt;=2027), (AND($J382= "New", $K382&gt;2027))), "N/A", VLOOKUP($F382, 'Source Data'!$B$15:$I$22,8)), "")</f>
        <v/>
      </c>
      <c r="AH382" s="171" t="str">
        <f>IF(ISNUMBER($F382), IF(OR(AND(OR($J382="Retired", $J382="Permanent Low-Use"), $K382&lt;=2028), (AND($J382= "New", $K382&gt;2028))), "N/A", VLOOKUP($F382, 'Source Data'!$B$15:$I$22,8)), "")</f>
        <v/>
      </c>
      <c r="AI382" s="171" t="str">
        <f>IF(ISNUMBER($F382), IF(OR(AND(OR($J382="Retired", $J382="Permanent Low-Use"), $K382&lt;=2029), (AND($J382= "New", $K382&gt;2029))), "N/A", VLOOKUP($F382, 'Source Data'!$B$15:$I$22,8)), "")</f>
        <v/>
      </c>
      <c r="AJ382" s="171" t="str">
        <f>IF(ISNUMBER($F382), IF(OR(AND(OR($J382="Retired", $J382="Permanent Low-Use"), $K382&lt;=2030), (AND($J382= "New", $K382&gt;2030))), "N/A", VLOOKUP($F382, 'Source Data'!$B$15:$I$22,8)), "")</f>
        <v/>
      </c>
      <c r="AK382" s="171" t="str">
        <f>IF($N382= 0, "N/A", IF(ISERROR(VLOOKUP($F382, 'Source Data'!$B$4:$C$11,2)), "", VLOOKUP($F382, 'Source Data'!$B$4:$C$11,2)))</f>
        <v/>
      </c>
    </row>
    <row r="383" spans="1:37" x14ac:dyDescent="0.35">
      <c r="A383" s="99"/>
      <c r="B383" s="89"/>
      <c r="C383" s="90"/>
      <c r="D383" s="90"/>
      <c r="E383" s="91"/>
      <c r="F383" s="91"/>
      <c r="G383" s="86"/>
      <c r="H383" s="87"/>
      <c r="I383" s="86"/>
      <c r="J383" s="88"/>
      <c r="K383" s="92"/>
      <c r="L383" s="168" t="str">
        <f t="shared" si="15"/>
        <v/>
      </c>
      <c r="M383" s="170" t="str">
        <f>IF(ISERROR(VLOOKUP(E383,'Source Data'!$B$67:$J$97, MATCH(F383, 'Source Data'!$B$64:$J$64,1),TRUE))=TRUE,"",VLOOKUP(E383,'Source Data'!$B$67:$J$97,MATCH(F383, 'Source Data'!$B$64:$J$64,1),TRUE))</f>
        <v/>
      </c>
      <c r="N383" s="169" t="str">
        <f t="shared" si="16"/>
        <v/>
      </c>
      <c r="O383" s="170" t="str">
        <f>IF(OR(AND(OR($J383="Retired",$J383="Permanent Low-Use"),$K383&lt;=2020),(AND($J383="New",$K383&gt;2020))),"N/A",IF($N383=0,0,IF(ISERROR(VLOOKUP($E383,'Source Data'!$B$29:$J$60, MATCH($L383, 'Source Data'!$B$26:$J$26,1),TRUE))=TRUE,"",VLOOKUP($E383,'Source Data'!$B$29:$J$60,MATCH($L383, 'Source Data'!$B$26:$J$26,1),TRUE))))</f>
        <v/>
      </c>
      <c r="P383" s="170" t="str">
        <f>IF(OR(AND(OR($J383="Retired",$J383="Permanent Low-Use"),$K383&lt;=2021),(AND($J383="New",$K383&gt;2021))),"N/A",IF($N383=0,0,IF(ISERROR(VLOOKUP($E383,'Source Data'!$B$29:$J$60, MATCH($L383, 'Source Data'!$B$26:$J$26,1),TRUE))=TRUE,"",VLOOKUP($E383,'Source Data'!$B$29:$J$60,MATCH($L383, 'Source Data'!$B$26:$J$26,1),TRUE))))</f>
        <v/>
      </c>
      <c r="Q383" s="170" t="str">
        <f>IF(OR(AND(OR($J383="Retired",$J383="Permanent Low-Use"),$K383&lt;=2022),(AND($J383="New",$K383&gt;2022))),"N/A",IF($N383=0,0,IF(ISERROR(VLOOKUP($E383,'Source Data'!$B$29:$J$60, MATCH($L383, 'Source Data'!$B$26:$J$26,1),TRUE))=TRUE,"",VLOOKUP($E383,'Source Data'!$B$29:$J$60,MATCH($L383, 'Source Data'!$B$26:$J$26,1),TRUE))))</f>
        <v/>
      </c>
      <c r="R383" s="170" t="str">
        <f>IF(OR(AND(OR($J383="Retired",$J383="Permanent Low-Use"),$K383&lt;=2023),(AND($J383="New",$K383&gt;2023))),"N/A",IF($N383=0,0,IF(ISERROR(VLOOKUP($E383,'Source Data'!$B$29:$J$60, MATCH($L383, 'Source Data'!$B$26:$J$26,1),TRUE))=TRUE,"",VLOOKUP($E383,'Source Data'!$B$29:$J$60,MATCH($L383, 'Source Data'!$B$26:$J$26,1),TRUE))))</f>
        <v/>
      </c>
      <c r="S383" s="170" t="str">
        <f>IF(OR(AND(OR($J383="Retired",$J383="Permanent Low-Use"),$K383&lt;=2024),(AND($J383="New",$K383&gt;2024))),"N/A",IF($N383=0,0,IF(ISERROR(VLOOKUP($E383,'Source Data'!$B$29:$J$60, MATCH($L383, 'Source Data'!$B$26:$J$26,1),TRUE))=TRUE,"",VLOOKUP($E383,'Source Data'!$B$29:$J$60,MATCH($L383, 'Source Data'!$B$26:$J$26,1),TRUE))))</f>
        <v/>
      </c>
      <c r="T383" s="170" t="str">
        <f>IF(OR(AND(OR($J383="Retired",$J383="Permanent Low-Use"),$K383&lt;=2025),(AND($J383="New",$K383&gt;2025))),"N/A",IF($N383=0,0,IF(ISERROR(VLOOKUP($E383,'Source Data'!$B$29:$J$60, MATCH($L383, 'Source Data'!$B$26:$J$26,1),TRUE))=TRUE,"",VLOOKUP($E383,'Source Data'!$B$29:$J$60,MATCH($L383, 'Source Data'!$B$26:$J$26,1),TRUE))))</f>
        <v/>
      </c>
      <c r="U383" s="170" t="str">
        <f>IF(OR(AND(OR($J383="Retired",$J383="Permanent Low-Use"),$K383&lt;=2026),(AND($J383="New",$K383&gt;2026))),"N/A",IF($N383=0,0,IF(ISERROR(VLOOKUP($E383,'Source Data'!$B$29:$J$60, MATCH($L383, 'Source Data'!$B$26:$J$26,1),TRUE))=TRUE,"",VLOOKUP($E383,'Source Data'!$B$29:$J$60,MATCH($L383, 'Source Data'!$B$26:$J$26,1),TRUE))))</f>
        <v/>
      </c>
      <c r="V383" s="170" t="str">
        <f>IF(OR(AND(OR($J383="Retired",$J383="Permanent Low-Use"),$K383&lt;=2027),(AND($J383="New",$K383&gt;2027))),"N/A",IF($N383=0,0,IF(ISERROR(VLOOKUP($E383,'Source Data'!$B$29:$J$60, MATCH($L383, 'Source Data'!$B$26:$J$26,1),TRUE))=TRUE,"",VLOOKUP($E383,'Source Data'!$B$29:$J$60,MATCH($L383, 'Source Data'!$B$26:$J$26,1),TRUE))))</f>
        <v/>
      </c>
      <c r="W383" s="170" t="str">
        <f>IF(OR(AND(OR($J383="Retired",$J383="Permanent Low-Use"),$K383&lt;=2028),(AND($J383="New",$K383&gt;2028))),"N/A",IF($N383=0,0,IF(ISERROR(VLOOKUP($E383,'Source Data'!$B$29:$J$60, MATCH($L383, 'Source Data'!$B$26:$J$26,1),TRUE))=TRUE,"",VLOOKUP($E383,'Source Data'!$B$29:$J$60,MATCH($L383, 'Source Data'!$B$26:$J$26,1),TRUE))))</f>
        <v/>
      </c>
      <c r="X383" s="170" t="str">
        <f>IF(OR(AND(OR($J383="Retired",$J383="Permanent Low-Use"),$K383&lt;=2029),(AND($J383="New",$K383&gt;2029))),"N/A",IF($N383=0,0,IF(ISERROR(VLOOKUP($E383,'Source Data'!$B$29:$J$60, MATCH($L383, 'Source Data'!$B$26:$J$26,1),TRUE))=TRUE,"",VLOOKUP($E383,'Source Data'!$B$29:$J$60,MATCH($L383, 'Source Data'!$B$26:$J$26,1),TRUE))))</f>
        <v/>
      </c>
      <c r="Y383" s="170" t="str">
        <f>IF(OR(AND(OR($J383="Retired",$J383="Permanent Low-Use"),$K383&lt;=2030),(AND($J383="New",$K383&gt;2030))),"N/A",IF($N383=0,0,IF(ISERROR(VLOOKUP($E383,'Source Data'!$B$29:$J$60, MATCH($L383, 'Source Data'!$B$26:$J$26,1),TRUE))=TRUE,"",VLOOKUP($E383,'Source Data'!$B$29:$J$60,MATCH($L383, 'Source Data'!$B$26:$J$26,1),TRUE))))</f>
        <v/>
      </c>
      <c r="Z383" s="171" t="str">
        <f>IF(ISNUMBER($L383),IF(OR(AND(OR($J383="Retired",$J383="Permanent Low-Use"),$K383&lt;=2020),(AND($J383="New",$K383&gt;2020))),"N/A",VLOOKUP($F383,'Source Data'!$B$15:$I$22,5)),"")</f>
        <v/>
      </c>
      <c r="AA383" s="171" t="str">
        <f>IF(ISNUMBER($F383), IF(OR(AND(OR($J383="Retired", $J383="Permanent Low-Use"), $K383&lt;=2021), (AND($J383= "New", $K383&gt;2021))), "N/A", VLOOKUP($F383, 'Source Data'!$B$15:$I$22,6)), "")</f>
        <v/>
      </c>
      <c r="AB383" s="171" t="str">
        <f>IF(ISNUMBER($F383), IF(OR(AND(OR($J383="Retired", $J383="Permanent Low-Use"), $K383&lt;=2022), (AND($J383= "New", $K383&gt;2022))), "N/A", VLOOKUP($F383, 'Source Data'!$B$15:$I$22,7)), "")</f>
        <v/>
      </c>
      <c r="AC383" s="171" t="str">
        <f>IF(ISNUMBER($F383), IF(OR(AND(OR($J383="Retired", $J383="Permanent Low-Use"), $K383&lt;=2023), (AND($J383= "New", $K383&gt;2023))), "N/A", VLOOKUP($F383, 'Source Data'!$B$15:$I$22,8)), "")</f>
        <v/>
      </c>
      <c r="AD383" s="171" t="str">
        <f>IF(ISNUMBER($F383), IF(OR(AND(OR($J383="Retired", $J383="Permanent Low-Use"), $K383&lt;=2024), (AND($J383= "New", $K383&gt;2024))), "N/A", VLOOKUP($F383, 'Source Data'!$B$15:$I$22,8)), "")</f>
        <v/>
      </c>
      <c r="AE383" s="171" t="str">
        <f>IF(ISNUMBER($F383), IF(OR(AND(OR($J383="Retired", $J383="Permanent Low-Use"), $K383&lt;=2025), (AND($J383= "New", $K383&gt;2025))), "N/A", VLOOKUP($F383, 'Source Data'!$B$15:$I$22,8)), "")</f>
        <v/>
      </c>
      <c r="AF383" s="171" t="str">
        <f>IF(ISNUMBER($F383), IF(OR(AND(OR($J383="Retired", $J383="Permanent Low-Use"), $K383&lt;=2026), (AND($J383= "New", $K383&gt;2026))), "N/A", VLOOKUP($F383, 'Source Data'!$B$15:$I$22,8)), "")</f>
        <v/>
      </c>
      <c r="AG383" s="171" t="str">
        <f>IF(ISNUMBER($F383), IF(OR(AND(OR($J383="Retired", $J383="Permanent Low-Use"), $K383&lt;=2027), (AND($J383= "New", $K383&gt;2027))), "N/A", VLOOKUP($F383, 'Source Data'!$B$15:$I$22,8)), "")</f>
        <v/>
      </c>
      <c r="AH383" s="171" t="str">
        <f>IF(ISNUMBER($F383), IF(OR(AND(OR($J383="Retired", $J383="Permanent Low-Use"), $K383&lt;=2028), (AND($J383= "New", $K383&gt;2028))), "N/A", VLOOKUP($F383, 'Source Data'!$B$15:$I$22,8)), "")</f>
        <v/>
      </c>
      <c r="AI383" s="171" t="str">
        <f>IF(ISNUMBER($F383), IF(OR(AND(OR($J383="Retired", $J383="Permanent Low-Use"), $K383&lt;=2029), (AND($J383= "New", $K383&gt;2029))), "N/A", VLOOKUP($F383, 'Source Data'!$B$15:$I$22,8)), "")</f>
        <v/>
      </c>
      <c r="AJ383" s="171" t="str">
        <f>IF(ISNUMBER($F383), IF(OR(AND(OR($J383="Retired", $J383="Permanent Low-Use"), $K383&lt;=2030), (AND($J383= "New", $K383&gt;2030))), "N/A", VLOOKUP($F383, 'Source Data'!$B$15:$I$22,8)), "")</f>
        <v/>
      </c>
      <c r="AK383" s="171" t="str">
        <f>IF($N383= 0, "N/A", IF(ISERROR(VLOOKUP($F383, 'Source Data'!$B$4:$C$11,2)), "", VLOOKUP($F383, 'Source Data'!$B$4:$C$11,2)))</f>
        <v/>
      </c>
    </row>
    <row r="384" spans="1:37" x14ac:dyDescent="0.35">
      <c r="A384" s="99"/>
      <c r="B384" s="89"/>
      <c r="C384" s="90"/>
      <c r="D384" s="90"/>
      <c r="E384" s="91"/>
      <c r="F384" s="91"/>
      <c r="G384" s="86"/>
      <c r="H384" s="87"/>
      <c r="I384" s="86"/>
      <c r="J384" s="88"/>
      <c r="K384" s="92"/>
      <c r="L384" s="168" t="str">
        <f t="shared" si="15"/>
        <v/>
      </c>
      <c r="M384" s="170" t="str">
        <f>IF(ISERROR(VLOOKUP(E384,'Source Data'!$B$67:$J$97, MATCH(F384, 'Source Data'!$B$64:$J$64,1),TRUE))=TRUE,"",VLOOKUP(E384,'Source Data'!$B$67:$J$97,MATCH(F384, 'Source Data'!$B$64:$J$64,1),TRUE))</f>
        <v/>
      </c>
      <c r="N384" s="169" t="str">
        <f t="shared" si="16"/>
        <v/>
      </c>
      <c r="O384" s="170" t="str">
        <f>IF(OR(AND(OR($J384="Retired",$J384="Permanent Low-Use"),$K384&lt;=2020),(AND($J384="New",$K384&gt;2020))),"N/A",IF($N384=0,0,IF(ISERROR(VLOOKUP($E384,'Source Data'!$B$29:$J$60, MATCH($L384, 'Source Data'!$B$26:$J$26,1),TRUE))=TRUE,"",VLOOKUP($E384,'Source Data'!$B$29:$J$60,MATCH($L384, 'Source Data'!$B$26:$J$26,1),TRUE))))</f>
        <v/>
      </c>
      <c r="P384" s="170" t="str">
        <f>IF(OR(AND(OR($J384="Retired",$J384="Permanent Low-Use"),$K384&lt;=2021),(AND($J384="New",$K384&gt;2021))),"N/A",IF($N384=0,0,IF(ISERROR(VLOOKUP($E384,'Source Data'!$B$29:$J$60, MATCH($L384, 'Source Data'!$B$26:$J$26,1),TRUE))=TRUE,"",VLOOKUP($E384,'Source Data'!$B$29:$J$60,MATCH($L384, 'Source Data'!$B$26:$J$26,1),TRUE))))</f>
        <v/>
      </c>
      <c r="Q384" s="170" t="str">
        <f>IF(OR(AND(OR($J384="Retired",$J384="Permanent Low-Use"),$K384&lt;=2022),(AND($J384="New",$K384&gt;2022))),"N/A",IF($N384=0,0,IF(ISERROR(VLOOKUP($E384,'Source Data'!$B$29:$J$60, MATCH($L384, 'Source Data'!$B$26:$J$26,1),TRUE))=TRUE,"",VLOOKUP($E384,'Source Data'!$B$29:$J$60,MATCH($L384, 'Source Data'!$B$26:$J$26,1),TRUE))))</f>
        <v/>
      </c>
      <c r="R384" s="170" t="str">
        <f>IF(OR(AND(OR($J384="Retired",$J384="Permanent Low-Use"),$K384&lt;=2023),(AND($J384="New",$K384&gt;2023))),"N/A",IF($N384=0,0,IF(ISERROR(VLOOKUP($E384,'Source Data'!$B$29:$J$60, MATCH($L384, 'Source Data'!$B$26:$J$26,1),TRUE))=TRUE,"",VLOOKUP($E384,'Source Data'!$B$29:$J$60,MATCH($L384, 'Source Data'!$B$26:$J$26,1),TRUE))))</f>
        <v/>
      </c>
      <c r="S384" s="170" t="str">
        <f>IF(OR(AND(OR($J384="Retired",$J384="Permanent Low-Use"),$K384&lt;=2024),(AND($J384="New",$K384&gt;2024))),"N/A",IF($N384=0,0,IF(ISERROR(VLOOKUP($E384,'Source Data'!$B$29:$J$60, MATCH($L384, 'Source Data'!$B$26:$J$26,1),TRUE))=TRUE,"",VLOOKUP($E384,'Source Data'!$B$29:$J$60,MATCH($L384, 'Source Data'!$B$26:$J$26,1),TRUE))))</f>
        <v/>
      </c>
      <c r="T384" s="170" t="str">
        <f>IF(OR(AND(OR($J384="Retired",$J384="Permanent Low-Use"),$K384&lt;=2025),(AND($J384="New",$K384&gt;2025))),"N/A",IF($N384=0,0,IF(ISERROR(VLOOKUP($E384,'Source Data'!$B$29:$J$60, MATCH($L384, 'Source Data'!$B$26:$J$26,1),TRUE))=TRUE,"",VLOOKUP($E384,'Source Data'!$B$29:$J$60,MATCH($L384, 'Source Data'!$B$26:$J$26,1),TRUE))))</f>
        <v/>
      </c>
      <c r="U384" s="170" t="str">
        <f>IF(OR(AND(OR($J384="Retired",$J384="Permanent Low-Use"),$K384&lt;=2026),(AND($J384="New",$K384&gt;2026))),"N/A",IF($N384=0,0,IF(ISERROR(VLOOKUP($E384,'Source Data'!$B$29:$J$60, MATCH($L384, 'Source Data'!$B$26:$J$26,1),TRUE))=TRUE,"",VLOOKUP($E384,'Source Data'!$B$29:$J$60,MATCH($L384, 'Source Data'!$B$26:$J$26,1),TRUE))))</f>
        <v/>
      </c>
      <c r="V384" s="170" t="str">
        <f>IF(OR(AND(OR($J384="Retired",$J384="Permanent Low-Use"),$K384&lt;=2027),(AND($J384="New",$K384&gt;2027))),"N/A",IF($N384=0,0,IF(ISERROR(VLOOKUP($E384,'Source Data'!$B$29:$J$60, MATCH($L384, 'Source Data'!$B$26:$J$26,1),TRUE))=TRUE,"",VLOOKUP($E384,'Source Data'!$B$29:$J$60,MATCH($L384, 'Source Data'!$B$26:$J$26,1),TRUE))))</f>
        <v/>
      </c>
      <c r="W384" s="170" t="str">
        <f>IF(OR(AND(OR($J384="Retired",$J384="Permanent Low-Use"),$K384&lt;=2028),(AND($J384="New",$K384&gt;2028))),"N/A",IF($N384=0,0,IF(ISERROR(VLOOKUP($E384,'Source Data'!$B$29:$J$60, MATCH($L384, 'Source Data'!$B$26:$J$26,1),TRUE))=TRUE,"",VLOOKUP($E384,'Source Data'!$B$29:$J$60,MATCH($L384, 'Source Data'!$B$26:$J$26,1),TRUE))))</f>
        <v/>
      </c>
      <c r="X384" s="170" t="str">
        <f>IF(OR(AND(OR($J384="Retired",$J384="Permanent Low-Use"),$K384&lt;=2029),(AND($J384="New",$K384&gt;2029))),"N/A",IF($N384=0,0,IF(ISERROR(VLOOKUP($E384,'Source Data'!$B$29:$J$60, MATCH($L384, 'Source Data'!$B$26:$J$26,1),TRUE))=TRUE,"",VLOOKUP($E384,'Source Data'!$B$29:$J$60,MATCH($L384, 'Source Data'!$B$26:$J$26,1),TRUE))))</f>
        <v/>
      </c>
      <c r="Y384" s="170" t="str">
        <f>IF(OR(AND(OR($J384="Retired",$J384="Permanent Low-Use"),$K384&lt;=2030),(AND($J384="New",$K384&gt;2030))),"N/A",IF($N384=0,0,IF(ISERROR(VLOOKUP($E384,'Source Data'!$B$29:$J$60, MATCH($L384, 'Source Data'!$B$26:$J$26,1),TRUE))=TRUE,"",VLOOKUP($E384,'Source Data'!$B$29:$J$60,MATCH($L384, 'Source Data'!$B$26:$J$26,1),TRUE))))</f>
        <v/>
      </c>
      <c r="Z384" s="171" t="str">
        <f>IF(ISNUMBER($L384),IF(OR(AND(OR($J384="Retired",$J384="Permanent Low-Use"),$K384&lt;=2020),(AND($J384="New",$K384&gt;2020))),"N/A",VLOOKUP($F384,'Source Data'!$B$15:$I$22,5)),"")</f>
        <v/>
      </c>
      <c r="AA384" s="171" t="str">
        <f>IF(ISNUMBER($F384), IF(OR(AND(OR($J384="Retired", $J384="Permanent Low-Use"), $K384&lt;=2021), (AND($J384= "New", $K384&gt;2021))), "N/A", VLOOKUP($F384, 'Source Data'!$B$15:$I$22,6)), "")</f>
        <v/>
      </c>
      <c r="AB384" s="171" t="str">
        <f>IF(ISNUMBER($F384), IF(OR(AND(OR($J384="Retired", $J384="Permanent Low-Use"), $K384&lt;=2022), (AND($J384= "New", $K384&gt;2022))), "N/A", VLOOKUP($F384, 'Source Data'!$B$15:$I$22,7)), "")</f>
        <v/>
      </c>
      <c r="AC384" s="171" t="str">
        <f>IF(ISNUMBER($F384), IF(OR(AND(OR($J384="Retired", $J384="Permanent Low-Use"), $K384&lt;=2023), (AND($J384= "New", $K384&gt;2023))), "N/A", VLOOKUP($F384, 'Source Data'!$B$15:$I$22,8)), "")</f>
        <v/>
      </c>
      <c r="AD384" s="171" t="str">
        <f>IF(ISNUMBER($F384), IF(OR(AND(OR($J384="Retired", $J384="Permanent Low-Use"), $K384&lt;=2024), (AND($J384= "New", $K384&gt;2024))), "N/A", VLOOKUP($F384, 'Source Data'!$B$15:$I$22,8)), "")</f>
        <v/>
      </c>
      <c r="AE384" s="171" t="str">
        <f>IF(ISNUMBER($F384), IF(OR(AND(OR($J384="Retired", $J384="Permanent Low-Use"), $K384&lt;=2025), (AND($J384= "New", $K384&gt;2025))), "N/A", VLOOKUP($F384, 'Source Data'!$B$15:$I$22,8)), "")</f>
        <v/>
      </c>
      <c r="AF384" s="171" t="str">
        <f>IF(ISNUMBER($F384), IF(OR(AND(OR($J384="Retired", $J384="Permanent Low-Use"), $K384&lt;=2026), (AND($J384= "New", $K384&gt;2026))), "N/A", VLOOKUP($F384, 'Source Data'!$B$15:$I$22,8)), "")</f>
        <v/>
      </c>
      <c r="AG384" s="171" t="str">
        <f>IF(ISNUMBER($F384), IF(OR(AND(OR($J384="Retired", $J384="Permanent Low-Use"), $K384&lt;=2027), (AND($J384= "New", $K384&gt;2027))), "N/A", VLOOKUP($F384, 'Source Data'!$B$15:$I$22,8)), "")</f>
        <v/>
      </c>
      <c r="AH384" s="171" t="str">
        <f>IF(ISNUMBER($F384), IF(OR(AND(OR($J384="Retired", $J384="Permanent Low-Use"), $K384&lt;=2028), (AND($J384= "New", $K384&gt;2028))), "N/A", VLOOKUP($F384, 'Source Data'!$B$15:$I$22,8)), "")</f>
        <v/>
      </c>
      <c r="AI384" s="171" t="str">
        <f>IF(ISNUMBER($F384), IF(OR(AND(OR($J384="Retired", $J384="Permanent Low-Use"), $K384&lt;=2029), (AND($J384= "New", $K384&gt;2029))), "N/A", VLOOKUP($F384, 'Source Data'!$B$15:$I$22,8)), "")</f>
        <v/>
      </c>
      <c r="AJ384" s="171" t="str">
        <f>IF(ISNUMBER($F384), IF(OR(AND(OR($J384="Retired", $J384="Permanent Low-Use"), $K384&lt;=2030), (AND($J384= "New", $K384&gt;2030))), "N/A", VLOOKUP($F384, 'Source Data'!$B$15:$I$22,8)), "")</f>
        <v/>
      </c>
      <c r="AK384" s="171" t="str">
        <f>IF($N384= 0, "N/A", IF(ISERROR(VLOOKUP($F384, 'Source Data'!$B$4:$C$11,2)), "", VLOOKUP($F384, 'Source Data'!$B$4:$C$11,2)))</f>
        <v/>
      </c>
    </row>
    <row r="385" spans="1:37" x14ac:dyDescent="0.35">
      <c r="A385" s="99"/>
      <c r="B385" s="89"/>
      <c r="C385" s="90"/>
      <c r="D385" s="90"/>
      <c r="E385" s="91"/>
      <c r="F385" s="91"/>
      <c r="G385" s="86"/>
      <c r="H385" s="87"/>
      <c r="I385" s="86"/>
      <c r="J385" s="88"/>
      <c r="K385" s="92"/>
      <c r="L385" s="168" t="str">
        <f t="shared" si="15"/>
        <v/>
      </c>
      <c r="M385" s="170" t="str">
        <f>IF(ISERROR(VLOOKUP(E385,'Source Data'!$B$67:$J$97, MATCH(F385, 'Source Data'!$B$64:$J$64,1),TRUE))=TRUE,"",VLOOKUP(E385,'Source Data'!$B$67:$J$97,MATCH(F385, 'Source Data'!$B$64:$J$64,1),TRUE))</f>
        <v/>
      </c>
      <c r="N385" s="169" t="str">
        <f t="shared" si="16"/>
        <v/>
      </c>
      <c r="O385" s="170" t="str">
        <f>IF(OR(AND(OR($J385="Retired",$J385="Permanent Low-Use"),$K385&lt;=2020),(AND($J385="New",$K385&gt;2020))),"N/A",IF($N385=0,0,IF(ISERROR(VLOOKUP($E385,'Source Data'!$B$29:$J$60, MATCH($L385, 'Source Data'!$B$26:$J$26,1),TRUE))=TRUE,"",VLOOKUP($E385,'Source Data'!$B$29:$J$60,MATCH($L385, 'Source Data'!$B$26:$J$26,1),TRUE))))</f>
        <v/>
      </c>
      <c r="P385" s="170" t="str">
        <f>IF(OR(AND(OR($J385="Retired",$J385="Permanent Low-Use"),$K385&lt;=2021),(AND($J385="New",$K385&gt;2021))),"N/A",IF($N385=0,0,IF(ISERROR(VLOOKUP($E385,'Source Data'!$B$29:$J$60, MATCH($L385, 'Source Data'!$B$26:$J$26,1),TRUE))=TRUE,"",VLOOKUP($E385,'Source Data'!$B$29:$J$60,MATCH($L385, 'Source Data'!$B$26:$J$26,1),TRUE))))</f>
        <v/>
      </c>
      <c r="Q385" s="170" t="str">
        <f>IF(OR(AND(OR($J385="Retired",$J385="Permanent Low-Use"),$K385&lt;=2022),(AND($J385="New",$K385&gt;2022))),"N/A",IF($N385=0,0,IF(ISERROR(VLOOKUP($E385,'Source Data'!$B$29:$J$60, MATCH($L385, 'Source Data'!$B$26:$J$26,1),TRUE))=TRUE,"",VLOOKUP($E385,'Source Data'!$B$29:$J$60,MATCH($L385, 'Source Data'!$B$26:$J$26,1),TRUE))))</f>
        <v/>
      </c>
      <c r="R385" s="170" t="str">
        <f>IF(OR(AND(OR($J385="Retired",$J385="Permanent Low-Use"),$K385&lt;=2023),(AND($J385="New",$K385&gt;2023))),"N/A",IF($N385=0,0,IF(ISERROR(VLOOKUP($E385,'Source Data'!$B$29:$J$60, MATCH($L385, 'Source Data'!$B$26:$J$26,1),TRUE))=TRUE,"",VLOOKUP($E385,'Source Data'!$B$29:$J$60,MATCH($L385, 'Source Data'!$B$26:$J$26,1),TRUE))))</f>
        <v/>
      </c>
      <c r="S385" s="170" t="str">
        <f>IF(OR(AND(OR($J385="Retired",$J385="Permanent Low-Use"),$K385&lt;=2024),(AND($J385="New",$K385&gt;2024))),"N/A",IF($N385=0,0,IF(ISERROR(VLOOKUP($E385,'Source Data'!$B$29:$J$60, MATCH($L385, 'Source Data'!$B$26:$J$26,1),TRUE))=TRUE,"",VLOOKUP($E385,'Source Data'!$B$29:$J$60,MATCH($L385, 'Source Data'!$B$26:$J$26,1),TRUE))))</f>
        <v/>
      </c>
      <c r="T385" s="170" t="str">
        <f>IF(OR(AND(OR($J385="Retired",$J385="Permanent Low-Use"),$K385&lt;=2025),(AND($J385="New",$K385&gt;2025))),"N/A",IF($N385=0,0,IF(ISERROR(VLOOKUP($E385,'Source Data'!$B$29:$J$60, MATCH($L385, 'Source Data'!$B$26:$J$26,1),TRUE))=TRUE,"",VLOOKUP($E385,'Source Data'!$B$29:$J$60,MATCH($L385, 'Source Data'!$B$26:$J$26,1),TRUE))))</f>
        <v/>
      </c>
      <c r="U385" s="170" t="str">
        <f>IF(OR(AND(OR($J385="Retired",$J385="Permanent Low-Use"),$K385&lt;=2026),(AND($J385="New",$K385&gt;2026))),"N/A",IF($N385=0,0,IF(ISERROR(VLOOKUP($E385,'Source Data'!$B$29:$J$60, MATCH($L385, 'Source Data'!$B$26:$J$26,1),TRUE))=TRUE,"",VLOOKUP($E385,'Source Data'!$B$29:$J$60,MATCH($L385, 'Source Data'!$B$26:$J$26,1),TRUE))))</f>
        <v/>
      </c>
      <c r="V385" s="170" t="str">
        <f>IF(OR(AND(OR($J385="Retired",$J385="Permanent Low-Use"),$K385&lt;=2027),(AND($J385="New",$K385&gt;2027))),"N/A",IF($N385=0,0,IF(ISERROR(VLOOKUP($E385,'Source Data'!$B$29:$J$60, MATCH($L385, 'Source Data'!$B$26:$J$26,1),TRUE))=TRUE,"",VLOOKUP($E385,'Source Data'!$B$29:$J$60,MATCH($L385, 'Source Data'!$B$26:$J$26,1),TRUE))))</f>
        <v/>
      </c>
      <c r="W385" s="170" t="str">
        <f>IF(OR(AND(OR($J385="Retired",$J385="Permanent Low-Use"),$K385&lt;=2028),(AND($J385="New",$K385&gt;2028))),"N/A",IF($N385=0,0,IF(ISERROR(VLOOKUP($E385,'Source Data'!$B$29:$J$60, MATCH($L385, 'Source Data'!$B$26:$J$26,1),TRUE))=TRUE,"",VLOOKUP($E385,'Source Data'!$B$29:$J$60,MATCH($L385, 'Source Data'!$B$26:$J$26,1),TRUE))))</f>
        <v/>
      </c>
      <c r="X385" s="170" t="str">
        <f>IF(OR(AND(OR($J385="Retired",$J385="Permanent Low-Use"),$K385&lt;=2029),(AND($J385="New",$K385&gt;2029))),"N/A",IF($N385=0,0,IF(ISERROR(VLOOKUP($E385,'Source Data'!$B$29:$J$60, MATCH($L385, 'Source Data'!$B$26:$J$26,1),TRUE))=TRUE,"",VLOOKUP($E385,'Source Data'!$B$29:$J$60,MATCH($L385, 'Source Data'!$B$26:$J$26,1),TRUE))))</f>
        <v/>
      </c>
      <c r="Y385" s="170" t="str">
        <f>IF(OR(AND(OR($J385="Retired",$J385="Permanent Low-Use"),$K385&lt;=2030),(AND($J385="New",$K385&gt;2030))),"N/A",IF($N385=0,0,IF(ISERROR(VLOOKUP($E385,'Source Data'!$B$29:$J$60, MATCH($L385, 'Source Data'!$B$26:$J$26,1),TRUE))=TRUE,"",VLOOKUP($E385,'Source Data'!$B$29:$J$60,MATCH($L385, 'Source Data'!$B$26:$J$26,1),TRUE))))</f>
        <v/>
      </c>
      <c r="Z385" s="171" t="str">
        <f>IF(ISNUMBER($L385),IF(OR(AND(OR($J385="Retired",$J385="Permanent Low-Use"),$K385&lt;=2020),(AND($J385="New",$K385&gt;2020))),"N/A",VLOOKUP($F385,'Source Data'!$B$15:$I$22,5)),"")</f>
        <v/>
      </c>
      <c r="AA385" s="171" t="str">
        <f>IF(ISNUMBER($F385), IF(OR(AND(OR($J385="Retired", $J385="Permanent Low-Use"), $K385&lt;=2021), (AND($J385= "New", $K385&gt;2021))), "N/A", VLOOKUP($F385, 'Source Data'!$B$15:$I$22,6)), "")</f>
        <v/>
      </c>
      <c r="AB385" s="171" t="str">
        <f>IF(ISNUMBER($F385), IF(OR(AND(OR($J385="Retired", $J385="Permanent Low-Use"), $K385&lt;=2022), (AND($J385= "New", $K385&gt;2022))), "N/A", VLOOKUP($F385, 'Source Data'!$B$15:$I$22,7)), "")</f>
        <v/>
      </c>
      <c r="AC385" s="171" t="str">
        <f>IF(ISNUMBER($F385), IF(OR(AND(OR($J385="Retired", $J385="Permanent Low-Use"), $K385&lt;=2023), (AND($J385= "New", $K385&gt;2023))), "N/A", VLOOKUP($F385, 'Source Data'!$B$15:$I$22,8)), "")</f>
        <v/>
      </c>
      <c r="AD385" s="171" t="str">
        <f>IF(ISNUMBER($F385), IF(OR(AND(OR($J385="Retired", $J385="Permanent Low-Use"), $K385&lt;=2024), (AND($J385= "New", $K385&gt;2024))), "N/A", VLOOKUP($F385, 'Source Data'!$B$15:$I$22,8)), "")</f>
        <v/>
      </c>
      <c r="AE385" s="171" t="str">
        <f>IF(ISNUMBER($F385), IF(OR(AND(OR($J385="Retired", $J385="Permanent Low-Use"), $K385&lt;=2025), (AND($J385= "New", $K385&gt;2025))), "N/A", VLOOKUP($F385, 'Source Data'!$B$15:$I$22,8)), "")</f>
        <v/>
      </c>
      <c r="AF385" s="171" t="str">
        <f>IF(ISNUMBER($F385), IF(OR(AND(OR($J385="Retired", $J385="Permanent Low-Use"), $K385&lt;=2026), (AND($J385= "New", $K385&gt;2026))), "N/A", VLOOKUP($F385, 'Source Data'!$B$15:$I$22,8)), "")</f>
        <v/>
      </c>
      <c r="AG385" s="171" t="str">
        <f>IF(ISNUMBER($F385), IF(OR(AND(OR($J385="Retired", $J385="Permanent Low-Use"), $K385&lt;=2027), (AND($J385= "New", $K385&gt;2027))), "N/A", VLOOKUP($F385, 'Source Data'!$B$15:$I$22,8)), "")</f>
        <v/>
      </c>
      <c r="AH385" s="171" t="str">
        <f>IF(ISNUMBER($F385), IF(OR(AND(OR($J385="Retired", $J385="Permanent Low-Use"), $K385&lt;=2028), (AND($J385= "New", $K385&gt;2028))), "N/A", VLOOKUP($F385, 'Source Data'!$B$15:$I$22,8)), "")</f>
        <v/>
      </c>
      <c r="AI385" s="171" t="str">
        <f>IF(ISNUMBER($F385), IF(OR(AND(OR($J385="Retired", $J385="Permanent Low-Use"), $K385&lt;=2029), (AND($J385= "New", $K385&gt;2029))), "N/A", VLOOKUP($F385, 'Source Data'!$B$15:$I$22,8)), "")</f>
        <v/>
      </c>
      <c r="AJ385" s="171" t="str">
        <f>IF(ISNUMBER($F385), IF(OR(AND(OR($J385="Retired", $J385="Permanent Low-Use"), $K385&lt;=2030), (AND($J385= "New", $K385&gt;2030))), "N/A", VLOOKUP($F385, 'Source Data'!$B$15:$I$22,8)), "")</f>
        <v/>
      </c>
      <c r="AK385" s="171" t="str">
        <f>IF($N385= 0, "N/A", IF(ISERROR(VLOOKUP($F385, 'Source Data'!$B$4:$C$11,2)), "", VLOOKUP($F385, 'Source Data'!$B$4:$C$11,2)))</f>
        <v/>
      </c>
    </row>
    <row r="386" spans="1:37" x14ac:dyDescent="0.35">
      <c r="A386" s="99"/>
      <c r="B386" s="89"/>
      <c r="C386" s="90"/>
      <c r="D386" s="90"/>
      <c r="E386" s="91"/>
      <c r="F386" s="91"/>
      <c r="G386" s="86"/>
      <c r="H386" s="87"/>
      <c r="I386" s="86"/>
      <c r="J386" s="88"/>
      <c r="K386" s="92"/>
      <c r="L386" s="168" t="str">
        <f t="shared" si="15"/>
        <v/>
      </c>
      <c r="M386" s="170" t="str">
        <f>IF(ISERROR(VLOOKUP(E386,'Source Data'!$B$67:$J$97, MATCH(F386, 'Source Data'!$B$64:$J$64,1),TRUE))=TRUE,"",VLOOKUP(E386,'Source Data'!$B$67:$J$97,MATCH(F386, 'Source Data'!$B$64:$J$64,1),TRUE))</f>
        <v/>
      </c>
      <c r="N386" s="169" t="str">
        <f t="shared" si="16"/>
        <v/>
      </c>
      <c r="O386" s="170" t="str">
        <f>IF(OR(AND(OR($J386="Retired",$J386="Permanent Low-Use"),$K386&lt;=2020),(AND($J386="New",$K386&gt;2020))),"N/A",IF($N386=0,0,IF(ISERROR(VLOOKUP($E386,'Source Data'!$B$29:$J$60, MATCH($L386, 'Source Data'!$B$26:$J$26,1),TRUE))=TRUE,"",VLOOKUP($E386,'Source Data'!$B$29:$J$60,MATCH($L386, 'Source Data'!$B$26:$J$26,1),TRUE))))</f>
        <v/>
      </c>
      <c r="P386" s="170" t="str">
        <f>IF(OR(AND(OR($J386="Retired",$J386="Permanent Low-Use"),$K386&lt;=2021),(AND($J386="New",$K386&gt;2021))),"N/A",IF($N386=0,0,IF(ISERROR(VLOOKUP($E386,'Source Data'!$B$29:$J$60, MATCH($L386, 'Source Data'!$B$26:$J$26,1),TRUE))=TRUE,"",VLOOKUP($E386,'Source Data'!$B$29:$J$60,MATCH($L386, 'Source Data'!$B$26:$J$26,1),TRUE))))</f>
        <v/>
      </c>
      <c r="Q386" s="170" t="str">
        <f>IF(OR(AND(OR($J386="Retired",$J386="Permanent Low-Use"),$K386&lt;=2022),(AND($J386="New",$K386&gt;2022))),"N/A",IF($N386=0,0,IF(ISERROR(VLOOKUP($E386,'Source Data'!$B$29:$J$60, MATCH($L386, 'Source Data'!$B$26:$J$26,1),TRUE))=TRUE,"",VLOOKUP($E386,'Source Data'!$B$29:$J$60,MATCH($L386, 'Source Data'!$B$26:$J$26,1),TRUE))))</f>
        <v/>
      </c>
      <c r="R386" s="170" t="str">
        <f>IF(OR(AND(OR($J386="Retired",$J386="Permanent Low-Use"),$K386&lt;=2023),(AND($J386="New",$K386&gt;2023))),"N/A",IF($N386=0,0,IF(ISERROR(VLOOKUP($E386,'Source Data'!$B$29:$J$60, MATCH($L386, 'Source Data'!$B$26:$J$26,1),TRUE))=TRUE,"",VLOOKUP($E386,'Source Data'!$B$29:$J$60,MATCH($L386, 'Source Data'!$B$26:$J$26,1),TRUE))))</f>
        <v/>
      </c>
      <c r="S386" s="170" t="str">
        <f>IF(OR(AND(OR($J386="Retired",$J386="Permanent Low-Use"),$K386&lt;=2024),(AND($J386="New",$K386&gt;2024))),"N/A",IF($N386=0,0,IF(ISERROR(VLOOKUP($E386,'Source Data'!$B$29:$J$60, MATCH($L386, 'Source Data'!$B$26:$J$26,1),TRUE))=TRUE,"",VLOOKUP($E386,'Source Data'!$B$29:$J$60,MATCH($L386, 'Source Data'!$B$26:$J$26,1),TRUE))))</f>
        <v/>
      </c>
      <c r="T386" s="170" t="str">
        <f>IF(OR(AND(OR($J386="Retired",$J386="Permanent Low-Use"),$K386&lt;=2025),(AND($J386="New",$K386&gt;2025))),"N/A",IF($N386=0,0,IF(ISERROR(VLOOKUP($E386,'Source Data'!$B$29:$J$60, MATCH($L386, 'Source Data'!$B$26:$J$26,1),TRUE))=TRUE,"",VLOOKUP($E386,'Source Data'!$B$29:$J$60,MATCH($L386, 'Source Data'!$B$26:$J$26,1),TRUE))))</f>
        <v/>
      </c>
      <c r="U386" s="170" t="str">
        <f>IF(OR(AND(OR($J386="Retired",$J386="Permanent Low-Use"),$K386&lt;=2026),(AND($J386="New",$K386&gt;2026))),"N/A",IF($N386=0,0,IF(ISERROR(VLOOKUP($E386,'Source Data'!$B$29:$J$60, MATCH($L386, 'Source Data'!$B$26:$J$26,1),TRUE))=TRUE,"",VLOOKUP($E386,'Source Data'!$B$29:$J$60,MATCH($L386, 'Source Data'!$B$26:$J$26,1),TRUE))))</f>
        <v/>
      </c>
      <c r="V386" s="170" t="str">
        <f>IF(OR(AND(OR($J386="Retired",$J386="Permanent Low-Use"),$K386&lt;=2027),(AND($J386="New",$K386&gt;2027))),"N/A",IF($N386=0,0,IF(ISERROR(VLOOKUP($E386,'Source Data'!$B$29:$J$60, MATCH($L386, 'Source Data'!$B$26:$J$26,1),TRUE))=TRUE,"",VLOOKUP($E386,'Source Data'!$B$29:$J$60,MATCH($L386, 'Source Data'!$B$26:$J$26,1),TRUE))))</f>
        <v/>
      </c>
      <c r="W386" s="170" t="str">
        <f>IF(OR(AND(OR($J386="Retired",$J386="Permanent Low-Use"),$K386&lt;=2028),(AND($J386="New",$K386&gt;2028))),"N/A",IF($N386=0,0,IF(ISERROR(VLOOKUP($E386,'Source Data'!$B$29:$J$60, MATCH($L386, 'Source Data'!$B$26:$J$26,1),TRUE))=TRUE,"",VLOOKUP($E386,'Source Data'!$B$29:$J$60,MATCH($L386, 'Source Data'!$B$26:$J$26,1),TRUE))))</f>
        <v/>
      </c>
      <c r="X386" s="170" t="str">
        <f>IF(OR(AND(OR($J386="Retired",$J386="Permanent Low-Use"),$K386&lt;=2029),(AND($J386="New",$K386&gt;2029))),"N/A",IF($N386=0,0,IF(ISERROR(VLOOKUP($E386,'Source Data'!$B$29:$J$60, MATCH($L386, 'Source Data'!$B$26:$J$26,1),TRUE))=TRUE,"",VLOOKUP($E386,'Source Data'!$B$29:$J$60,MATCH($L386, 'Source Data'!$B$26:$J$26,1),TRUE))))</f>
        <v/>
      </c>
      <c r="Y386" s="170" t="str">
        <f>IF(OR(AND(OR($J386="Retired",$J386="Permanent Low-Use"),$K386&lt;=2030),(AND($J386="New",$K386&gt;2030))),"N/A",IF($N386=0,0,IF(ISERROR(VLOOKUP($E386,'Source Data'!$B$29:$J$60, MATCH($L386, 'Source Data'!$B$26:$J$26,1),TRUE))=TRUE,"",VLOOKUP($E386,'Source Data'!$B$29:$J$60,MATCH($L386, 'Source Data'!$B$26:$J$26,1),TRUE))))</f>
        <v/>
      </c>
      <c r="Z386" s="171" t="str">
        <f>IF(ISNUMBER($L386),IF(OR(AND(OR($J386="Retired",$J386="Permanent Low-Use"),$K386&lt;=2020),(AND($J386="New",$K386&gt;2020))),"N/A",VLOOKUP($F386,'Source Data'!$B$15:$I$22,5)),"")</f>
        <v/>
      </c>
      <c r="AA386" s="171" t="str">
        <f>IF(ISNUMBER($F386), IF(OR(AND(OR($J386="Retired", $J386="Permanent Low-Use"), $K386&lt;=2021), (AND($J386= "New", $K386&gt;2021))), "N/A", VLOOKUP($F386, 'Source Data'!$B$15:$I$22,6)), "")</f>
        <v/>
      </c>
      <c r="AB386" s="171" t="str">
        <f>IF(ISNUMBER($F386), IF(OR(AND(OR($J386="Retired", $J386="Permanent Low-Use"), $K386&lt;=2022), (AND($J386= "New", $K386&gt;2022))), "N/A", VLOOKUP($F386, 'Source Data'!$B$15:$I$22,7)), "")</f>
        <v/>
      </c>
      <c r="AC386" s="171" t="str">
        <f>IF(ISNUMBER($F386), IF(OR(AND(OR($J386="Retired", $J386="Permanent Low-Use"), $K386&lt;=2023), (AND($J386= "New", $K386&gt;2023))), "N/A", VLOOKUP($F386, 'Source Data'!$B$15:$I$22,8)), "")</f>
        <v/>
      </c>
      <c r="AD386" s="171" t="str">
        <f>IF(ISNUMBER($F386), IF(OR(AND(OR($J386="Retired", $J386="Permanent Low-Use"), $K386&lt;=2024), (AND($J386= "New", $K386&gt;2024))), "N/A", VLOOKUP($F386, 'Source Data'!$B$15:$I$22,8)), "")</f>
        <v/>
      </c>
      <c r="AE386" s="171" t="str">
        <f>IF(ISNUMBER($F386), IF(OR(AND(OR($J386="Retired", $J386="Permanent Low-Use"), $K386&lt;=2025), (AND($J386= "New", $K386&gt;2025))), "N/A", VLOOKUP($F386, 'Source Data'!$B$15:$I$22,8)), "")</f>
        <v/>
      </c>
      <c r="AF386" s="171" t="str">
        <f>IF(ISNUMBER($F386), IF(OR(AND(OR($J386="Retired", $J386="Permanent Low-Use"), $K386&lt;=2026), (AND($J386= "New", $K386&gt;2026))), "N/A", VLOOKUP($F386, 'Source Data'!$B$15:$I$22,8)), "")</f>
        <v/>
      </c>
      <c r="AG386" s="171" t="str">
        <f>IF(ISNUMBER($F386), IF(OR(AND(OR($J386="Retired", $J386="Permanent Low-Use"), $K386&lt;=2027), (AND($J386= "New", $K386&gt;2027))), "N/A", VLOOKUP($F386, 'Source Data'!$B$15:$I$22,8)), "")</f>
        <v/>
      </c>
      <c r="AH386" s="171" t="str">
        <f>IF(ISNUMBER($F386), IF(OR(AND(OR($J386="Retired", $J386="Permanent Low-Use"), $K386&lt;=2028), (AND($J386= "New", $K386&gt;2028))), "N/A", VLOOKUP($F386, 'Source Data'!$B$15:$I$22,8)), "")</f>
        <v/>
      </c>
      <c r="AI386" s="171" t="str">
        <f>IF(ISNUMBER($F386), IF(OR(AND(OR($J386="Retired", $J386="Permanent Low-Use"), $K386&lt;=2029), (AND($J386= "New", $K386&gt;2029))), "N/A", VLOOKUP($F386, 'Source Data'!$B$15:$I$22,8)), "")</f>
        <v/>
      </c>
      <c r="AJ386" s="171" t="str">
        <f>IF(ISNUMBER($F386), IF(OR(AND(OR($J386="Retired", $J386="Permanent Low-Use"), $K386&lt;=2030), (AND($J386= "New", $K386&gt;2030))), "N/A", VLOOKUP($F386, 'Source Data'!$B$15:$I$22,8)), "")</f>
        <v/>
      </c>
      <c r="AK386" s="171" t="str">
        <f>IF($N386= 0, "N/A", IF(ISERROR(VLOOKUP($F386, 'Source Data'!$B$4:$C$11,2)), "", VLOOKUP($F386, 'Source Data'!$B$4:$C$11,2)))</f>
        <v/>
      </c>
    </row>
    <row r="387" spans="1:37" x14ac:dyDescent="0.35">
      <c r="A387" s="99"/>
      <c r="B387" s="89"/>
      <c r="C387" s="90"/>
      <c r="D387" s="90"/>
      <c r="E387" s="91"/>
      <c r="F387" s="91"/>
      <c r="G387" s="86"/>
      <c r="H387" s="87"/>
      <c r="I387" s="86"/>
      <c r="J387" s="88"/>
      <c r="K387" s="92"/>
      <c r="L387" s="168" t="str">
        <f t="shared" si="15"/>
        <v/>
      </c>
      <c r="M387" s="170" t="str">
        <f>IF(ISERROR(VLOOKUP(E387,'Source Data'!$B$67:$J$97, MATCH(F387, 'Source Data'!$B$64:$J$64,1),TRUE))=TRUE,"",VLOOKUP(E387,'Source Data'!$B$67:$J$97,MATCH(F387, 'Source Data'!$B$64:$J$64,1),TRUE))</f>
        <v/>
      </c>
      <c r="N387" s="169" t="str">
        <f t="shared" si="16"/>
        <v/>
      </c>
      <c r="O387" s="170" t="str">
        <f>IF(OR(AND(OR($J387="Retired",$J387="Permanent Low-Use"),$K387&lt;=2020),(AND($J387="New",$K387&gt;2020))),"N/A",IF($N387=0,0,IF(ISERROR(VLOOKUP($E387,'Source Data'!$B$29:$J$60, MATCH($L387, 'Source Data'!$B$26:$J$26,1),TRUE))=TRUE,"",VLOOKUP($E387,'Source Data'!$B$29:$J$60,MATCH($L387, 'Source Data'!$B$26:$J$26,1),TRUE))))</f>
        <v/>
      </c>
      <c r="P387" s="170" t="str">
        <f>IF(OR(AND(OR($J387="Retired",$J387="Permanent Low-Use"),$K387&lt;=2021),(AND($J387="New",$K387&gt;2021))),"N/A",IF($N387=0,0,IF(ISERROR(VLOOKUP($E387,'Source Data'!$B$29:$J$60, MATCH($L387, 'Source Data'!$B$26:$J$26,1),TRUE))=TRUE,"",VLOOKUP($E387,'Source Data'!$B$29:$J$60,MATCH($L387, 'Source Data'!$B$26:$J$26,1),TRUE))))</f>
        <v/>
      </c>
      <c r="Q387" s="170" t="str">
        <f>IF(OR(AND(OR($J387="Retired",$J387="Permanent Low-Use"),$K387&lt;=2022),(AND($J387="New",$K387&gt;2022))),"N/A",IF($N387=0,0,IF(ISERROR(VLOOKUP($E387,'Source Data'!$B$29:$J$60, MATCH($L387, 'Source Data'!$B$26:$J$26,1),TRUE))=TRUE,"",VLOOKUP($E387,'Source Data'!$B$29:$J$60,MATCH($L387, 'Source Data'!$B$26:$J$26,1),TRUE))))</f>
        <v/>
      </c>
      <c r="R387" s="170" t="str">
        <f>IF(OR(AND(OR($J387="Retired",$J387="Permanent Low-Use"),$K387&lt;=2023),(AND($J387="New",$K387&gt;2023))),"N/A",IF($N387=0,0,IF(ISERROR(VLOOKUP($E387,'Source Data'!$B$29:$J$60, MATCH($L387, 'Source Data'!$B$26:$J$26,1),TRUE))=TRUE,"",VLOOKUP($E387,'Source Data'!$B$29:$J$60,MATCH($L387, 'Source Data'!$B$26:$J$26,1),TRUE))))</f>
        <v/>
      </c>
      <c r="S387" s="170" t="str">
        <f>IF(OR(AND(OR($J387="Retired",$J387="Permanent Low-Use"),$K387&lt;=2024),(AND($J387="New",$K387&gt;2024))),"N/A",IF($N387=0,0,IF(ISERROR(VLOOKUP($E387,'Source Data'!$B$29:$J$60, MATCH($L387, 'Source Data'!$B$26:$J$26,1),TRUE))=TRUE,"",VLOOKUP($E387,'Source Data'!$B$29:$J$60,MATCH($L387, 'Source Data'!$B$26:$J$26,1),TRUE))))</f>
        <v/>
      </c>
      <c r="T387" s="170" t="str">
        <f>IF(OR(AND(OR($J387="Retired",$J387="Permanent Low-Use"),$K387&lt;=2025),(AND($J387="New",$K387&gt;2025))),"N/A",IF($N387=0,0,IF(ISERROR(VLOOKUP($E387,'Source Data'!$B$29:$J$60, MATCH($L387, 'Source Data'!$B$26:$J$26,1),TRUE))=TRUE,"",VLOOKUP($E387,'Source Data'!$B$29:$J$60,MATCH($L387, 'Source Data'!$B$26:$J$26,1),TRUE))))</f>
        <v/>
      </c>
      <c r="U387" s="170" t="str">
        <f>IF(OR(AND(OR($J387="Retired",$J387="Permanent Low-Use"),$K387&lt;=2026),(AND($J387="New",$K387&gt;2026))),"N/A",IF($N387=0,0,IF(ISERROR(VLOOKUP($E387,'Source Data'!$B$29:$J$60, MATCH($L387, 'Source Data'!$B$26:$J$26,1),TRUE))=TRUE,"",VLOOKUP($E387,'Source Data'!$B$29:$J$60,MATCH($L387, 'Source Data'!$B$26:$J$26,1),TRUE))))</f>
        <v/>
      </c>
      <c r="V387" s="170" t="str">
        <f>IF(OR(AND(OR($J387="Retired",$J387="Permanent Low-Use"),$K387&lt;=2027),(AND($J387="New",$K387&gt;2027))),"N/A",IF($N387=0,0,IF(ISERROR(VLOOKUP($E387,'Source Data'!$B$29:$J$60, MATCH($L387, 'Source Data'!$B$26:$J$26,1),TRUE))=TRUE,"",VLOOKUP($E387,'Source Data'!$B$29:$J$60,MATCH($L387, 'Source Data'!$B$26:$J$26,1),TRUE))))</f>
        <v/>
      </c>
      <c r="W387" s="170" t="str">
        <f>IF(OR(AND(OR($J387="Retired",$J387="Permanent Low-Use"),$K387&lt;=2028),(AND($J387="New",$K387&gt;2028))),"N/A",IF($N387=0,0,IF(ISERROR(VLOOKUP($E387,'Source Data'!$B$29:$J$60, MATCH($L387, 'Source Data'!$B$26:$J$26,1),TRUE))=TRUE,"",VLOOKUP($E387,'Source Data'!$B$29:$J$60,MATCH($L387, 'Source Data'!$B$26:$J$26,1),TRUE))))</f>
        <v/>
      </c>
      <c r="X387" s="170" t="str">
        <f>IF(OR(AND(OR($J387="Retired",$J387="Permanent Low-Use"),$K387&lt;=2029),(AND($J387="New",$K387&gt;2029))),"N/A",IF($N387=0,0,IF(ISERROR(VLOOKUP($E387,'Source Data'!$B$29:$J$60, MATCH($L387, 'Source Data'!$B$26:$J$26,1),TRUE))=TRUE,"",VLOOKUP($E387,'Source Data'!$B$29:$J$60,MATCH($L387, 'Source Data'!$B$26:$J$26,1),TRUE))))</f>
        <v/>
      </c>
      <c r="Y387" s="170" t="str">
        <f>IF(OR(AND(OR($J387="Retired",$J387="Permanent Low-Use"),$K387&lt;=2030),(AND($J387="New",$K387&gt;2030))),"N/A",IF($N387=0,0,IF(ISERROR(VLOOKUP($E387,'Source Data'!$B$29:$J$60, MATCH($L387, 'Source Data'!$B$26:$J$26,1),TRUE))=TRUE,"",VLOOKUP($E387,'Source Data'!$B$29:$J$60,MATCH($L387, 'Source Data'!$B$26:$J$26,1),TRUE))))</f>
        <v/>
      </c>
      <c r="Z387" s="171" t="str">
        <f>IF(ISNUMBER($L387),IF(OR(AND(OR($J387="Retired",$J387="Permanent Low-Use"),$K387&lt;=2020),(AND($J387="New",$K387&gt;2020))),"N/A",VLOOKUP($F387,'Source Data'!$B$15:$I$22,5)),"")</f>
        <v/>
      </c>
      <c r="AA387" s="171" t="str">
        <f>IF(ISNUMBER($F387), IF(OR(AND(OR($J387="Retired", $J387="Permanent Low-Use"), $K387&lt;=2021), (AND($J387= "New", $K387&gt;2021))), "N/A", VLOOKUP($F387, 'Source Data'!$B$15:$I$22,6)), "")</f>
        <v/>
      </c>
      <c r="AB387" s="171" t="str">
        <f>IF(ISNUMBER($F387), IF(OR(AND(OR($J387="Retired", $J387="Permanent Low-Use"), $K387&lt;=2022), (AND($J387= "New", $K387&gt;2022))), "N/A", VLOOKUP($F387, 'Source Data'!$B$15:$I$22,7)), "")</f>
        <v/>
      </c>
      <c r="AC387" s="171" t="str">
        <f>IF(ISNUMBER($F387), IF(OR(AND(OR($J387="Retired", $J387="Permanent Low-Use"), $K387&lt;=2023), (AND($J387= "New", $K387&gt;2023))), "N/A", VLOOKUP($F387, 'Source Data'!$B$15:$I$22,8)), "")</f>
        <v/>
      </c>
      <c r="AD387" s="171" t="str">
        <f>IF(ISNUMBER($F387), IF(OR(AND(OR($J387="Retired", $J387="Permanent Low-Use"), $K387&lt;=2024), (AND($J387= "New", $K387&gt;2024))), "N/A", VLOOKUP($F387, 'Source Data'!$B$15:$I$22,8)), "")</f>
        <v/>
      </c>
      <c r="AE387" s="171" t="str">
        <f>IF(ISNUMBER($F387), IF(OR(AND(OR($J387="Retired", $J387="Permanent Low-Use"), $K387&lt;=2025), (AND($J387= "New", $K387&gt;2025))), "N/A", VLOOKUP($F387, 'Source Data'!$B$15:$I$22,8)), "")</f>
        <v/>
      </c>
      <c r="AF387" s="171" t="str">
        <f>IF(ISNUMBER($F387), IF(OR(AND(OR($J387="Retired", $J387="Permanent Low-Use"), $K387&lt;=2026), (AND($J387= "New", $K387&gt;2026))), "N/A", VLOOKUP($F387, 'Source Data'!$B$15:$I$22,8)), "")</f>
        <v/>
      </c>
      <c r="AG387" s="171" t="str">
        <f>IF(ISNUMBER($F387), IF(OR(AND(OR($J387="Retired", $J387="Permanent Low-Use"), $K387&lt;=2027), (AND($J387= "New", $K387&gt;2027))), "N/A", VLOOKUP($F387, 'Source Data'!$B$15:$I$22,8)), "")</f>
        <v/>
      </c>
      <c r="AH387" s="171" t="str">
        <f>IF(ISNUMBER($F387), IF(OR(AND(OR($J387="Retired", $J387="Permanent Low-Use"), $K387&lt;=2028), (AND($J387= "New", $K387&gt;2028))), "N/A", VLOOKUP($F387, 'Source Data'!$B$15:$I$22,8)), "")</f>
        <v/>
      </c>
      <c r="AI387" s="171" t="str">
        <f>IF(ISNUMBER($F387), IF(OR(AND(OR($J387="Retired", $J387="Permanent Low-Use"), $K387&lt;=2029), (AND($J387= "New", $K387&gt;2029))), "N/A", VLOOKUP($F387, 'Source Data'!$B$15:$I$22,8)), "")</f>
        <v/>
      </c>
      <c r="AJ387" s="171" t="str">
        <f>IF(ISNUMBER($F387), IF(OR(AND(OR($J387="Retired", $J387="Permanent Low-Use"), $K387&lt;=2030), (AND($J387= "New", $K387&gt;2030))), "N/A", VLOOKUP($F387, 'Source Data'!$B$15:$I$22,8)), "")</f>
        <v/>
      </c>
      <c r="AK387" s="171" t="str">
        <f>IF($N387= 0, "N/A", IF(ISERROR(VLOOKUP($F387, 'Source Data'!$B$4:$C$11,2)), "", VLOOKUP($F387, 'Source Data'!$B$4:$C$11,2)))</f>
        <v/>
      </c>
    </row>
    <row r="388" spans="1:37" x14ac:dyDescent="0.35">
      <c r="A388" s="99"/>
      <c r="B388" s="89"/>
      <c r="C388" s="90"/>
      <c r="D388" s="90"/>
      <c r="E388" s="91"/>
      <c r="F388" s="91"/>
      <c r="G388" s="86"/>
      <c r="H388" s="87"/>
      <c r="I388" s="86"/>
      <c r="J388" s="88"/>
      <c r="K388" s="92"/>
      <c r="L388" s="168" t="str">
        <f t="shared" si="15"/>
        <v/>
      </c>
      <c r="M388" s="170" t="str">
        <f>IF(ISERROR(VLOOKUP(E388,'Source Data'!$B$67:$J$97, MATCH(F388, 'Source Data'!$B$64:$J$64,1),TRUE))=TRUE,"",VLOOKUP(E388,'Source Data'!$B$67:$J$97,MATCH(F388, 'Source Data'!$B$64:$J$64,1),TRUE))</f>
        <v/>
      </c>
      <c r="N388" s="169" t="str">
        <f t="shared" si="16"/>
        <v/>
      </c>
      <c r="O388" s="170" t="str">
        <f>IF(OR(AND(OR($J388="Retired",$J388="Permanent Low-Use"),$K388&lt;=2020),(AND($J388="New",$K388&gt;2020))),"N/A",IF($N388=0,0,IF(ISERROR(VLOOKUP($E388,'Source Data'!$B$29:$J$60, MATCH($L388, 'Source Data'!$B$26:$J$26,1),TRUE))=TRUE,"",VLOOKUP($E388,'Source Data'!$B$29:$J$60,MATCH($L388, 'Source Data'!$B$26:$J$26,1),TRUE))))</f>
        <v/>
      </c>
      <c r="P388" s="170" t="str">
        <f>IF(OR(AND(OR($J388="Retired",$J388="Permanent Low-Use"),$K388&lt;=2021),(AND($J388="New",$K388&gt;2021))),"N/A",IF($N388=0,0,IF(ISERROR(VLOOKUP($E388,'Source Data'!$B$29:$J$60, MATCH($L388, 'Source Data'!$B$26:$J$26,1),TRUE))=TRUE,"",VLOOKUP($E388,'Source Data'!$B$29:$J$60,MATCH($L388, 'Source Data'!$B$26:$J$26,1),TRUE))))</f>
        <v/>
      </c>
      <c r="Q388" s="170" t="str">
        <f>IF(OR(AND(OR($J388="Retired",$J388="Permanent Low-Use"),$K388&lt;=2022),(AND($J388="New",$K388&gt;2022))),"N/A",IF($N388=0,0,IF(ISERROR(VLOOKUP($E388,'Source Data'!$B$29:$J$60, MATCH($L388, 'Source Data'!$B$26:$J$26,1),TRUE))=TRUE,"",VLOOKUP($E388,'Source Data'!$B$29:$J$60,MATCH($L388, 'Source Data'!$B$26:$J$26,1),TRUE))))</f>
        <v/>
      </c>
      <c r="R388" s="170" t="str">
        <f>IF(OR(AND(OR($J388="Retired",$J388="Permanent Low-Use"),$K388&lt;=2023),(AND($J388="New",$K388&gt;2023))),"N/A",IF($N388=0,0,IF(ISERROR(VLOOKUP($E388,'Source Data'!$B$29:$J$60, MATCH($L388, 'Source Data'!$B$26:$J$26,1),TRUE))=TRUE,"",VLOOKUP($E388,'Source Data'!$B$29:$J$60,MATCH($L388, 'Source Data'!$B$26:$J$26,1),TRUE))))</f>
        <v/>
      </c>
      <c r="S388" s="170" t="str">
        <f>IF(OR(AND(OR($J388="Retired",$J388="Permanent Low-Use"),$K388&lt;=2024),(AND($J388="New",$K388&gt;2024))),"N/A",IF($N388=0,0,IF(ISERROR(VLOOKUP($E388,'Source Data'!$B$29:$J$60, MATCH($L388, 'Source Data'!$B$26:$J$26,1),TRUE))=TRUE,"",VLOOKUP($E388,'Source Data'!$B$29:$J$60,MATCH($L388, 'Source Data'!$B$26:$J$26,1),TRUE))))</f>
        <v/>
      </c>
      <c r="T388" s="170" t="str">
        <f>IF(OR(AND(OR($J388="Retired",$J388="Permanent Low-Use"),$K388&lt;=2025),(AND($J388="New",$K388&gt;2025))),"N/A",IF($N388=0,0,IF(ISERROR(VLOOKUP($E388,'Source Data'!$B$29:$J$60, MATCH($L388, 'Source Data'!$B$26:$J$26,1),TRUE))=TRUE,"",VLOOKUP($E388,'Source Data'!$B$29:$J$60,MATCH($L388, 'Source Data'!$B$26:$J$26,1),TRUE))))</f>
        <v/>
      </c>
      <c r="U388" s="170" t="str">
        <f>IF(OR(AND(OR($J388="Retired",$J388="Permanent Low-Use"),$K388&lt;=2026),(AND($J388="New",$K388&gt;2026))),"N/A",IF($N388=0,0,IF(ISERROR(VLOOKUP($E388,'Source Data'!$B$29:$J$60, MATCH($L388, 'Source Data'!$B$26:$J$26,1),TRUE))=TRUE,"",VLOOKUP($E388,'Source Data'!$B$29:$J$60,MATCH($L388, 'Source Data'!$B$26:$J$26,1),TRUE))))</f>
        <v/>
      </c>
      <c r="V388" s="170" t="str">
        <f>IF(OR(AND(OR($J388="Retired",$J388="Permanent Low-Use"),$K388&lt;=2027),(AND($J388="New",$K388&gt;2027))),"N/A",IF($N388=0,0,IF(ISERROR(VLOOKUP($E388,'Source Data'!$B$29:$J$60, MATCH($L388, 'Source Data'!$B$26:$J$26,1),TRUE))=TRUE,"",VLOOKUP($E388,'Source Data'!$B$29:$J$60,MATCH($L388, 'Source Data'!$B$26:$J$26,1),TRUE))))</f>
        <v/>
      </c>
      <c r="W388" s="170" t="str">
        <f>IF(OR(AND(OR($J388="Retired",$J388="Permanent Low-Use"),$K388&lt;=2028),(AND($J388="New",$K388&gt;2028))),"N/A",IF($N388=0,0,IF(ISERROR(VLOOKUP($E388,'Source Data'!$B$29:$J$60, MATCH($L388, 'Source Data'!$B$26:$J$26,1),TRUE))=TRUE,"",VLOOKUP($E388,'Source Data'!$B$29:$J$60,MATCH($L388, 'Source Data'!$B$26:$J$26,1),TRUE))))</f>
        <v/>
      </c>
      <c r="X388" s="170" t="str">
        <f>IF(OR(AND(OR($J388="Retired",$J388="Permanent Low-Use"),$K388&lt;=2029),(AND($J388="New",$K388&gt;2029))),"N/A",IF($N388=0,0,IF(ISERROR(VLOOKUP($E388,'Source Data'!$B$29:$J$60, MATCH($L388, 'Source Data'!$B$26:$J$26,1),TRUE))=TRUE,"",VLOOKUP($E388,'Source Data'!$B$29:$J$60,MATCH($L388, 'Source Data'!$B$26:$J$26,1),TRUE))))</f>
        <v/>
      </c>
      <c r="Y388" s="170" t="str">
        <f>IF(OR(AND(OR($J388="Retired",$J388="Permanent Low-Use"),$K388&lt;=2030),(AND($J388="New",$K388&gt;2030))),"N/A",IF($N388=0,0,IF(ISERROR(VLOOKUP($E388,'Source Data'!$B$29:$J$60, MATCH($L388, 'Source Data'!$B$26:$J$26,1),TRUE))=TRUE,"",VLOOKUP($E388,'Source Data'!$B$29:$J$60,MATCH($L388, 'Source Data'!$B$26:$J$26,1),TRUE))))</f>
        <v/>
      </c>
      <c r="Z388" s="171" t="str">
        <f>IF(ISNUMBER($L388),IF(OR(AND(OR($J388="Retired",$J388="Permanent Low-Use"),$K388&lt;=2020),(AND($J388="New",$K388&gt;2020))),"N/A",VLOOKUP($F388,'Source Data'!$B$15:$I$22,5)),"")</f>
        <v/>
      </c>
      <c r="AA388" s="171" t="str">
        <f>IF(ISNUMBER($F388), IF(OR(AND(OR($J388="Retired", $J388="Permanent Low-Use"), $K388&lt;=2021), (AND($J388= "New", $K388&gt;2021))), "N/A", VLOOKUP($F388, 'Source Data'!$B$15:$I$22,6)), "")</f>
        <v/>
      </c>
      <c r="AB388" s="171" t="str">
        <f>IF(ISNUMBER($F388), IF(OR(AND(OR($J388="Retired", $J388="Permanent Low-Use"), $K388&lt;=2022), (AND($J388= "New", $K388&gt;2022))), "N/A", VLOOKUP($F388, 'Source Data'!$B$15:$I$22,7)), "")</f>
        <v/>
      </c>
      <c r="AC388" s="171" t="str">
        <f>IF(ISNUMBER($F388), IF(OR(AND(OR($J388="Retired", $J388="Permanent Low-Use"), $K388&lt;=2023), (AND($J388= "New", $K388&gt;2023))), "N/A", VLOOKUP($F388, 'Source Data'!$B$15:$I$22,8)), "")</f>
        <v/>
      </c>
      <c r="AD388" s="171" t="str">
        <f>IF(ISNUMBER($F388), IF(OR(AND(OR($J388="Retired", $J388="Permanent Low-Use"), $K388&lt;=2024), (AND($J388= "New", $K388&gt;2024))), "N/A", VLOOKUP($F388, 'Source Data'!$B$15:$I$22,8)), "")</f>
        <v/>
      </c>
      <c r="AE388" s="171" t="str">
        <f>IF(ISNUMBER($F388), IF(OR(AND(OR($J388="Retired", $J388="Permanent Low-Use"), $K388&lt;=2025), (AND($J388= "New", $K388&gt;2025))), "N/A", VLOOKUP($F388, 'Source Data'!$B$15:$I$22,8)), "")</f>
        <v/>
      </c>
      <c r="AF388" s="171" t="str">
        <f>IF(ISNUMBER($F388), IF(OR(AND(OR($J388="Retired", $J388="Permanent Low-Use"), $K388&lt;=2026), (AND($J388= "New", $K388&gt;2026))), "N/A", VLOOKUP($F388, 'Source Data'!$B$15:$I$22,8)), "")</f>
        <v/>
      </c>
      <c r="AG388" s="171" t="str">
        <f>IF(ISNUMBER($F388), IF(OR(AND(OR($J388="Retired", $J388="Permanent Low-Use"), $K388&lt;=2027), (AND($J388= "New", $K388&gt;2027))), "N/A", VLOOKUP($F388, 'Source Data'!$B$15:$I$22,8)), "")</f>
        <v/>
      </c>
      <c r="AH388" s="171" t="str">
        <f>IF(ISNUMBER($F388), IF(OR(AND(OR($J388="Retired", $J388="Permanent Low-Use"), $K388&lt;=2028), (AND($J388= "New", $K388&gt;2028))), "N/A", VLOOKUP($F388, 'Source Data'!$B$15:$I$22,8)), "")</f>
        <v/>
      </c>
      <c r="AI388" s="171" t="str">
        <f>IF(ISNUMBER($F388), IF(OR(AND(OR($J388="Retired", $J388="Permanent Low-Use"), $K388&lt;=2029), (AND($J388= "New", $K388&gt;2029))), "N/A", VLOOKUP($F388, 'Source Data'!$B$15:$I$22,8)), "")</f>
        <v/>
      </c>
      <c r="AJ388" s="171" t="str">
        <f>IF(ISNUMBER($F388), IF(OR(AND(OR($J388="Retired", $J388="Permanent Low-Use"), $K388&lt;=2030), (AND($J388= "New", $K388&gt;2030))), "N/A", VLOOKUP($F388, 'Source Data'!$B$15:$I$22,8)), "")</f>
        <v/>
      </c>
      <c r="AK388" s="171" t="str">
        <f>IF($N388= 0, "N/A", IF(ISERROR(VLOOKUP($F388, 'Source Data'!$B$4:$C$11,2)), "", VLOOKUP($F388, 'Source Data'!$B$4:$C$11,2)))</f>
        <v/>
      </c>
    </row>
    <row r="389" spans="1:37" x14ac:dyDescent="0.35">
      <c r="A389" s="99"/>
      <c r="B389" s="89"/>
      <c r="C389" s="90"/>
      <c r="D389" s="90"/>
      <c r="E389" s="91"/>
      <c r="F389" s="91"/>
      <c r="G389" s="86"/>
      <c r="H389" s="87"/>
      <c r="I389" s="86"/>
      <c r="J389" s="88"/>
      <c r="K389" s="92"/>
      <c r="L389" s="168" t="str">
        <f t="shared" si="15"/>
        <v/>
      </c>
      <c r="M389" s="170" t="str">
        <f>IF(ISERROR(VLOOKUP(E389,'Source Data'!$B$67:$J$97, MATCH(F389, 'Source Data'!$B$64:$J$64,1),TRUE))=TRUE,"",VLOOKUP(E389,'Source Data'!$B$67:$J$97,MATCH(F389, 'Source Data'!$B$64:$J$64,1),TRUE))</f>
        <v/>
      </c>
      <c r="N389" s="169" t="str">
        <f t="shared" si="16"/>
        <v/>
      </c>
      <c r="O389" s="170" t="str">
        <f>IF(OR(AND(OR($J389="Retired",$J389="Permanent Low-Use"),$K389&lt;=2020),(AND($J389="New",$K389&gt;2020))),"N/A",IF($N389=0,0,IF(ISERROR(VLOOKUP($E389,'Source Data'!$B$29:$J$60, MATCH($L389, 'Source Data'!$B$26:$J$26,1),TRUE))=TRUE,"",VLOOKUP($E389,'Source Data'!$B$29:$J$60,MATCH($L389, 'Source Data'!$B$26:$J$26,1),TRUE))))</f>
        <v/>
      </c>
      <c r="P389" s="170" t="str">
        <f>IF(OR(AND(OR($J389="Retired",$J389="Permanent Low-Use"),$K389&lt;=2021),(AND($J389="New",$K389&gt;2021))),"N/A",IF($N389=0,0,IF(ISERROR(VLOOKUP($E389,'Source Data'!$B$29:$J$60, MATCH($L389, 'Source Data'!$B$26:$J$26,1),TRUE))=TRUE,"",VLOOKUP($E389,'Source Data'!$B$29:$J$60,MATCH($L389, 'Source Data'!$B$26:$J$26,1),TRUE))))</f>
        <v/>
      </c>
      <c r="Q389" s="170" t="str">
        <f>IF(OR(AND(OR($J389="Retired",$J389="Permanent Low-Use"),$K389&lt;=2022),(AND($J389="New",$K389&gt;2022))),"N/A",IF($N389=0,0,IF(ISERROR(VLOOKUP($E389,'Source Data'!$B$29:$J$60, MATCH($L389, 'Source Data'!$B$26:$J$26,1),TRUE))=TRUE,"",VLOOKUP($E389,'Source Data'!$B$29:$J$60,MATCH($L389, 'Source Data'!$B$26:$J$26,1),TRUE))))</f>
        <v/>
      </c>
      <c r="R389" s="170" t="str">
        <f>IF(OR(AND(OR($J389="Retired",$J389="Permanent Low-Use"),$K389&lt;=2023),(AND($J389="New",$K389&gt;2023))),"N/A",IF($N389=0,0,IF(ISERROR(VLOOKUP($E389,'Source Data'!$B$29:$J$60, MATCH($L389, 'Source Data'!$B$26:$J$26,1),TRUE))=TRUE,"",VLOOKUP($E389,'Source Data'!$B$29:$J$60,MATCH($L389, 'Source Data'!$B$26:$J$26,1),TRUE))))</f>
        <v/>
      </c>
      <c r="S389" s="170" t="str">
        <f>IF(OR(AND(OR($J389="Retired",$J389="Permanent Low-Use"),$K389&lt;=2024),(AND($J389="New",$K389&gt;2024))),"N/A",IF($N389=0,0,IF(ISERROR(VLOOKUP($E389,'Source Data'!$B$29:$J$60, MATCH($L389, 'Source Data'!$B$26:$J$26,1),TRUE))=TRUE,"",VLOOKUP($E389,'Source Data'!$B$29:$J$60,MATCH($L389, 'Source Data'!$B$26:$J$26,1),TRUE))))</f>
        <v/>
      </c>
      <c r="T389" s="170" t="str">
        <f>IF(OR(AND(OR($J389="Retired",$J389="Permanent Low-Use"),$K389&lt;=2025),(AND($J389="New",$K389&gt;2025))),"N/A",IF($N389=0,0,IF(ISERROR(VLOOKUP($E389,'Source Data'!$B$29:$J$60, MATCH($L389, 'Source Data'!$B$26:$J$26,1),TRUE))=TRUE,"",VLOOKUP($E389,'Source Data'!$B$29:$J$60,MATCH($L389, 'Source Data'!$B$26:$J$26,1),TRUE))))</f>
        <v/>
      </c>
      <c r="U389" s="170" t="str">
        <f>IF(OR(AND(OR($J389="Retired",$J389="Permanent Low-Use"),$K389&lt;=2026),(AND($J389="New",$K389&gt;2026))),"N/A",IF($N389=0,0,IF(ISERROR(VLOOKUP($E389,'Source Data'!$B$29:$J$60, MATCH($L389, 'Source Data'!$B$26:$J$26,1),TRUE))=TRUE,"",VLOOKUP($E389,'Source Data'!$B$29:$J$60,MATCH($L389, 'Source Data'!$B$26:$J$26,1),TRUE))))</f>
        <v/>
      </c>
      <c r="V389" s="170" t="str">
        <f>IF(OR(AND(OR($J389="Retired",$J389="Permanent Low-Use"),$K389&lt;=2027),(AND($J389="New",$K389&gt;2027))),"N/A",IF($N389=0,0,IF(ISERROR(VLOOKUP($E389,'Source Data'!$B$29:$J$60, MATCH($L389, 'Source Data'!$B$26:$J$26,1),TRUE))=TRUE,"",VLOOKUP($E389,'Source Data'!$B$29:$J$60,MATCH($L389, 'Source Data'!$B$26:$J$26,1),TRUE))))</f>
        <v/>
      </c>
      <c r="W389" s="170" t="str">
        <f>IF(OR(AND(OR($J389="Retired",$J389="Permanent Low-Use"),$K389&lt;=2028),(AND($J389="New",$K389&gt;2028))),"N/A",IF($N389=0,0,IF(ISERROR(VLOOKUP($E389,'Source Data'!$B$29:$J$60, MATCH($L389, 'Source Data'!$B$26:$J$26,1),TRUE))=TRUE,"",VLOOKUP($E389,'Source Data'!$B$29:$J$60,MATCH($L389, 'Source Data'!$B$26:$J$26,1),TRUE))))</f>
        <v/>
      </c>
      <c r="X389" s="170" t="str">
        <f>IF(OR(AND(OR($J389="Retired",$J389="Permanent Low-Use"),$K389&lt;=2029),(AND($J389="New",$K389&gt;2029))),"N/A",IF($N389=0,0,IF(ISERROR(VLOOKUP($E389,'Source Data'!$B$29:$J$60, MATCH($L389, 'Source Data'!$B$26:$J$26,1),TRUE))=TRUE,"",VLOOKUP($E389,'Source Data'!$B$29:$J$60,MATCH($L389, 'Source Data'!$B$26:$J$26,1),TRUE))))</f>
        <v/>
      </c>
      <c r="Y389" s="170" t="str">
        <f>IF(OR(AND(OR($J389="Retired",$J389="Permanent Low-Use"),$K389&lt;=2030),(AND($J389="New",$K389&gt;2030))),"N/A",IF($N389=0,0,IF(ISERROR(VLOOKUP($E389,'Source Data'!$B$29:$J$60, MATCH($L389, 'Source Data'!$B$26:$J$26,1),TRUE))=TRUE,"",VLOOKUP($E389,'Source Data'!$B$29:$J$60,MATCH($L389, 'Source Data'!$B$26:$J$26,1),TRUE))))</f>
        <v/>
      </c>
      <c r="Z389" s="171" t="str">
        <f>IF(ISNUMBER($L389),IF(OR(AND(OR($J389="Retired",$J389="Permanent Low-Use"),$K389&lt;=2020),(AND($J389="New",$K389&gt;2020))),"N/A",VLOOKUP($F389,'Source Data'!$B$15:$I$22,5)),"")</f>
        <v/>
      </c>
      <c r="AA389" s="171" t="str">
        <f>IF(ISNUMBER($F389), IF(OR(AND(OR($J389="Retired", $J389="Permanent Low-Use"), $K389&lt;=2021), (AND($J389= "New", $K389&gt;2021))), "N/A", VLOOKUP($F389, 'Source Data'!$B$15:$I$22,6)), "")</f>
        <v/>
      </c>
      <c r="AB389" s="171" t="str">
        <f>IF(ISNUMBER($F389), IF(OR(AND(OR($J389="Retired", $J389="Permanent Low-Use"), $K389&lt;=2022), (AND($J389= "New", $K389&gt;2022))), "N/A", VLOOKUP($F389, 'Source Data'!$B$15:$I$22,7)), "")</f>
        <v/>
      </c>
      <c r="AC389" s="171" t="str">
        <f>IF(ISNUMBER($F389), IF(OR(AND(OR($J389="Retired", $J389="Permanent Low-Use"), $K389&lt;=2023), (AND($J389= "New", $K389&gt;2023))), "N/A", VLOOKUP($F389, 'Source Data'!$B$15:$I$22,8)), "")</f>
        <v/>
      </c>
      <c r="AD389" s="171" t="str">
        <f>IF(ISNUMBER($F389), IF(OR(AND(OR($J389="Retired", $J389="Permanent Low-Use"), $K389&lt;=2024), (AND($J389= "New", $K389&gt;2024))), "N/A", VLOOKUP($F389, 'Source Data'!$B$15:$I$22,8)), "")</f>
        <v/>
      </c>
      <c r="AE389" s="171" t="str">
        <f>IF(ISNUMBER($F389), IF(OR(AND(OR($J389="Retired", $J389="Permanent Low-Use"), $K389&lt;=2025), (AND($J389= "New", $K389&gt;2025))), "N/A", VLOOKUP($F389, 'Source Data'!$B$15:$I$22,8)), "")</f>
        <v/>
      </c>
      <c r="AF389" s="171" t="str">
        <f>IF(ISNUMBER($F389), IF(OR(AND(OR($J389="Retired", $J389="Permanent Low-Use"), $K389&lt;=2026), (AND($J389= "New", $K389&gt;2026))), "N/A", VLOOKUP($F389, 'Source Data'!$B$15:$I$22,8)), "")</f>
        <v/>
      </c>
      <c r="AG389" s="171" t="str">
        <f>IF(ISNUMBER($F389), IF(OR(AND(OR($J389="Retired", $J389="Permanent Low-Use"), $K389&lt;=2027), (AND($J389= "New", $K389&gt;2027))), "N/A", VLOOKUP($F389, 'Source Data'!$B$15:$I$22,8)), "")</f>
        <v/>
      </c>
      <c r="AH389" s="171" t="str">
        <f>IF(ISNUMBER($F389), IF(OR(AND(OR($J389="Retired", $J389="Permanent Low-Use"), $K389&lt;=2028), (AND($J389= "New", $K389&gt;2028))), "N/A", VLOOKUP($F389, 'Source Data'!$B$15:$I$22,8)), "")</f>
        <v/>
      </c>
      <c r="AI389" s="171" t="str">
        <f>IF(ISNUMBER($F389), IF(OR(AND(OR($J389="Retired", $J389="Permanent Low-Use"), $K389&lt;=2029), (AND($J389= "New", $K389&gt;2029))), "N/A", VLOOKUP($F389, 'Source Data'!$B$15:$I$22,8)), "")</f>
        <v/>
      </c>
      <c r="AJ389" s="171" t="str">
        <f>IF(ISNUMBER($F389), IF(OR(AND(OR($J389="Retired", $J389="Permanent Low-Use"), $K389&lt;=2030), (AND($J389= "New", $K389&gt;2030))), "N/A", VLOOKUP($F389, 'Source Data'!$B$15:$I$22,8)), "")</f>
        <v/>
      </c>
      <c r="AK389" s="171" t="str">
        <f>IF($N389= 0, "N/A", IF(ISERROR(VLOOKUP($F389, 'Source Data'!$B$4:$C$11,2)), "", VLOOKUP($F389, 'Source Data'!$B$4:$C$11,2)))</f>
        <v/>
      </c>
    </row>
    <row r="390" spans="1:37" x14ac:dyDescent="0.35">
      <c r="A390" s="99"/>
      <c r="B390" s="89"/>
      <c r="C390" s="90"/>
      <c r="D390" s="90"/>
      <c r="E390" s="91"/>
      <c r="F390" s="91"/>
      <c r="G390" s="86"/>
      <c r="H390" s="87"/>
      <c r="I390" s="86"/>
      <c r="J390" s="88"/>
      <c r="K390" s="92"/>
      <c r="L390" s="168" t="str">
        <f t="shared" si="15"/>
        <v/>
      </c>
      <c r="M390" s="170" t="str">
        <f>IF(ISERROR(VLOOKUP(E390,'Source Data'!$B$67:$J$97, MATCH(F390, 'Source Data'!$B$64:$J$64,1),TRUE))=TRUE,"",VLOOKUP(E390,'Source Data'!$B$67:$J$97,MATCH(F390, 'Source Data'!$B$64:$J$64,1),TRUE))</f>
        <v/>
      </c>
      <c r="N390" s="169" t="str">
        <f t="shared" si="16"/>
        <v/>
      </c>
      <c r="O390" s="170" t="str">
        <f>IF(OR(AND(OR($J390="Retired",$J390="Permanent Low-Use"),$K390&lt;=2020),(AND($J390="New",$K390&gt;2020))),"N/A",IF($N390=0,0,IF(ISERROR(VLOOKUP($E390,'Source Data'!$B$29:$J$60, MATCH($L390, 'Source Data'!$B$26:$J$26,1),TRUE))=TRUE,"",VLOOKUP($E390,'Source Data'!$B$29:$J$60,MATCH($L390, 'Source Data'!$B$26:$J$26,1),TRUE))))</f>
        <v/>
      </c>
      <c r="P390" s="170" t="str">
        <f>IF(OR(AND(OR($J390="Retired",$J390="Permanent Low-Use"),$K390&lt;=2021),(AND($J390="New",$K390&gt;2021))),"N/A",IF($N390=0,0,IF(ISERROR(VLOOKUP($E390,'Source Data'!$B$29:$J$60, MATCH($L390, 'Source Data'!$B$26:$J$26,1),TRUE))=TRUE,"",VLOOKUP($E390,'Source Data'!$B$29:$J$60,MATCH($L390, 'Source Data'!$B$26:$J$26,1),TRUE))))</f>
        <v/>
      </c>
      <c r="Q390" s="170" t="str">
        <f>IF(OR(AND(OR($J390="Retired",$J390="Permanent Low-Use"),$K390&lt;=2022),(AND($J390="New",$K390&gt;2022))),"N/A",IF($N390=0,0,IF(ISERROR(VLOOKUP($E390,'Source Data'!$B$29:$J$60, MATCH($L390, 'Source Data'!$B$26:$J$26,1),TRUE))=TRUE,"",VLOOKUP($E390,'Source Data'!$B$29:$J$60,MATCH($L390, 'Source Data'!$B$26:$J$26,1),TRUE))))</f>
        <v/>
      </c>
      <c r="R390" s="170" t="str">
        <f>IF(OR(AND(OR($J390="Retired",$J390="Permanent Low-Use"),$K390&lt;=2023),(AND($J390="New",$K390&gt;2023))),"N/A",IF($N390=0,0,IF(ISERROR(VLOOKUP($E390,'Source Data'!$B$29:$J$60, MATCH($L390, 'Source Data'!$B$26:$J$26,1),TRUE))=TRUE,"",VLOOKUP($E390,'Source Data'!$B$29:$J$60,MATCH($L390, 'Source Data'!$B$26:$J$26,1),TRUE))))</f>
        <v/>
      </c>
      <c r="S390" s="170" t="str">
        <f>IF(OR(AND(OR($J390="Retired",$J390="Permanent Low-Use"),$K390&lt;=2024),(AND($J390="New",$K390&gt;2024))),"N/A",IF($N390=0,0,IF(ISERROR(VLOOKUP($E390,'Source Data'!$B$29:$J$60, MATCH($L390, 'Source Data'!$B$26:$J$26,1),TRUE))=TRUE,"",VLOOKUP($E390,'Source Data'!$B$29:$J$60,MATCH($L390, 'Source Data'!$B$26:$J$26,1),TRUE))))</f>
        <v/>
      </c>
      <c r="T390" s="170" t="str">
        <f>IF(OR(AND(OR($J390="Retired",$J390="Permanent Low-Use"),$K390&lt;=2025),(AND($J390="New",$K390&gt;2025))),"N/A",IF($N390=0,0,IF(ISERROR(VLOOKUP($E390,'Source Data'!$B$29:$J$60, MATCH($L390, 'Source Data'!$B$26:$J$26,1),TRUE))=TRUE,"",VLOOKUP($E390,'Source Data'!$B$29:$J$60,MATCH($L390, 'Source Data'!$B$26:$J$26,1),TRUE))))</f>
        <v/>
      </c>
      <c r="U390" s="170" t="str">
        <f>IF(OR(AND(OR($J390="Retired",$J390="Permanent Low-Use"),$K390&lt;=2026),(AND($J390="New",$K390&gt;2026))),"N/A",IF($N390=0,0,IF(ISERROR(VLOOKUP($E390,'Source Data'!$B$29:$J$60, MATCH($L390, 'Source Data'!$B$26:$J$26,1),TRUE))=TRUE,"",VLOOKUP($E390,'Source Data'!$B$29:$J$60,MATCH($L390, 'Source Data'!$B$26:$J$26,1),TRUE))))</f>
        <v/>
      </c>
      <c r="V390" s="170" t="str">
        <f>IF(OR(AND(OR($J390="Retired",$J390="Permanent Low-Use"),$K390&lt;=2027),(AND($J390="New",$K390&gt;2027))),"N/A",IF($N390=0,0,IF(ISERROR(VLOOKUP($E390,'Source Data'!$B$29:$J$60, MATCH($L390, 'Source Data'!$B$26:$J$26,1),TRUE))=TRUE,"",VLOOKUP($E390,'Source Data'!$B$29:$J$60,MATCH($L390, 'Source Data'!$B$26:$J$26,1),TRUE))))</f>
        <v/>
      </c>
      <c r="W390" s="170" t="str">
        <f>IF(OR(AND(OR($J390="Retired",$J390="Permanent Low-Use"),$K390&lt;=2028),(AND($J390="New",$K390&gt;2028))),"N/A",IF($N390=0,0,IF(ISERROR(VLOOKUP($E390,'Source Data'!$B$29:$J$60, MATCH($L390, 'Source Data'!$B$26:$J$26,1),TRUE))=TRUE,"",VLOOKUP($E390,'Source Data'!$B$29:$J$60,MATCH($L390, 'Source Data'!$B$26:$J$26,1),TRUE))))</f>
        <v/>
      </c>
      <c r="X390" s="170" t="str">
        <f>IF(OR(AND(OR($J390="Retired",$J390="Permanent Low-Use"),$K390&lt;=2029),(AND($J390="New",$K390&gt;2029))),"N/A",IF($N390=0,0,IF(ISERROR(VLOOKUP($E390,'Source Data'!$B$29:$J$60, MATCH($L390, 'Source Data'!$B$26:$J$26,1),TRUE))=TRUE,"",VLOOKUP($E390,'Source Data'!$B$29:$J$60,MATCH($L390, 'Source Data'!$B$26:$J$26,1),TRUE))))</f>
        <v/>
      </c>
      <c r="Y390" s="170" t="str">
        <f>IF(OR(AND(OR($J390="Retired",$J390="Permanent Low-Use"),$K390&lt;=2030),(AND($J390="New",$K390&gt;2030))),"N/A",IF($N390=0,0,IF(ISERROR(VLOOKUP($E390,'Source Data'!$B$29:$J$60, MATCH($L390, 'Source Data'!$B$26:$J$26,1),TRUE))=TRUE,"",VLOOKUP($E390,'Source Data'!$B$29:$J$60,MATCH($L390, 'Source Data'!$B$26:$J$26,1),TRUE))))</f>
        <v/>
      </c>
      <c r="Z390" s="171" t="str">
        <f>IF(ISNUMBER($L390),IF(OR(AND(OR($J390="Retired",$J390="Permanent Low-Use"),$K390&lt;=2020),(AND($J390="New",$K390&gt;2020))),"N/A",VLOOKUP($F390,'Source Data'!$B$15:$I$22,5)),"")</f>
        <v/>
      </c>
      <c r="AA390" s="171" t="str">
        <f>IF(ISNUMBER($F390), IF(OR(AND(OR($J390="Retired", $J390="Permanent Low-Use"), $K390&lt;=2021), (AND($J390= "New", $K390&gt;2021))), "N/A", VLOOKUP($F390, 'Source Data'!$B$15:$I$22,6)), "")</f>
        <v/>
      </c>
      <c r="AB390" s="171" t="str">
        <f>IF(ISNUMBER($F390), IF(OR(AND(OR($J390="Retired", $J390="Permanent Low-Use"), $K390&lt;=2022), (AND($J390= "New", $K390&gt;2022))), "N/A", VLOOKUP($F390, 'Source Data'!$B$15:$I$22,7)), "")</f>
        <v/>
      </c>
      <c r="AC390" s="171" t="str">
        <f>IF(ISNUMBER($F390), IF(OR(AND(OR($J390="Retired", $J390="Permanent Low-Use"), $K390&lt;=2023), (AND($J390= "New", $K390&gt;2023))), "N/A", VLOOKUP($F390, 'Source Data'!$B$15:$I$22,8)), "")</f>
        <v/>
      </c>
      <c r="AD390" s="171" t="str">
        <f>IF(ISNUMBER($F390), IF(OR(AND(OR($J390="Retired", $J390="Permanent Low-Use"), $K390&lt;=2024), (AND($J390= "New", $K390&gt;2024))), "N/A", VLOOKUP($F390, 'Source Data'!$B$15:$I$22,8)), "")</f>
        <v/>
      </c>
      <c r="AE390" s="171" t="str">
        <f>IF(ISNUMBER($F390), IF(OR(AND(OR($J390="Retired", $J390="Permanent Low-Use"), $K390&lt;=2025), (AND($J390= "New", $K390&gt;2025))), "N/A", VLOOKUP($F390, 'Source Data'!$B$15:$I$22,8)), "")</f>
        <v/>
      </c>
      <c r="AF390" s="171" t="str">
        <f>IF(ISNUMBER($F390), IF(OR(AND(OR($J390="Retired", $J390="Permanent Low-Use"), $K390&lt;=2026), (AND($J390= "New", $K390&gt;2026))), "N/A", VLOOKUP($F390, 'Source Data'!$B$15:$I$22,8)), "")</f>
        <v/>
      </c>
      <c r="AG390" s="171" t="str">
        <f>IF(ISNUMBER($F390), IF(OR(AND(OR($J390="Retired", $J390="Permanent Low-Use"), $K390&lt;=2027), (AND($J390= "New", $K390&gt;2027))), "N/A", VLOOKUP($F390, 'Source Data'!$B$15:$I$22,8)), "")</f>
        <v/>
      </c>
      <c r="AH390" s="171" t="str">
        <f>IF(ISNUMBER($F390), IF(OR(AND(OR($J390="Retired", $J390="Permanent Low-Use"), $K390&lt;=2028), (AND($J390= "New", $K390&gt;2028))), "N/A", VLOOKUP($F390, 'Source Data'!$B$15:$I$22,8)), "")</f>
        <v/>
      </c>
      <c r="AI390" s="171" t="str">
        <f>IF(ISNUMBER($F390), IF(OR(AND(OR($J390="Retired", $J390="Permanent Low-Use"), $K390&lt;=2029), (AND($J390= "New", $K390&gt;2029))), "N/A", VLOOKUP($F390, 'Source Data'!$B$15:$I$22,8)), "")</f>
        <v/>
      </c>
      <c r="AJ390" s="171" t="str">
        <f>IF(ISNUMBER($F390), IF(OR(AND(OR($J390="Retired", $J390="Permanent Low-Use"), $K390&lt;=2030), (AND($J390= "New", $K390&gt;2030))), "N/A", VLOOKUP($F390, 'Source Data'!$B$15:$I$22,8)), "")</f>
        <v/>
      </c>
      <c r="AK390" s="171" t="str">
        <f>IF($N390= 0, "N/A", IF(ISERROR(VLOOKUP($F390, 'Source Data'!$B$4:$C$11,2)), "", VLOOKUP($F390, 'Source Data'!$B$4:$C$11,2)))</f>
        <v/>
      </c>
    </row>
    <row r="391" spans="1:37" x14ac:dyDescent="0.35">
      <c r="A391" s="99"/>
      <c r="B391" s="89"/>
      <c r="C391" s="90"/>
      <c r="D391" s="90"/>
      <c r="E391" s="91"/>
      <c r="F391" s="91"/>
      <c r="G391" s="86"/>
      <c r="H391" s="87"/>
      <c r="I391" s="86"/>
      <c r="J391" s="88"/>
      <c r="K391" s="92"/>
      <c r="L391" s="168" t="str">
        <f t="shared" si="15"/>
        <v/>
      </c>
      <c r="M391" s="170" t="str">
        <f>IF(ISERROR(VLOOKUP(E391,'Source Data'!$B$67:$J$97, MATCH(F391, 'Source Data'!$B$64:$J$64,1),TRUE))=TRUE,"",VLOOKUP(E391,'Source Data'!$B$67:$J$97,MATCH(F391, 'Source Data'!$B$64:$J$64,1),TRUE))</f>
        <v/>
      </c>
      <c r="N391" s="169" t="str">
        <f t="shared" si="16"/>
        <v/>
      </c>
      <c r="O391" s="170" t="str">
        <f>IF(OR(AND(OR($J391="Retired",$J391="Permanent Low-Use"),$K391&lt;=2020),(AND($J391="New",$K391&gt;2020))),"N/A",IF($N391=0,0,IF(ISERROR(VLOOKUP($E391,'Source Data'!$B$29:$J$60, MATCH($L391, 'Source Data'!$B$26:$J$26,1),TRUE))=TRUE,"",VLOOKUP($E391,'Source Data'!$B$29:$J$60,MATCH($L391, 'Source Data'!$B$26:$J$26,1),TRUE))))</f>
        <v/>
      </c>
      <c r="P391" s="170" t="str">
        <f>IF(OR(AND(OR($J391="Retired",$J391="Permanent Low-Use"),$K391&lt;=2021),(AND($J391="New",$K391&gt;2021))),"N/A",IF($N391=0,0,IF(ISERROR(VLOOKUP($E391,'Source Data'!$B$29:$J$60, MATCH($L391, 'Source Data'!$B$26:$J$26,1),TRUE))=TRUE,"",VLOOKUP($E391,'Source Data'!$B$29:$J$60,MATCH($L391, 'Source Data'!$B$26:$J$26,1),TRUE))))</f>
        <v/>
      </c>
      <c r="Q391" s="170" t="str">
        <f>IF(OR(AND(OR($J391="Retired",$J391="Permanent Low-Use"),$K391&lt;=2022),(AND($J391="New",$K391&gt;2022))),"N/A",IF($N391=0,0,IF(ISERROR(VLOOKUP($E391,'Source Data'!$B$29:$J$60, MATCH($L391, 'Source Data'!$B$26:$J$26,1),TRUE))=TRUE,"",VLOOKUP($E391,'Source Data'!$B$29:$J$60,MATCH($L391, 'Source Data'!$B$26:$J$26,1),TRUE))))</f>
        <v/>
      </c>
      <c r="R391" s="170" t="str">
        <f>IF(OR(AND(OR($J391="Retired",$J391="Permanent Low-Use"),$K391&lt;=2023),(AND($J391="New",$K391&gt;2023))),"N/A",IF($N391=0,0,IF(ISERROR(VLOOKUP($E391,'Source Data'!$B$29:$J$60, MATCH($L391, 'Source Data'!$B$26:$J$26,1),TRUE))=TRUE,"",VLOOKUP($E391,'Source Data'!$B$29:$J$60,MATCH($L391, 'Source Data'!$B$26:$J$26,1),TRUE))))</f>
        <v/>
      </c>
      <c r="S391" s="170" t="str">
        <f>IF(OR(AND(OR($J391="Retired",$J391="Permanent Low-Use"),$K391&lt;=2024),(AND($J391="New",$K391&gt;2024))),"N/A",IF($N391=0,0,IF(ISERROR(VLOOKUP($E391,'Source Data'!$B$29:$J$60, MATCH($L391, 'Source Data'!$B$26:$J$26,1),TRUE))=TRUE,"",VLOOKUP($E391,'Source Data'!$B$29:$J$60,MATCH($L391, 'Source Data'!$B$26:$J$26,1),TRUE))))</f>
        <v/>
      </c>
      <c r="T391" s="170" t="str">
        <f>IF(OR(AND(OR($J391="Retired",$J391="Permanent Low-Use"),$K391&lt;=2025),(AND($J391="New",$K391&gt;2025))),"N/A",IF($N391=0,0,IF(ISERROR(VLOOKUP($E391,'Source Data'!$B$29:$J$60, MATCH($L391, 'Source Data'!$B$26:$J$26,1),TRUE))=TRUE,"",VLOOKUP($E391,'Source Data'!$B$29:$J$60,MATCH($L391, 'Source Data'!$B$26:$J$26,1),TRUE))))</f>
        <v/>
      </c>
      <c r="U391" s="170" t="str">
        <f>IF(OR(AND(OR($J391="Retired",$J391="Permanent Low-Use"),$K391&lt;=2026),(AND($J391="New",$K391&gt;2026))),"N/A",IF($N391=0,0,IF(ISERROR(VLOOKUP($E391,'Source Data'!$B$29:$J$60, MATCH($L391, 'Source Data'!$B$26:$J$26,1),TRUE))=TRUE,"",VLOOKUP($E391,'Source Data'!$B$29:$J$60,MATCH($L391, 'Source Data'!$B$26:$J$26,1),TRUE))))</f>
        <v/>
      </c>
      <c r="V391" s="170" t="str">
        <f>IF(OR(AND(OR($J391="Retired",$J391="Permanent Low-Use"),$K391&lt;=2027),(AND($J391="New",$K391&gt;2027))),"N/A",IF($N391=0,0,IF(ISERROR(VLOOKUP($E391,'Source Data'!$B$29:$J$60, MATCH($L391, 'Source Data'!$B$26:$J$26,1),TRUE))=TRUE,"",VLOOKUP($E391,'Source Data'!$B$29:$J$60,MATCH($L391, 'Source Data'!$B$26:$J$26,1),TRUE))))</f>
        <v/>
      </c>
      <c r="W391" s="170" t="str">
        <f>IF(OR(AND(OR($J391="Retired",$J391="Permanent Low-Use"),$K391&lt;=2028),(AND($J391="New",$K391&gt;2028))),"N/A",IF($N391=0,0,IF(ISERROR(VLOOKUP($E391,'Source Data'!$B$29:$J$60, MATCH($L391, 'Source Data'!$B$26:$J$26,1),TRUE))=TRUE,"",VLOOKUP($E391,'Source Data'!$B$29:$J$60,MATCH($L391, 'Source Data'!$B$26:$J$26,1),TRUE))))</f>
        <v/>
      </c>
      <c r="X391" s="170" t="str">
        <f>IF(OR(AND(OR($J391="Retired",$J391="Permanent Low-Use"),$K391&lt;=2029),(AND($J391="New",$K391&gt;2029))),"N/A",IF($N391=0,0,IF(ISERROR(VLOOKUP($E391,'Source Data'!$B$29:$J$60, MATCH($L391, 'Source Data'!$B$26:$J$26,1),TRUE))=TRUE,"",VLOOKUP($E391,'Source Data'!$B$29:$J$60,MATCH($L391, 'Source Data'!$B$26:$J$26,1),TRUE))))</f>
        <v/>
      </c>
      <c r="Y391" s="170" t="str">
        <f>IF(OR(AND(OR($J391="Retired",$J391="Permanent Low-Use"),$K391&lt;=2030),(AND($J391="New",$K391&gt;2030))),"N/A",IF($N391=0,0,IF(ISERROR(VLOOKUP($E391,'Source Data'!$B$29:$J$60, MATCH($L391, 'Source Data'!$B$26:$J$26,1),TRUE))=TRUE,"",VLOOKUP($E391,'Source Data'!$B$29:$J$60,MATCH($L391, 'Source Data'!$B$26:$J$26,1),TRUE))))</f>
        <v/>
      </c>
      <c r="Z391" s="171" t="str">
        <f>IF(ISNUMBER($L391),IF(OR(AND(OR($J391="Retired",$J391="Permanent Low-Use"),$K391&lt;=2020),(AND($J391="New",$K391&gt;2020))),"N/A",VLOOKUP($F391,'Source Data'!$B$15:$I$22,5)),"")</f>
        <v/>
      </c>
      <c r="AA391" s="171" t="str">
        <f>IF(ISNUMBER($F391), IF(OR(AND(OR($J391="Retired", $J391="Permanent Low-Use"), $K391&lt;=2021), (AND($J391= "New", $K391&gt;2021))), "N/A", VLOOKUP($F391, 'Source Data'!$B$15:$I$22,6)), "")</f>
        <v/>
      </c>
      <c r="AB391" s="171" t="str">
        <f>IF(ISNUMBER($F391), IF(OR(AND(OR($J391="Retired", $J391="Permanent Low-Use"), $K391&lt;=2022), (AND($J391= "New", $K391&gt;2022))), "N/A", VLOOKUP($F391, 'Source Data'!$B$15:$I$22,7)), "")</f>
        <v/>
      </c>
      <c r="AC391" s="171" t="str">
        <f>IF(ISNUMBER($F391), IF(OR(AND(OR($J391="Retired", $J391="Permanent Low-Use"), $K391&lt;=2023), (AND($J391= "New", $K391&gt;2023))), "N/A", VLOOKUP($F391, 'Source Data'!$B$15:$I$22,8)), "")</f>
        <v/>
      </c>
      <c r="AD391" s="171" t="str">
        <f>IF(ISNUMBER($F391), IF(OR(AND(OR($J391="Retired", $J391="Permanent Low-Use"), $K391&lt;=2024), (AND($J391= "New", $K391&gt;2024))), "N/A", VLOOKUP($F391, 'Source Data'!$B$15:$I$22,8)), "")</f>
        <v/>
      </c>
      <c r="AE391" s="171" t="str">
        <f>IF(ISNUMBER($F391), IF(OR(AND(OR($J391="Retired", $J391="Permanent Low-Use"), $K391&lt;=2025), (AND($J391= "New", $K391&gt;2025))), "N/A", VLOOKUP($F391, 'Source Data'!$B$15:$I$22,8)), "")</f>
        <v/>
      </c>
      <c r="AF391" s="171" t="str">
        <f>IF(ISNUMBER($F391), IF(OR(AND(OR($J391="Retired", $J391="Permanent Low-Use"), $K391&lt;=2026), (AND($J391= "New", $K391&gt;2026))), "N/A", VLOOKUP($F391, 'Source Data'!$B$15:$I$22,8)), "")</f>
        <v/>
      </c>
      <c r="AG391" s="171" t="str">
        <f>IF(ISNUMBER($F391), IF(OR(AND(OR($J391="Retired", $J391="Permanent Low-Use"), $K391&lt;=2027), (AND($J391= "New", $K391&gt;2027))), "N/A", VLOOKUP($F391, 'Source Data'!$B$15:$I$22,8)), "")</f>
        <v/>
      </c>
      <c r="AH391" s="171" t="str">
        <f>IF(ISNUMBER($F391), IF(OR(AND(OR($J391="Retired", $J391="Permanent Low-Use"), $K391&lt;=2028), (AND($J391= "New", $K391&gt;2028))), "N/A", VLOOKUP($F391, 'Source Data'!$B$15:$I$22,8)), "")</f>
        <v/>
      </c>
      <c r="AI391" s="171" t="str">
        <f>IF(ISNUMBER($F391), IF(OR(AND(OR($J391="Retired", $J391="Permanent Low-Use"), $K391&lt;=2029), (AND($J391= "New", $K391&gt;2029))), "N/A", VLOOKUP($F391, 'Source Data'!$B$15:$I$22,8)), "")</f>
        <v/>
      </c>
      <c r="AJ391" s="171" t="str">
        <f>IF(ISNUMBER($F391), IF(OR(AND(OR($J391="Retired", $J391="Permanent Low-Use"), $K391&lt;=2030), (AND($J391= "New", $K391&gt;2030))), "N/A", VLOOKUP($F391, 'Source Data'!$B$15:$I$22,8)), "")</f>
        <v/>
      </c>
      <c r="AK391" s="171" t="str">
        <f>IF($N391= 0, "N/A", IF(ISERROR(VLOOKUP($F391, 'Source Data'!$B$4:$C$11,2)), "", VLOOKUP($F391, 'Source Data'!$B$4:$C$11,2)))</f>
        <v/>
      </c>
    </row>
    <row r="392" spans="1:37" x14ac:dyDescent="0.35">
      <c r="A392" s="99"/>
      <c r="B392" s="89"/>
      <c r="C392" s="90"/>
      <c r="D392" s="90"/>
      <c r="E392" s="91"/>
      <c r="F392" s="91"/>
      <c r="G392" s="86"/>
      <c r="H392" s="87"/>
      <c r="I392" s="86"/>
      <c r="J392" s="88"/>
      <c r="K392" s="92"/>
      <c r="L392" s="168" t="str">
        <f t="shared" si="15"/>
        <v/>
      </c>
      <c r="M392" s="170" t="str">
        <f>IF(ISERROR(VLOOKUP(E392,'Source Data'!$B$67:$J$97, MATCH(F392, 'Source Data'!$B$64:$J$64,1),TRUE))=TRUE,"",VLOOKUP(E392,'Source Data'!$B$67:$J$97,MATCH(F392, 'Source Data'!$B$64:$J$64,1),TRUE))</f>
        <v/>
      </c>
      <c r="N392" s="169" t="str">
        <f t="shared" si="16"/>
        <v/>
      </c>
      <c r="O392" s="170" t="str">
        <f>IF(OR(AND(OR($J392="Retired",$J392="Permanent Low-Use"),$K392&lt;=2020),(AND($J392="New",$K392&gt;2020))),"N/A",IF($N392=0,0,IF(ISERROR(VLOOKUP($E392,'Source Data'!$B$29:$J$60, MATCH($L392, 'Source Data'!$B$26:$J$26,1),TRUE))=TRUE,"",VLOOKUP($E392,'Source Data'!$B$29:$J$60,MATCH($L392, 'Source Data'!$B$26:$J$26,1),TRUE))))</f>
        <v/>
      </c>
      <c r="P392" s="170" t="str">
        <f>IF(OR(AND(OR($J392="Retired",$J392="Permanent Low-Use"),$K392&lt;=2021),(AND($J392="New",$K392&gt;2021))),"N/A",IF($N392=0,0,IF(ISERROR(VLOOKUP($E392,'Source Data'!$B$29:$J$60, MATCH($L392, 'Source Data'!$B$26:$J$26,1),TRUE))=TRUE,"",VLOOKUP($E392,'Source Data'!$B$29:$J$60,MATCH($L392, 'Source Data'!$B$26:$J$26,1),TRUE))))</f>
        <v/>
      </c>
      <c r="Q392" s="170" t="str">
        <f>IF(OR(AND(OR($J392="Retired",$J392="Permanent Low-Use"),$K392&lt;=2022),(AND($J392="New",$K392&gt;2022))),"N/A",IF($N392=0,0,IF(ISERROR(VLOOKUP($E392,'Source Data'!$B$29:$J$60, MATCH($L392, 'Source Data'!$B$26:$J$26,1),TRUE))=TRUE,"",VLOOKUP($E392,'Source Data'!$B$29:$J$60,MATCH($L392, 'Source Data'!$B$26:$J$26,1),TRUE))))</f>
        <v/>
      </c>
      <c r="R392" s="170" t="str">
        <f>IF(OR(AND(OR($J392="Retired",$J392="Permanent Low-Use"),$K392&lt;=2023),(AND($J392="New",$K392&gt;2023))),"N/A",IF($N392=0,0,IF(ISERROR(VLOOKUP($E392,'Source Data'!$B$29:$J$60, MATCH($L392, 'Source Data'!$B$26:$J$26,1),TRUE))=TRUE,"",VLOOKUP($E392,'Source Data'!$B$29:$J$60,MATCH($L392, 'Source Data'!$B$26:$J$26,1),TRUE))))</f>
        <v/>
      </c>
      <c r="S392" s="170" t="str">
        <f>IF(OR(AND(OR($J392="Retired",$J392="Permanent Low-Use"),$K392&lt;=2024),(AND($J392="New",$K392&gt;2024))),"N/A",IF($N392=0,0,IF(ISERROR(VLOOKUP($E392,'Source Data'!$B$29:$J$60, MATCH($L392, 'Source Data'!$B$26:$J$26,1),TRUE))=TRUE,"",VLOOKUP($E392,'Source Data'!$B$29:$J$60,MATCH($L392, 'Source Data'!$B$26:$J$26,1),TRUE))))</f>
        <v/>
      </c>
      <c r="T392" s="170" t="str">
        <f>IF(OR(AND(OR($J392="Retired",$J392="Permanent Low-Use"),$K392&lt;=2025),(AND($J392="New",$K392&gt;2025))),"N/A",IF($N392=0,0,IF(ISERROR(VLOOKUP($E392,'Source Data'!$B$29:$J$60, MATCH($L392, 'Source Data'!$B$26:$J$26,1),TRUE))=TRUE,"",VLOOKUP($E392,'Source Data'!$B$29:$J$60,MATCH($L392, 'Source Data'!$B$26:$J$26,1),TRUE))))</f>
        <v/>
      </c>
      <c r="U392" s="170" t="str">
        <f>IF(OR(AND(OR($J392="Retired",$J392="Permanent Low-Use"),$K392&lt;=2026),(AND($J392="New",$K392&gt;2026))),"N/A",IF($N392=0,0,IF(ISERROR(VLOOKUP($E392,'Source Data'!$B$29:$J$60, MATCH($L392, 'Source Data'!$B$26:$J$26,1),TRUE))=TRUE,"",VLOOKUP($E392,'Source Data'!$B$29:$J$60,MATCH($L392, 'Source Data'!$B$26:$J$26,1),TRUE))))</f>
        <v/>
      </c>
      <c r="V392" s="170" t="str">
        <f>IF(OR(AND(OR($J392="Retired",$J392="Permanent Low-Use"),$K392&lt;=2027),(AND($J392="New",$K392&gt;2027))),"N/A",IF($N392=0,0,IF(ISERROR(VLOOKUP($E392,'Source Data'!$B$29:$J$60, MATCH($L392, 'Source Data'!$B$26:$J$26,1),TRUE))=TRUE,"",VLOOKUP($E392,'Source Data'!$B$29:$J$60,MATCH($L392, 'Source Data'!$B$26:$J$26,1),TRUE))))</f>
        <v/>
      </c>
      <c r="W392" s="170" t="str">
        <f>IF(OR(AND(OR($J392="Retired",$J392="Permanent Low-Use"),$K392&lt;=2028),(AND($J392="New",$K392&gt;2028))),"N/A",IF($N392=0,0,IF(ISERROR(VLOOKUP($E392,'Source Data'!$B$29:$J$60, MATCH($L392, 'Source Data'!$B$26:$J$26,1),TRUE))=TRUE,"",VLOOKUP($E392,'Source Data'!$B$29:$J$60,MATCH($L392, 'Source Data'!$B$26:$J$26,1),TRUE))))</f>
        <v/>
      </c>
      <c r="X392" s="170" t="str">
        <f>IF(OR(AND(OR($J392="Retired",$J392="Permanent Low-Use"),$K392&lt;=2029),(AND($J392="New",$K392&gt;2029))),"N/A",IF($N392=0,0,IF(ISERROR(VLOOKUP($E392,'Source Data'!$B$29:$J$60, MATCH($L392, 'Source Data'!$B$26:$J$26,1),TRUE))=TRUE,"",VLOOKUP($E392,'Source Data'!$B$29:$J$60,MATCH($L392, 'Source Data'!$B$26:$J$26,1),TRUE))))</f>
        <v/>
      </c>
      <c r="Y392" s="170" t="str">
        <f>IF(OR(AND(OR($J392="Retired",$J392="Permanent Low-Use"),$K392&lt;=2030),(AND($J392="New",$K392&gt;2030))),"N/A",IF($N392=0,0,IF(ISERROR(VLOOKUP($E392,'Source Data'!$B$29:$J$60, MATCH($L392, 'Source Data'!$B$26:$J$26,1),TRUE))=TRUE,"",VLOOKUP($E392,'Source Data'!$B$29:$J$60,MATCH($L392, 'Source Data'!$B$26:$J$26,1),TRUE))))</f>
        <v/>
      </c>
      <c r="Z392" s="171" t="str">
        <f>IF(ISNUMBER($L392),IF(OR(AND(OR($J392="Retired",$J392="Permanent Low-Use"),$K392&lt;=2020),(AND($J392="New",$K392&gt;2020))),"N/A",VLOOKUP($F392,'Source Data'!$B$15:$I$22,5)),"")</f>
        <v/>
      </c>
      <c r="AA392" s="171" t="str">
        <f>IF(ISNUMBER($F392), IF(OR(AND(OR($J392="Retired", $J392="Permanent Low-Use"), $K392&lt;=2021), (AND($J392= "New", $K392&gt;2021))), "N/A", VLOOKUP($F392, 'Source Data'!$B$15:$I$22,6)), "")</f>
        <v/>
      </c>
      <c r="AB392" s="171" t="str">
        <f>IF(ISNUMBER($F392), IF(OR(AND(OR($J392="Retired", $J392="Permanent Low-Use"), $K392&lt;=2022), (AND($J392= "New", $K392&gt;2022))), "N/A", VLOOKUP($F392, 'Source Data'!$B$15:$I$22,7)), "")</f>
        <v/>
      </c>
      <c r="AC392" s="171" t="str">
        <f>IF(ISNUMBER($F392), IF(OR(AND(OR($J392="Retired", $J392="Permanent Low-Use"), $K392&lt;=2023), (AND($J392= "New", $K392&gt;2023))), "N/A", VLOOKUP($F392, 'Source Data'!$B$15:$I$22,8)), "")</f>
        <v/>
      </c>
      <c r="AD392" s="171" t="str">
        <f>IF(ISNUMBER($F392), IF(OR(AND(OR($J392="Retired", $J392="Permanent Low-Use"), $K392&lt;=2024), (AND($J392= "New", $K392&gt;2024))), "N/A", VLOOKUP($F392, 'Source Data'!$B$15:$I$22,8)), "")</f>
        <v/>
      </c>
      <c r="AE392" s="171" t="str">
        <f>IF(ISNUMBER($F392), IF(OR(AND(OR($J392="Retired", $J392="Permanent Low-Use"), $K392&lt;=2025), (AND($J392= "New", $K392&gt;2025))), "N/A", VLOOKUP($F392, 'Source Data'!$B$15:$I$22,8)), "")</f>
        <v/>
      </c>
      <c r="AF392" s="171" t="str">
        <f>IF(ISNUMBER($F392), IF(OR(AND(OR($J392="Retired", $J392="Permanent Low-Use"), $K392&lt;=2026), (AND($J392= "New", $K392&gt;2026))), "N/A", VLOOKUP($F392, 'Source Data'!$B$15:$I$22,8)), "")</f>
        <v/>
      </c>
      <c r="AG392" s="171" t="str">
        <f>IF(ISNUMBER($F392), IF(OR(AND(OR($J392="Retired", $J392="Permanent Low-Use"), $K392&lt;=2027), (AND($J392= "New", $K392&gt;2027))), "N/A", VLOOKUP($F392, 'Source Data'!$B$15:$I$22,8)), "")</f>
        <v/>
      </c>
      <c r="AH392" s="171" t="str">
        <f>IF(ISNUMBER($F392), IF(OR(AND(OR($J392="Retired", $J392="Permanent Low-Use"), $K392&lt;=2028), (AND($J392= "New", $K392&gt;2028))), "N/A", VLOOKUP($F392, 'Source Data'!$B$15:$I$22,8)), "")</f>
        <v/>
      </c>
      <c r="AI392" s="171" t="str">
        <f>IF(ISNUMBER($F392), IF(OR(AND(OR($J392="Retired", $J392="Permanent Low-Use"), $K392&lt;=2029), (AND($J392= "New", $K392&gt;2029))), "N/A", VLOOKUP($F392, 'Source Data'!$B$15:$I$22,8)), "")</f>
        <v/>
      </c>
      <c r="AJ392" s="171" t="str">
        <f>IF(ISNUMBER($F392), IF(OR(AND(OR($J392="Retired", $J392="Permanent Low-Use"), $K392&lt;=2030), (AND($J392= "New", $K392&gt;2030))), "N/A", VLOOKUP($F392, 'Source Data'!$B$15:$I$22,8)), "")</f>
        <v/>
      </c>
      <c r="AK392" s="171" t="str">
        <f>IF($N392= 0, "N/A", IF(ISERROR(VLOOKUP($F392, 'Source Data'!$B$4:$C$11,2)), "", VLOOKUP($F392, 'Source Data'!$B$4:$C$11,2)))</f>
        <v/>
      </c>
    </row>
    <row r="393" spans="1:37" x14ac:dyDescent="0.35">
      <c r="A393" s="99"/>
      <c r="B393" s="89"/>
      <c r="C393" s="90"/>
      <c r="D393" s="90"/>
      <c r="E393" s="91"/>
      <c r="F393" s="91"/>
      <c r="G393" s="86"/>
      <c r="H393" s="87"/>
      <c r="I393" s="86"/>
      <c r="J393" s="88"/>
      <c r="K393" s="92"/>
      <c r="L393" s="168" t="str">
        <f t="shared" si="15"/>
        <v/>
      </c>
      <c r="M393" s="170" t="str">
        <f>IF(ISERROR(VLOOKUP(E393,'Source Data'!$B$67:$J$97, MATCH(F393, 'Source Data'!$B$64:$J$64,1),TRUE))=TRUE,"",VLOOKUP(E393,'Source Data'!$B$67:$J$97,MATCH(F393, 'Source Data'!$B$64:$J$64,1),TRUE))</f>
        <v/>
      </c>
      <c r="N393" s="169" t="str">
        <f t="shared" si="16"/>
        <v/>
      </c>
      <c r="O393" s="170" t="str">
        <f>IF(OR(AND(OR($J393="Retired",$J393="Permanent Low-Use"),$K393&lt;=2020),(AND($J393="New",$K393&gt;2020))),"N/A",IF($N393=0,0,IF(ISERROR(VLOOKUP($E393,'Source Data'!$B$29:$J$60, MATCH($L393, 'Source Data'!$B$26:$J$26,1),TRUE))=TRUE,"",VLOOKUP($E393,'Source Data'!$B$29:$J$60,MATCH($L393, 'Source Data'!$B$26:$J$26,1),TRUE))))</f>
        <v/>
      </c>
      <c r="P393" s="170" t="str">
        <f>IF(OR(AND(OR($J393="Retired",$J393="Permanent Low-Use"),$K393&lt;=2021),(AND($J393="New",$K393&gt;2021))),"N/A",IF($N393=0,0,IF(ISERROR(VLOOKUP($E393,'Source Data'!$B$29:$J$60, MATCH($L393, 'Source Data'!$B$26:$J$26,1),TRUE))=TRUE,"",VLOOKUP($E393,'Source Data'!$B$29:$J$60,MATCH($L393, 'Source Data'!$B$26:$J$26,1),TRUE))))</f>
        <v/>
      </c>
      <c r="Q393" s="170" t="str">
        <f>IF(OR(AND(OR($J393="Retired",$J393="Permanent Low-Use"),$K393&lt;=2022),(AND($J393="New",$K393&gt;2022))),"N/A",IF($N393=0,0,IF(ISERROR(VLOOKUP($E393,'Source Data'!$B$29:$J$60, MATCH($L393, 'Source Data'!$B$26:$J$26,1),TRUE))=TRUE,"",VLOOKUP($E393,'Source Data'!$B$29:$J$60,MATCH($L393, 'Source Data'!$B$26:$J$26,1),TRUE))))</f>
        <v/>
      </c>
      <c r="R393" s="170" t="str">
        <f>IF(OR(AND(OR($J393="Retired",$J393="Permanent Low-Use"),$K393&lt;=2023),(AND($J393="New",$K393&gt;2023))),"N/A",IF($N393=0,0,IF(ISERROR(VLOOKUP($E393,'Source Data'!$B$29:$J$60, MATCH($L393, 'Source Data'!$B$26:$J$26,1),TRUE))=TRUE,"",VLOOKUP($E393,'Source Data'!$B$29:$J$60,MATCH($L393, 'Source Data'!$B$26:$J$26,1),TRUE))))</f>
        <v/>
      </c>
      <c r="S393" s="170" t="str">
        <f>IF(OR(AND(OR($J393="Retired",$J393="Permanent Low-Use"),$K393&lt;=2024),(AND($J393="New",$K393&gt;2024))),"N/A",IF($N393=0,0,IF(ISERROR(VLOOKUP($E393,'Source Data'!$B$29:$J$60, MATCH($L393, 'Source Data'!$B$26:$J$26,1),TRUE))=TRUE,"",VLOOKUP($E393,'Source Data'!$B$29:$J$60,MATCH($L393, 'Source Data'!$B$26:$J$26,1),TRUE))))</f>
        <v/>
      </c>
      <c r="T393" s="170" t="str">
        <f>IF(OR(AND(OR($J393="Retired",$J393="Permanent Low-Use"),$K393&lt;=2025),(AND($J393="New",$K393&gt;2025))),"N/A",IF($N393=0,0,IF(ISERROR(VLOOKUP($E393,'Source Data'!$B$29:$J$60, MATCH($L393, 'Source Data'!$B$26:$J$26,1),TRUE))=TRUE,"",VLOOKUP($E393,'Source Data'!$B$29:$J$60,MATCH($L393, 'Source Data'!$B$26:$J$26,1),TRUE))))</f>
        <v/>
      </c>
      <c r="U393" s="170" t="str">
        <f>IF(OR(AND(OR($J393="Retired",$J393="Permanent Low-Use"),$K393&lt;=2026),(AND($J393="New",$K393&gt;2026))),"N/A",IF($N393=0,0,IF(ISERROR(VLOOKUP($E393,'Source Data'!$B$29:$J$60, MATCH($L393, 'Source Data'!$B$26:$J$26,1),TRUE))=TRUE,"",VLOOKUP($E393,'Source Data'!$B$29:$J$60,MATCH($L393, 'Source Data'!$B$26:$J$26,1),TRUE))))</f>
        <v/>
      </c>
      <c r="V393" s="170" t="str">
        <f>IF(OR(AND(OR($J393="Retired",$J393="Permanent Low-Use"),$K393&lt;=2027),(AND($J393="New",$K393&gt;2027))),"N/A",IF($N393=0,0,IF(ISERROR(VLOOKUP($E393,'Source Data'!$B$29:$J$60, MATCH($L393, 'Source Data'!$B$26:$J$26,1),TRUE))=TRUE,"",VLOOKUP($E393,'Source Data'!$B$29:$J$60,MATCH($L393, 'Source Data'!$B$26:$J$26,1),TRUE))))</f>
        <v/>
      </c>
      <c r="W393" s="170" t="str">
        <f>IF(OR(AND(OR($J393="Retired",$J393="Permanent Low-Use"),$K393&lt;=2028),(AND($J393="New",$K393&gt;2028))),"N/A",IF($N393=0,0,IF(ISERROR(VLOOKUP($E393,'Source Data'!$B$29:$J$60, MATCH($L393, 'Source Data'!$B$26:$J$26,1),TRUE))=TRUE,"",VLOOKUP($E393,'Source Data'!$B$29:$J$60,MATCH($L393, 'Source Data'!$B$26:$J$26,1),TRUE))))</f>
        <v/>
      </c>
      <c r="X393" s="170" t="str">
        <f>IF(OR(AND(OR($J393="Retired",$J393="Permanent Low-Use"),$K393&lt;=2029),(AND($J393="New",$K393&gt;2029))),"N/A",IF($N393=0,0,IF(ISERROR(VLOOKUP($E393,'Source Data'!$B$29:$J$60, MATCH($L393, 'Source Data'!$B$26:$J$26,1),TRUE))=TRUE,"",VLOOKUP($E393,'Source Data'!$B$29:$J$60,MATCH($L393, 'Source Data'!$B$26:$J$26,1),TRUE))))</f>
        <v/>
      </c>
      <c r="Y393" s="170" t="str">
        <f>IF(OR(AND(OR($J393="Retired",$J393="Permanent Low-Use"),$K393&lt;=2030),(AND($J393="New",$K393&gt;2030))),"N/A",IF($N393=0,0,IF(ISERROR(VLOOKUP($E393,'Source Data'!$B$29:$J$60, MATCH($L393, 'Source Data'!$B$26:$J$26,1),TRUE))=TRUE,"",VLOOKUP($E393,'Source Data'!$B$29:$J$60,MATCH($L393, 'Source Data'!$B$26:$J$26,1),TRUE))))</f>
        <v/>
      </c>
      <c r="Z393" s="171" t="str">
        <f>IF(ISNUMBER($L393),IF(OR(AND(OR($J393="Retired",$J393="Permanent Low-Use"),$K393&lt;=2020),(AND($J393="New",$K393&gt;2020))),"N/A",VLOOKUP($F393,'Source Data'!$B$15:$I$22,5)),"")</f>
        <v/>
      </c>
      <c r="AA393" s="171" t="str">
        <f>IF(ISNUMBER($F393), IF(OR(AND(OR($J393="Retired", $J393="Permanent Low-Use"), $K393&lt;=2021), (AND($J393= "New", $K393&gt;2021))), "N/A", VLOOKUP($F393, 'Source Data'!$B$15:$I$22,6)), "")</f>
        <v/>
      </c>
      <c r="AB393" s="171" t="str">
        <f>IF(ISNUMBER($F393), IF(OR(AND(OR($J393="Retired", $J393="Permanent Low-Use"), $K393&lt;=2022), (AND($J393= "New", $K393&gt;2022))), "N/A", VLOOKUP($F393, 'Source Data'!$B$15:$I$22,7)), "")</f>
        <v/>
      </c>
      <c r="AC393" s="171" t="str">
        <f>IF(ISNUMBER($F393), IF(OR(AND(OR($J393="Retired", $J393="Permanent Low-Use"), $K393&lt;=2023), (AND($J393= "New", $K393&gt;2023))), "N/A", VLOOKUP($F393, 'Source Data'!$B$15:$I$22,8)), "")</f>
        <v/>
      </c>
      <c r="AD393" s="171" t="str">
        <f>IF(ISNUMBER($F393), IF(OR(AND(OR($J393="Retired", $J393="Permanent Low-Use"), $K393&lt;=2024), (AND($J393= "New", $K393&gt;2024))), "N/A", VLOOKUP($F393, 'Source Data'!$B$15:$I$22,8)), "")</f>
        <v/>
      </c>
      <c r="AE393" s="171" t="str">
        <f>IF(ISNUMBER($F393), IF(OR(AND(OR($J393="Retired", $J393="Permanent Low-Use"), $K393&lt;=2025), (AND($J393= "New", $K393&gt;2025))), "N/A", VLOOKUP($F393, 'Source Data'!$B$15:$I$22,8)), "")</f>
        <v/>
      </c>
      <c r="AF393" s="171" t="str">
        <f>IF(ISNUMBER($F393), IF(OR(AND(OR($J393="Retired", $J393="Permanent Low-Use"), $K393&lt;=2026), (AND($J393= "New", $K393&gt;2026))), "N/A", VLOOKUP($F393, 'Source Data'!$B$15:$I$22,8)), "")</f>
        <v/>
      </c>
      <c r="AG393" s="171" t="str">
        <f>IF(ISNUMBER($F393), IF(OR(AND(OR($J393="Retired", $J393="Permanent Low-Use"), $K393&lt;=2027), (AND($J393= "New", $K393&gt;2027))), "N/A", VLOOKUP($F393, 'Source Data'!$B$15:$I$22,8)), "")</f>
        <v/>
      </c>
      <c r="AH393" s="171" t="str">
        <f>IF(ISNUMBER($F393), IF(OR(AND(OR($J393="Retired", $J393="Permanent Low-Use"), $K393&lt;=2028), (AND($J393= "New", $K393&gt;2028))), "N/A", VLOOKUP($F393, 'Source Data'!$B$15:$I$22,8)), "")</f>
        <v/>
      </c>
      <c r="AI393" s="171" t="str">
        <f>IF(ISNUMBER($F393), IF(OR(AND(OR($J393="Retired", $J393="Permanent Low-Use"), $K393&lt;=2029), (AND($J393= "New", $K393&gt;2029))), "N/A", VLOOKUP($F393, 'Source Data'!$B$15:$I$22,8)), "")</f>
        <v/>
      </c>
      <c r="AJ393" s="171" t="str">
        <f>IF(ISNUMBER($F393), IF(OR(AND(OR($J393="Retired", $J393="Permanent Low-Use"), $K393&lt;=2030), (AND($J393= "New", $K393&gt;2030))), "N/A", VLOOKUP($F393, 'Source Data'!$B$15:$I$22,8)), "")</f>
        <v/>
      </c>
      <c r="AK393" s="171" t="str">
        <f>IF($N393= 0, "N/A", IF(ISERROR(VLOOKUP($F393, 'Source Data'!$B$4:$C$11,2)), "", VLOOKUP($F393, 'Source Data'!$B$4:$C$11,2)))</f>
        <v/>
      </c>
    </row>
    <row r="394" spans="1:37" x14ac:dyDescent="0.35">
      <c r="A394" s="99"/>
      <c r="B394" s="89"/>
      <c r="C394" s="90"/>
      <c r="D394" s="90"/>
      <c r="E394" s="91"/>
      <c r="F394" s="91"/>
      <c r="G394" s="86"/>
      <c r="H394" s="87"/>
      <c r="I394" s="86"/>
      <c r="J394" s="88"/>
      <c r="K394" s="92"/>
      <c r="L394" s="168" t="str">
        <f t="shared" si="15"/>
        <v/>
      </c>
      <c r="M394" s="170" t="str">
        <f>IF(ISERROR(VLOOKUP(E394,'Source Data'!$B$67:$J$97, MATCH(F394, 'Source Data'!$B$64:$J$64,1),TRUE))=TRUE,"",VLOOKUP(E394,'Source Data'!$B$67:$J$97,MATCH(F394, 'Source Data'!$B$64:$J$64,1),TRUE))</f>
        <v/>
      </c>
      <c r="N394" s="169" t="str">
        <f t="shared" si="16"/>
        <v/>
      </c>
      <c r="O394" s="170" t="str">
        <f>IF(OR(AND(OR($J394="Retired",$J394="Permanent Low-Use"),$K394&lt;=2020),(AND($J394="New",$K394&gt;2020))),"N/A",IF($N394=0,0,IF(ISERROR(VLOOKUP($E394,'Source Data'!$B$29:$J$60, MATCH($L394, 'Source Data'!$B$26:$J$26,1),TRUE))=TRUE,"",VLOOKUP($E394,'Source Data'!$B$29:$J$60,MATCH($L394, 'Source Data'!$B$26:$J$26,1),TRUE))))</f>
        <v/>
      </c>
      <c r="P394" s="170" t="str">
        <f>IF(OR(AND(OR($J394="Retired",$J394="Permanent Low-Use"),$K394&lt;=2021),(AND($J394="New",$K394&gt;2021))),"N/A",IF($N394=0,0,IF(ISERROR(VLOOKUP($E394,'Source Data'!$B$29:$J$60, MATCH($L394, 'Source Data'!$B$26:$J$26,1),TRUE))=TRUE,"",VLOOKUP($E394,'Source Data'!$B$29:$J$60,MATCH($L394, 'Source Data'!$B$26:$J$26,1),TRUE))))</f>
        <v/>
      </c>
      <c r="Q394" s="170" t="str">
        <f>IF(OR(AND(OR($J394="Retired",$J394="Permanent Low-Use"),$K394&lt;=2022),(AND($J394="New",$K394&gt;2022))),"N/A",IF($N394=0,0,IF(ISERROR(VLOOKUP($E394,'Source Data'!$B$29:$J$60, MATCH($L394, 'Source Data'!$B$26:$J$26,1),TRUE))=TRUE,"",VLOOKUP($E394,'Source Data'!$B$29:$J$60,MATCH($L394, 'Source Data'!$B$26:$J$26,1),TRUE))))</f>
        <v/>
      </c>
      <c r="R394" s="170" t="str">
        <f>IF(OR(AND(OR($J394="Retired",$J394="Permanent Low-Use"),$K394&lt;=2023),(AND($J394="New",$K394&gt;2023))),"N/A",IF($N394=0,0,IF(ISERROR(VLOOKUP($E394,'Source Data'!$B$29:$J$60, MATCH($L394, 'Source Data'!$B$26:$J$26,1),TRUE))=TRUE,"",VLOOKUP($E394,'Source Data'!$B$29:$J$60,MATCH($L394, 'Source Data'!$B$26:$J$26,1),TRUE))))</f>
        <v/>
      </c>
      <c r="S394" s="170" t="str">
        <f>IF(OR(AND(OR($J394="Retired",$J394="Permanent Low-Use"),$K394&lt;=2024),(AND($J394="New",$K394&gt;2024))),"N/A",IF($N394=0,0,IF(ISERROR(VLOOKUP($E394,'Source Data'!$B$29:$J$60, MATCH($L394, 'Source Data'!$B$26:$J$26,1),TRUE))=TRUE,"",VLOOKUP($E394,'Source Data'!$B$29:$J$60,MATCH($L394, 'Source Data'!$B$26:$J$26,1),TRUE))))</f>
        <v/>
      </c>
      <c r="T394" s="170" t="str">
        <f>IF(OR(AND(OR($J394="Retired",$J394="Permanent Low-Use"),$K394&lt;=2025),(AND($J394="New",$K394&gt;2025))),"N/A",IF($N394=0,0,IF(ISERROR(VLOOKUP($E394,'Source Data'!$B$29:$J$60, MATCH($L394, 'Source Data'!$B$26:$J$26,1),TRUE))=TRUE,"",VLOOKUP($E394,'Source Data'!$B$29:$J$60,MATCH($L394, 'Source Data'!$B$26:$J$26,1),TRUE))))</f>
        <v/>
      </c>
      <c r="U394" s="170" t="str">
        <f>IF(OR(AND(OR($J394="Retired",$J394="Permanent Low-Use"),$K394&lt;=2026),(AND($J394="New",$K394&gt;2026))),"N/A",IF($N394=0,0,IF(ISERROR(VLOOKUP($E394,'Source Data'!$B$29:$J$60, MATCH($L394, 'Source Data'!$B$26:$J$26,1),TRUE))=TRUE,"",VLOOKUP($E394,'Source Data'!$B$29:$J$60,MATCH($L394, 'Source Data'!$B$26:$J$26,1),TRUE))))</f>
        <v/>
      </c>
      <c r="V394" s="170" t="str">
        <f>IF(OR(AND(OR($J394="Retired",$J394="Permanent Low-Use"),$K394&lt;=2027),(AND($J394="New",$K394&gt;2027))),"N/A",IF($N394=0,0,IF(ISERROR(VLOOKUP($E394,'Source Data'!$B$29:$J$60, MATCH($L394, 'Source Data'!$B$26:$J$26,1),TRUE))=TRUE,"",VLOOKUP($E394,'Source Data'!$B$29:$J$60,MATCH($L394, 'Source Data'!$B$26:$J$26,1),TRUE))))</f>
        <v/>
      </c>
      <c r="W394" s="170" t="str">
        <f>IF(OR(AND(OR($J394="Retired",$J394="Permanent Low-Use"),$K394&lt;=2028),(AND($J394="New",$K394&gt;2028))),"N/A",IF($N394=0,0,IF(ISERROR(VLOOKUP($E394,'Source Data'!$B$29:$J$60, MATCH($L394, 'Source Data'!$B$26:$J$26,1),TRUE))=TRUE,"",VLOOKUP($E394,'Source Data'!$B$29:$J$60,MATCH($L394, 'Source Data'!$B$26:$J$26,1),TRUE))))</f>
        <v/>
      </c>
      <c r="X394" s="170" t="str">
        <f>IF(OR(AND(OR($J394="Retired",$J394="Permanent Low-Use"),$K394&lt;=2029),(AND($J394="New",$K394&gt;2029))),"N/A",IF($N394=0,0,IF(ISERROR(VLOOKUP($E394,'Source Data'!$B$29:$J$60, MATCH($L394, 'Source Data'!$B$26:$J$26,1),TRUE))=TRUE,"",VLOOKUP($E394,'Source Data'!$B$29:$J$60,MATCH($L394, 'Source Data'!$B$26:$J$26,1),TRUE))))</f>
        <v/>
      </c>
      <c r="Y394" s="170" t="str">
        <f>IF(OR(AND(OR($J394="Retired",$J394="Permanent Low-Use"),$K394&lt;=2030),(AND($J394="New",$K394&gt;2030))),"N/A",IF($N394=0,0,IF(ISERROR(VLOOKUP($E394,'Source Data'!$B$29:$J$60, MATCH($L394, 'Source Data'!$B$26:$J$26,1),TRUE))=TRUE,"",VLOOKUP($E394,'Source Data'!$B$29:$J$60,MATCH($L394, 'Source Data'!$B$26:$J$26,1),TRUE))))</f>
        <v/>
      </c>
      <c r="Z394" s="171" t="str">
        <f>IF(ISNUMBER($L394),IF(OR(AND(OR($J394="Retired",$J394="Permanent Low-Use"),$K394&lt;=2020),(AND($J394="New",$K394&gt;2020))),"N/A",VLOOKUP($F394,'Source Data'!$B$15:$I$22,5)),"")</f>
        <v/>
      </c>
      <c r="AA394" s="171" t="str">
        <f>IF(ISNUMBER($F394), IF(OR(AND(OR($J394="Retired", $J394="Permanent Low-Use"), $K394&lt;=2021), (AND($J394= "New", $K394&gt;2021))), "N/A", VLOOKUP($F394, 'Source Data'!$B$15:$I$22,6)), "")</f>
        <v/>
      </c>
      <c r="AB394" s="171" t="str">
        <f>IF(ISNUMBER($F394), IF(OR(AND(OR($J394="Retired", $J394="Permanent Low-Use"), $K394&lt;=2022), (AND($J394= "New", $K394&gt;2022))), "N/A", VLOOKUP($F394, 'Source Data'!$B$15:$I$22,7)), "")</f>
        <v/>
      </c>
      <c r="AC394" s="171" t="str">
        <f>IF(ISNUMBER($F394), IF(OR(AND(OR($J394="Retired", $J394="Permanent Low-Use"), $K394&lt;=2023), (AND($J394= "New", $K394&gt;2023))), "N/A", VLOOKUP($F394, 'Source Data'!$B$15:$I$22,8)), "")</f>
        <v/>
      </c>
      <c r="AD394" s="171" t="str">
        <f>IF(ISNUMBER($F394), IF(OR(AND(OR($J394="Retired", $J394="Permanent Low-Use"), $K394&lt;=2024), (AND($J394= "New", $K394&gt;2024))), "N/A", VLOOKUP($F394, 'Source Data'!$B$15:$I$22,8)), "")</f>
        <v/>
      </c>
      <c r="AE394" s="171" t="str">
        <f>IF(ISNUMBER($F394), IF(OR(AND(OR($J394="Retired", $J394="Permanent Low-Use"), $K394&lt;=2025), (AND($J394= "New", $K394&gt;2025))), "N/A", VLOOKUP($F394, 'Source Data'!$B$15:$I$22,8)), "")</f>
        <v/>
      </c>
      <c r="AF394" s="171" t="str">
        <f>IF(ISNUMBER($F394), IF(OR(AND(OR($J394="Retired", $J394="Permanent Low-Use"), $K394&lt;=2026), (AND($J394= "New", $K394&gt;2026))), "N/A", VLOOKUP($F394, 'Source Data'!$B$15:$I$22,8)), "")</f>
        <v/>
      </c>
      <c r="AG394" s="171" t="str">
        <f>IF(ISNUMBER($F394), IF(OR(AND(OR($J394="Retired", $J394="Permanent Low-Use"), $K394&lt;=2027), (AND($J394= "New", $K394&gt;2027))), "N/A", VLOOKUP($F394, 'Source Data'!$B$15:$I$22,8)), "")</f>
        <v/>
      </c>
      <c r="AH394" s="171" t="str">
        <f>IF(ISNUMBER($F394), IF(OR(AND(OR($J394="Retired", $J394="Permanent Low-Use"), $K394&lt;=2028), (AND($J394= "New", $K394&gt;2028))), "N/A", VLOOKUP($F394, 'Source Data'!$B$15:$I$22,8)), "")</f>
        <v/>
      </c>
      <c r="AI394" s="171" t="str">
        <f>IF(ISNUMBER($F394), IF(OR(AND(OR($J394="Retired", $J394="Permanent Low-Use"), $K394&lt;=2029), (AND($J394= "New", $K394&gt;2029))), "N/A", VLOOKUP($F394, 'Source Data'!$B$15:$I$22,8)), "")</f>
        <v/>
      </c>
      <c r="AJ394" s="171" t="str">
        <f>IF(ISNUMBER($F394), IF(OR(AND(OR($J394="Retired", $J394="Permanent Low-Use"), $K394&lt;=2030), (AND($J394= "New", $K394&gt;2030))), "N/A", VLOOKUP($F394, 'Source Data'!$B$15:$I$22,8)), "")</f>
        <v/>
      </c>
      <c r="AK394" s="171" t="str">
        <f>IF($N394= 0, "N/A", IF(ISERROR(VLOOKUP($F394, 'Source Data'!$B$4:$C$11,2)), "", VLOOKUP($F394, 'Source Data'!$B$4:$C$11,2)))</f>
        <v/>
      </c>
    </row>
    <row r="395" spans="1:37" x14ac:dyDescent="0.35">
      <c r="A395" s="99"/>
      <c r="B395" s="89"/>
      <c r="C395" s="90"/>
      <c r="D395" s="90"/>
      <c r="E395" s="91"/>
      <c r="F395" s="91"/>
      <c r="G395" s="86"/>
      <c r="H395" s="87"/>
      <c r="I395" s="86"/>
      <c r="J395" s="88"/>
      <c r="K395" s="92"/>
      <c r="L395" s="168" t="str">
        <f t="shared" si="15"/>
        <v/>
      </c>
      <c r="M395" s="170" t="str">
        <f>IF(ISERROR(VLOOKUP(E395,'Source Data'!$B$67:$J$97, MATCH(F395, 'Source Data'!$B$64:$J$64,1),TRUE))=TRUE,"",VLOOKUP(E395,'Source Data'!$B$67:$J$97,MATCH(F395, 'Source Data'!$B$64:$J$64,1),TRUE))</f>
        <v/>
      </c>
      <c r="N395" s="169" t="str">
        <f t="shared" si="16"/>
        <v/>
      </c>
      <c r="O395" s="170" t="str">
        <f>IF(OR(AND(OR($J395="Retired",$J395="Permanent Low-Use"),$K395&lt;=2020),(AND($J395="New",$K395&gt;2020))),"N/A",IF($N395=0,0,IF(ISERROR(VLOOKUP($E395,'Source Data'!$B$29:$J$60, MATCH($L395, 'Source Data'!$B$26:$J$26,1),TRUE))=TRUE,"",VLOOKUP($E395,'Source Data'!$B$29:$J$60,MATCH($L395, 'Source Data'!$B$26:$J$26,1),TRUE))))</f>
        <v/>
      </c>
      <c r="P395" s="170" t="str">
        <f>IF(OR(AND(OR($J395="Retired",$J395="Permanent Low-Use"),$K395&lt;=2021),(AND($J395="New",$K395&gt;2021))),"N/A",IF($N395=0,0,IF(ISERROR(VLOOKUP($E395,'Source Data'!$B$29:$J$60, MATCH($L395, 'Source Data'!$B$26:$J$26,1),TRUE))=TRUE,"",VLOOKUP($E395,'Source Data'!$B$29:$J$60,MATCH($L395, 'Source Data'!$B$26:$J$26,1),TRUE))))</f>
        <v/>
      </c>
      <c r="Q395" s="170" t="str">
        <f>IF(OR(AND(OR($J395="Retired",$J395="Permanent Low-Use"),$K395&lt;=2022),(AND($J395="New",$K395&gt;2022))),"N/A",IF($N395=0,0,IF(ISERROR(VLOOKUP($E395,'Source Data'!$B$29:$J$60, MATCH($L395, 'Source Data'!$B$26:$J$26,1),TRUE))=TRUE,"",VLOOKUP($E395,'Source Data'!$B$29:$J$60,MATCH($L395, 'Source Data'!$B$26:$J$26,1),TRUE))))</f>
        <v/>
      </c>
      <c r="R395" s="170" t="str">
        <f>IF(OR(AND(OR($J395="Retired",$J395="Permanent Low-Use"),$K395&lt;=2023),(AND($J395="New",$K395&gt;2023))),"N/A",IF($N395=0,0,IF(ISERROR(VLOOKUP($E395,'Source Data'!$B$29:$J$60, MATCH($L395, 'Source Data'!$B$26:$J$26,1),TRUE))=TRUE,"",VLOOKUP($E395,'Source Data'!$B$29:$J$60,MATCH($L395, 'Source Data'!$B$26:$J$26,1),TRUE))))</f>
        <v/>
      </c>
      <c r="S395" s="170" t="str">
        <f>IF(OR(AND(OR($J395="Retired",$J395="Permanent Low-Use"),$K395&lt;=2024),(AND($J395="New",$K395&gt;2024))),"N/A",IF($N395=0,0,IF(ISERROR(VLOOKUP($E395,'Source Data'!$B$29:$J$60, MATCH($L395, 'Source Data'!$B$26:$J$26,1),TRUE))=TRUE,"",VLOOKUP($E395,'Source Data'!$B$29:$J$60,MATCH($L395, 'Source Data'!$B$26:$J$26,1),TRUE))))</f>
        <v/>
      </c>
      <c r="T395" s="170" t="str">
        <f>IF(OR(AND(OR($J395="Retired",$J395="Permanent Low-Use"),$K395&lt;=2025),(AND($J395="New",$K395&gt;2025))),"N/A",IF($N395=0,0,IF(ISERROR(VLOOKUP($E395,'Source Data'!$B$29:$J$60, MATCH($L395, 'Source Data'!$B$26:$J$26,1),TRUE))=TRUE,"",VLOOKUP($E395,'Source Data'!$B$29:$J$60,MATCH($L395, 'Source Data'!$B$26:$J$26,1),TRUE))))</f>
        <v/>
      </c>
      <c r="U395" s="170" t="str">
        <f>IF(OR(AND(OR($J395="Retired",$J395="Permanent Low-Use"),$K395&lt;=2026),(AND($J395="New",$K395&gt;2026))),"N/A",IF($N395=0,0,IF(ISERROR(VLOOKUP($E395,'Source Data'!$B$29:$J$60, MATCH($L395, 'Source Data'!$B$26:$J$26,1),TRUE))=TRUE,"",VLOOKUP($E395,'Source Data'!$B$29:$J$60,MATCH($L395, 'Source Data'!$B$26:$J$26,1),TRUE))))</f>
        <v/>
      </c>
      <c r="V395" s="170" t="str">
        <f>IF(OR(AND(OR($J395="Retired",$J395="Permanent Low-Use"),$K395&lt;=2027),(AND($J395="New",$K395&gt;2027))),"N/A",IF($N395=0,0,IF(ISERROR(VLOOKUP($E395,'Source Data'!$B$29:$J$60, MATCH($L395, 'Source Data'!$B$26:$J$26,1),TRUE))=TRUE,"",VLOOKUP($E395,'Source Data'!$B$29:$J$60,MATCH($L395, 'Source Data'!$B$26:$J$26,1),TRUE))))</f>
        <v/>
      </c>
      <c r="W395" s="170" t="str">
        <f>IF(OR(AND(OR($J395="Retired",$J395="Permanent Low-Use"),$K395&lt;=2028),(AND($J395="New",$K395&gt;2028))),"N/A",IF($N395=0,0,IF(ISERROR(VLOOKUP($E395,'Source Data'!$B$29:$J$60, MATCH($L395, 'Source Data'!$B$26:$J$26,1),TRUE))=TRUE,"",VLOOKUP($E395,'Source Data'!$B$29:$J$60,MATCH($L395, 'Source Data'!$B$26:$J$26,1),TRUE))))</f>
        <v/>
      </c>
      <c r="X395" s="170" t="str">
        <f>IF(OR(AND(OR($J395="Retired",$J395="Permanent Low-Use"),$K395&lt;=2029),(AND($J395="New",$K395&gt;2029))),"N/A",IF($N395=0,0,IF(ISERROR(VLOOKUP($E395,'Source Data'!$B$29:$J$60, MATCH($L395, 'Source Data'!$B$26:$J$26,1),TRUE))=TRUE,"",VLOOKUP($E395,'Source Data'!$B$29:$J$60,MATCH($L395, 'Source Data'!$B$26:$J$26,1),TRUE))))</f>
        <v/>
      </c>
      <c r="Y395" s="170" t="str">
        <f>IF(OR(AND(OR($J395="Retired",$J395="Permanent Low-Use"),$K395&lt;=2030),(AND($J395="New",$K395&gt;2030))),"N/A",IF($N395=0,0,IF(ISERROR(VLOOKUP($E395,'Source Data'!$B$29:$J$60, MATCH($L395, 'Source Data'!$B$26:$J$26,1),TRUE))=TRUE,"",VLOOKUP($E395,'Source Data'!$B$29:$J$60,MATCH($L395, 'Source Data'!$B$26:$J$26,1),TRUE))))</f>
        <v/>
      </c>
      <c r="Z395" s="171" t="str">
        <f>IF(ISNUMBER($L395),IF(OR(AND(OR($J395="Retired",$J395="Permanent Low-Use"),$K395&lt;=2020),(AND($J395="New",$K395&gt;2020))),"N/A",VLOOKUP($F395,'Source Data'!$B$15:$I$22,5)),"")</f>
        <v/>
      </c>
      <c r="AA395" s="171" t="str">
        <f>IF(ISNUMBER($F395), IF(OR(AND(OR($J395="Retired", $J395="Permanent Low-Use"), $K395&lt;=2021), (AND($J395= "New", $K395&gt;2021))), "N/A", VLOOKUP($F395, 'Source Data'!$B$15:$I$22,6)), "")</f>
        <v/>
      </c>
      <c r="AB395" s="171" t="str">
        <f>IF(ISNUMBER($F395), IF(OR(AND(OR($J395="Retired", $J395="Permanent Low-Use"), $K395&lt;=2022), (AND($J395= "New", $K395&gt;2022))), "N/A", VLOOKUP($F395, 'Source Data'!$B$15:$I$22,7)), "")</f>
        <v/>
      </c>
      <c r="AC395" s="171" t="str">
        <f>IF(ISNUMBER($F395), IF(OR(AND(OR($J395="Retired", $J395="Permanent Low-Use"), $K395&lt;=2023), (AND($J395= "New", $K395&gt;2023))), "N/A", VLOOKUP($F395, 'Source Data'!$B$15:$I$22,8)), "")</f>
        <v/>
      </c>
      <c r="AD395" s="171" t="str">
        <f>IF(ISNUMBER($F395), IF(OR(AND(OR($J395="Retired", $J395="Permanent Low-Use"), $K395&lt;=2024), (AND($J395= "New", $K395&gt;2024))), "N/A", VLOOKUP($F395, 'Source Data'!$B$15:$I$22,8)), "")</f>
        <v/>
      </c>
      <c r="AE395" s="171" t="str">
        <f>IF(ISNUMBER($F395), IF(OR(AND(OR($J395="Retired", $J395="Permanent Low-Use"), $K395&lt;=2025), (AND($J395= "New", $K395&gt;2025))), "N/A", VLOOKUP($F395, 'Source Data'!$B$15:$I$22,8)), "")</f>
        <v/>
      </c>
      <c r="AF395" s="171" t="str">
        <f>IF(ISNUMBER($F395), IF(OR(AND(OR($J395="Retired", $J395="Permanent Low-Use"), $K395&lt;=2026), (AND($J395= "New", $K395&gt;2026))), "N/A", VLOOKUP($F395, 'Source Data'!$B$15:$I$22,8)), "")</f>
        <v/>
      </c>
      <c r="AG395" s="171" t="str">
        <f>IF(ISNUMBER($F395), IF(OR(AND(OR($J395="Retired", $J395="Permanent Low-Use"), $K395&lt;=2027), (AND($J395= "New", $K395&gt;2027))), "N/A", VLOOKUP($F395, 'Source Data'!$B$15:$I$22,8)), "")</f>
        <v/>
      </c>
      <c r="AH395" s="171" t="str">
        <f>IF(ISNUMBER($F395), IF(OR(AND(OR($J395="Retired", $J395="Permanent Low-Use"), $K395&lt;=2028), (AND($J395= "New", $K395&gt;2028))), "N/A", VLOOKUP($F395, 'Source Data'!$B$15:$I$22,8)), "")</f>
        <v/>
      </c>
      <c r="AI395" s="171" t="str">
        <f>IF(ISNUMBER($F395), IF(OR(AND(OR($J395="Retired", $J395="Permanent Low-Use"), $K395&lt;=2029), (AND($J395= "New", $K395&gt;2029))), "N/A", VLOOKUP($F395, 'Source Data'!$B$15:$I$22,8)), "")</f>
        <v/>
      </c>
      <c r="AJ395" s="171" t="str">
        <f>IF(ISNUMBER($F395), IF(OR(AND(OR($J395="Retired", $J395="Permanent Low-Use"), $K395&lt;=2030), (AND($J395= "New", $K395&gt;2030))), "N/A", VLOOKUP($F395, 'Source Data'!$B$15:$I$22,8)), "")</f>
        <v/>
      </c>
      <c r="AK395" s="171" t="str">
        <f>IF($N395= 0, "N/A", IF(ISERROR(VLOOKUP($F395, 'Source Data'!$B$4:$C$11,2)), "", VLOOKUP($F395, 'Source Data'!$B$4:$C$11,2)))</f>
        <v/>
      </c>
    </row>
    <row r="396" spans="1:37" x14ac:dyDescent="0.35">
      <c r="A396" s="99"/>
      <c r="B396" s="89"/>
      <c r="C396" s="90"/>
      <c r="D396" s="90"/>
      <c r="E396" s="91"/>
      <c r="F396" s="91"/>
      <c r="G396" s="86"/>
      <c r="H396" s="87"/>
      <c r="I396" s="86"/>
      <c r="J396" s="88"/>
      <c r="K396" s="92"/>
      <c r="L396" s="168" t="str">
        <f t="shared" si="15"/>
        <v/>
      </c>
      <c r="M396" s="170" t="str">
        <f>IF(ISERROR(VLOOKUP(E396,'Source Data'!$B$67:$J$97, MATCH(F396, 'Source Data'!$B$64:$J$64,1),TRUE))=TRUE,"",VLOOKUP(E396,'Source Data'!$B$67:$J$97,MATCH(F396, 'Source Data'!$B$64:$J$64,1),TRUE))</f>
        <v/>
      </c>
      <c r="N396" s="169" t="str">
        <f t="shared" si="16"/>
        <v/>
      </c>
      <c r="O396" s="170" t="str">
        <f>IF(OR(AND(OR($J396="Retired",$J396="Permanent Low-Use"),$K396&lt;=2020),(AND($J396="New",$K396&gt;2020))),"N/A",IF($N396=0,0,IF(ISERROR(VLOOKUP($E396,'Source Data'!$B$29:$J$60, MATCH($L396, 'Source Data'!$B$26:$J$26,1),TRUE))=TRUE,"",VLOOKUP($E396,'Source Data'!$B$29:$J$60,MATCH($L396, 'Source Data'!$B$26:$J$26,1),TRUE))))</f>
        <v/>
      </c>
      <c r="P396" s="170" t="str">
        <f>IF(OR(AND(OR($J396="Retired",$J396="Permanent Low-Use"),$K396&lt;=2021),(AND($J396="New",$K396&gt;2021))),"N/A",IF($N396=0,0,IF(ISERROR(VLOOKUP($E396,'Source Data'!$B$29:$J$60, MATCH($L396, 'Source Data'!$B$26:$J$26,1),TRUE))=TRUE,"",VLOOKUP($E396,'Source Data'!$B$29:$J$60,MATCH($L396, 'Source Data'!$B$26:$J$26,1),TRUE))))</f>
        <v/>
      </c>
      <c r="Q396" s="170" t="str">
        <f>IF(OR(AND(OR($J396="Retired",$J396="Permanent Low-Use"),$K396&lt;=2022),(AND($J396="New",$K396&gt;2022))),"N/A",IF($N396=0,0,IF(ISERROR(VLOOKUP($E396,'Source Data'!$B$29:$J$60, MATCH($L396, 'Source Data'!$B$26:$J$26,1),TRUE))=TRUE,"",VLOOKUP($E396,'Source Data'!$B$29:$J$60,MATCH($L396, 'Source Data'!$B$26:$J$26,1),TRUE))))</f>
        <v/>
      </c>
      <c r="R396" s="170" t="str">
        <f>IF(OR(AND(OR($J396="Retired",$J396="Permanent Low-Use"),$K396&lt;=2023),(AND($J396="New",$K396&gt;2023))),"N/A",IF($N396=0,0,IF(ISERROR(VLOOKUP($E396,'Source Data'!$B$29:$J$60, MATCH($L396, 'Source Data'!$B$26:$J$26,1),TRUE))=TRUE,"",VLOOKUP($E396,'Source Data'!$B$29:$J$60,MATCH($L396, 'Source Data'!$B$26:$J$26,1),TRUE))))</f>
        <v/>
      </c>
      <c r="S396" s="170" t="str">
        <f>IF(OR(AND(OR($J396="Retired",$J396="Permanent Low-Use"),$K396&lt;=2024),(AND($J396="New",$K396&gt;2024))),"N/A",IF($N396=0,0,IF(ISERROR(VLOOKUP($E396,'Source Data'!$B$29:$J$60, MATCH($L396, 'Source Data'!$B$26:$J$26,1),TRUE))=TRUE,"",VLOOKUP($E396,'Source Data'!$B$29:$J$60,MATCH($L396, 'Source Data'!$B$26:$J$26,1),TRUE))))</f>
        <v/>
      </c>
      <c r="T396" s="170" t="str">
        <f>IF(OR(AND(OR($J396="Retired",$J396="Permanent Low-Use"),$K396&lt;=2025),(AND($J396="New",$K396&gt;2025))),"N/A",IF($N396=0,0,IF(ISERROR(VLOOKUP($E396,'Source Data'!$B$29:$J$60, MATCH($L396, 'Source Data'!$B$26:$J$26,1),TRUE))=TRUE,"",VLOOKUP($E396,'Source Data'!$B$29:$J$60,MATCH($L396, 'Source Data'!$B$26:$J$26,1),TRUE))))</f>
        <v/>
      </c>
      <c r="U396" s="170" t="str">
        <f>IF(OR(AND(OR($J396="Retired",$J396="Permanent Low-Use"),$K396&lt;=2026),(AND($J396="New",$K396&gt;2026))),"N/A",IF($N396=0,0,IF(ISERROR(VLOOKUP($E396,'Source Data'!$B$29:$J$60, MATCH($L396, 'Source Data'!$B$26:$J$26,1),TRUE))=TRUE,"",VLOOKUP($E396,'Source Data'!$B$29:$J$60,MATCH($L396, 'Source Data'!$B$26:$J$26,1),TRUE))))</f>
        <v/>
      </c>
      <c r="V396" s="170" t="str">
        <f>IF(OR(AND(OR($J396="Retired",$J396="Permanent Low-Use"),$K396&lt;=2027),(AND($J396="New",$K396&gt;2027))),"N/A",IF($N396=0,0,IF(ISERROR(VLOOKUP($E396,'Source Data'!$B$29:$J$60, MATCH($L396, 'Source Data'!$B$26:$J$26,1),TRUE))=TRUE,"",VLOOKUP($E396,'Source Data'!$B$29:$J$60,MATCH($L396, 'Source Data'!$B$26:$J$26,1),TRUE))))</f>
        <v/>
      </c>
      <c r="W396" s="170" t="str">
        <f>IF(OR(AND(OR($J396="Retired",$J396="Permanent Low-Use"),$K396&lt;=2028),(AND($J396="New",$K396&gt;2028))),"N/A",IF($N396=0,0,IF(ISERROR(VLOOKUP($E396,'Source Data'!$B$29:$J$60, MATCH($L396, 'Source Data'!$B$26:$J$26,1),TRUE))=TRUE,"",VLOOKUP($E396,'Source Data'!$B$29:$J$60,MATCH($L396, 'Source Data'!$B$26:$J$26,1),TRUE))))</f>
        <v/>
      </c>
      <c r="X396" s="170" t="str">
        <f>IF(OR(AND(OR($J396="Retired",$J396="Permanent Low-Use"),$K396&lt;=2029),(AND($J396="New",$K396&gt;2029))),"N/A",IF($N396=0,0,IF(ISERROR(VLOOKUP($E396,'Source Data'!$B$29:$J$60, MATCH($L396, 'Source Data'!$B$26:$J$26,1),TRUE))=TRUE,"",VLOOKUP($E396,'Source Data'!$B$29:$J$60,MATCH($L396, 'Source Data'!$B$26:$J$26,1),TRUE))))</f>
        <v/>
      </c>
      <c r="Y396" s="170" t="str">
        <f>IF(OR(AND(OR($J396="Retired",$J396="Permanent Low-Use"),$K396&lt;=2030),(AND($J396="New",$K396&gt;2030))),"N/A",IF($N396=0,0,IF(ISERROR(VLOOKUP($E396,'Source Data'!$B$29:$J$60, MATCH($L396, 'Source Data'!$B$26:$J$26,1),TRUE))=TRUE,"",VLOOKUP($E396,'Source Data'!$B$29:$J$60,MATCH($L396, 'Source Data'!$B$26:$J$26,1),TRUE))))</f>
        <v/>
      </c>
      <c r="Z396" s="171" t="str">
        <f>IF(ISNUMBER($L396),IF(OR(AND(OR($J396="Retired",$J396="Permanent Low-Use"),$K396&lt;=2020),(AND($J396="New",$K396&gt;2020))),"N/A",VLOOKUP($F396,'Source Data'!$B$15:$I$22,5)),"")</f>
        <v/>
      </c>
      <c r="AA396" s="171" t="str">
        <f>IF(ISNUMBER($F396), IF(OR(AND(OR($J396="Retired", $J396="Permanent Low-Use"), $K396&lt;=2021), (AND($J396= "New", $K396&gt;2021))), "N/A", VLOOKUP($F396, 'Source Data'!$B$15:$I$22,6)), "")</f>
        <v/>
      </c>
      <c r="AB396" s="171" t="str">
        <f>IF(ISNUMBER($F396), IF(OR(AND(OR($J396="Retired", $J396="Permanent Low-Use"), $K396&lt;=2022), (AND($J396= "New", $K396&gt;2022))), "N/A", VLOOKUP($F396, 'Source Data'!$B$15:$I$22,7)), "")</f>
        <v/>
      </c>
      <c r="AC396" s="171" t="str">
        <f>IF(ISNUMBER($F396), IF(OR(AND(OR($J396="Retired", $J396="Permanent Low-Use"), $K396&lt;=2023), (AND($J396= "New", $K396&gt;2023))), "N/A", VLOOKUP($F396, 'Source Data'!$B$15:$I$22,8)), "")</f>
        <v/>
      </c>
      <c r="AD396" s="171" t="str">
        <f>IF(ISNUMBER($F396), IF(OR(AND(OR($J396="Retired", $J396="Permanent Low-Use"), $K396&lt;=2024), (AND($J396= "New", $K396&gt;2024))), "N/A", VLOOKUP($F396, 'Source Data'!$B$15:$I$22,8)), "")</f>
        <v/>
      </c>
      <c r="AE396" s="171" t="str">
        <f>IF(ISNUMBER($F396), IF(OR(AND(OR($J396="Retired", $J396="Permanent Low-Use"), $K396&lt;=2025), (AND($J396= "New", $K396&gt;2025))), "N/A", VLOOKUP($F396, 'Source Data'!$B$15:$I$22,8)), "")</f>
        <v/>
      </c>
      <c r="AF396" s="171" t="str">
        <f>IF(ISNUMBER($F396), IF(OR(AND(OR($J396="Retired", $J396="Permanent Low-Use"), $K396&lt;=2026), (AND($J396= "New", $K396&gt;2026))), "N/A", VLOOKUP($F396, 'Source Data'!$B$15:$I$22,8)), "")</f>
        <v/>
      </c>
      <c r="AG396" s="171" t="str">
        <f>IF(ISNUMBER($F396), IF(OR(AND(OR($J396="Retired", $J396="Permanent Low-Use"), $K396&lt;=2027), (AND($J396= "New", $K396&gt;2027))), "N/A", VLOOKUP($F396, 'Source Data'!$B$15:$I$22,8)), "")</f>
        <v/>
      </c>
      <c r="AH396" s="171" t="str">
        <f>IF(ISNUMBER($F396), IF(OR(AND(OR($J396="Retired", $J396="Permanent Low-Use"), $K396&lt;=2028), (AND($J396= "New", $K396&gt;2028))), "N/A", VLOOKUP($F396, 'Source Data'!$B$15:$I$22,8)), "")</f>
        <v/>
      </c>
      <c r="AI396" s="171" t="str">
        <f>IF(ISNUMBER($F396), IF(OR(AND(OR($J396="Retired", $J396="Permanent Low-Use"), $K396&lt;=2029), (AND($J396= "New", $K396&gt;2029))), "N/A", VLOOKUP($F396, 'Source Data'!$B$15:$I$22,8)), "")</f>
        <v/>
      </c>
      <c r="AJ396" s="171" t="str">
        <f>IF(ISNUMBER($F396), IF(OR(AND(OR($J396="Retired", $J396="Permanent Low-Use"), $K396&lt;=2030), (AND($J396= "New", $K396&gt;2030))), "N/A", VLOOKUP($F396, 'Source Data'!$B$15:$I$22,8)), "")</f>
        <v/>
      </c>
      <c r="AK396" s="171" t="str">
        <f>IF($N396= 0, "N/A", IF(ISERROR(VLOOKUP($F396, 'Source Data'!$B$4:$C$11,2)), "", VLOOKUP($F396, 'Source Data'!$B$4:$C$11,2)))</f>
        <v/>
      </c>
    </row>
    <row r="397" spans="1:37" x14ac:dyDescent="0.35">
      <c r="A397" s="99"/>
      <c r="B397" s="89"/>
      <c r="C397" s="90"/>
      <c r="D397" s="90"/>
      <c r="E397" s="91"/>
      <c r="F397" s="91"/>
      <c r="G397" s="86"/>
      <c r="H397" s="87"/>
      <c r="I397" s="86"/>
      <c r="J397" s="88"/>
      <c r="K397" s="92"/>
      <c r="L397" s="168" t="str">
        <f t="shared" si="15"/>
        <v/>
      </c>
      <c r="M397" s="170" t="str">
        <f>IF(ISERROR(VLOOKUP(E397,'Source Data'!$B$67:$J$97, MATCH(F397, 'Source Data'!$B$64:$J$64,1),TRUE))=TRUE,"",VLOOKUP(E397,'Source Data'!$B$67:$J$97,MATCH(F397, 'Source Data'!$B$64:$J$64,1),TRUE))</f>
        <v/>
      </c>
      <c r="N397" s="169" t="str">
        <f t="shared" si="16"/>
        <v/>
      </c>
      <c r="O397" s="170" t="str">
        <f>IF(OR(AND(OR($J397="Retired",$J397="Permanent Low-Use"),$K397&lt;=2020),(AND($J397="New",$K397&gt;2020))),"N/A",IF($N397=0,0,IF(ISERROR(VLOOKUP($E397,'Source Data'!$B$29:$J$60, MATCH($L397, 'Source Data'!$B$26:$J$26,1),TRUE))=TRUE,"",VLOOKUP($E397,'Source Data'!$B$29:$J$60,MATCH($L397, 'Source Data'!$B$26:$J$26,1),TRUE))))</f>
        <v/>
      </c>
      <c r="P397" s="170" t="str">
        <f>IF(OR(AND(OR($J397="Retired",$J397="Permanent Low-Use"),$K397&lt;=2021),(AND($J397="New",$K397&gt;2021))),"N/A",IF($N397=0,0,IF(ISERROR(VLOOKUP($E397,'Source Data'!$B$29:$J$60, MATCH($L397, 'Source Data'!$B$26:$J$26,1),TRUE))=TRUE,"",VLOOKUP($E397,'Source Data'!$B$29:$J$60,MATCH($L397, 'Source Data'!$B$26:$J$26,1),TRUE))))</f>
        <v/>
      </c>
      <c r="Q397" s="170" t="str">
        <f>IF(OR(AND(OR($J397="Retired",$J397="Permanent Low-Use"),$K397&lt;=2022),(AND($J397="New",$K397&gt;2022))),"N/A",IF($N397=0,0,IF(ISERROR(VLOOKUP($E397,'Source Data'!$B$29:$J$60, MATCH($L397, 'Source Data'!$B$26:$J$26,1),TRUE))=TRUE,"",VLOOKUP($E397,'Source Data'!$B$29:$J$60,MATCH($L397, 'Source Data'!$B$26:$J$26,1),TRUE))))</f>
        <v/>
      </c>
      <c r="R397" s="170" t="str">
        <f>IF(OR(AND(OR($J397="Retired",$J397="Permanent Low-Use"),$K397&lt;=2023),(AND($J397="New",$K397&gt;2023))),"N/A",IF($N397=0,0,IF(ISERROR(VLOOKUP($E397,'Source Data'!$B$29:$J$60, MATCH($L397, 'Source Data'!$B$26:$J$26,1),TRUE))=TRUE,"",VLOOKUP($E397,'Source Data'!$B$29:$J$60,MATCH($L397, 'Source Data'!$B$26:$J$26,1),TRUE))))</f>
        <v/>
      </c>
      <c r="S397" s="170" t="str">
        <f>IF(OR(AND(OR($J397="Retired",$J397="Permanent Low-Use"),$K397&lt;=2024),(AND($J397="New",$K397&gt;2024))),"N/A",IF($N397=0,0,IF(ISERROR(VLOOKUP($E397,'Source Data'!$B$29:$J$60, MATCH($L397, 'Source Data'!$B$26:$J$26,1),TRUE))=TRUE,"",VLOOKUP($E397,'Source Data'!$B$29:$J$60,MATCH($L397, 'Source Data'!$B$26:$J$26,1),TRUE))))</f>
        <v/>
      </c>
      <c r="T397" s="170" t="str">
        <f>IF(OR(AND(OR($J397="Retired",$J397="Permanent Low-Use"),$K397&lt;=2025),(AND($J397="New",$K397&gt;2025))),"N/A",IF($N397=0,0,IF(ISERROR(VLOOKUP($E397,'Source Data'!$B$29:$J$60, MATCH($L397, 'Source Data'!$B$26:$J$26,1),TRUE))=TRUE,"",VLOOKUP($E397,'Source Data'!$B$29:$J$60,MATCH($L397, 'Source Data'!$B$26:$J$26,1),TRUE))))</f>
        <v/>
      </c>
      <c r="U397" s="170" t="str">
        <f>IF(OR(AND(OR($J397="Retired",$J397="Permanent Low-Use"),$K397&lt;=2026),(AND($J397="New",$K397&gt;2026))),"N/A",IF($N397=0,0,IF(ISERROR(VLOOKUP($E397,'Source Data'!$B$29:$J$60, MATCH($L397, 'Source Data'!$B$26:$J$26,1),TRUE))=TRUE,"",VLOOKUP($E397,'Source Data'!$B$29:$J$60,MATCH($L397, 'Source Data'!$B$26:$J$26,1),TRUE))))</f>
        <v/>
      </c>
      <c r="V397" s="170" t="str">
        <f>IF(OR(AND(OR($J397="Retired",$J397="Permanent Low-Use"),$K397&lt;=2027),(AND($J397="New",$K397&gt;2027))),"N/A",IF($N397=0,0,IF(ISERROR(VLOOKUP($E397,'Source Data'!$B$29:$J$60, MATCH($L397, 'Source Data'!$B$26:$J$26,1),TRUE))=TRUE,"",VLOOKUP($E397,'Source Data'!$B$29:$J$60,MATCH($L397, 'Source Data'!$B$26:$J$26,1),TRUE))))</f>
        <v/>
      </c>
      <c r="W397" s="170" t="str">
        <f>IF(OR(AND(OR($J397="Retired",$J397="Permanent Low-Use"),$K397&lt;=2028),(AND($J397="New",$K397&gt;2028))),"N/A",IF($N397=0,0,IF(ISERROR(VLOOKUP($E397,'Source Data'!$B$29:$J$60, MATCH($L397, 'Source Data'!$B$26:$J$26,1),TRUE))=TRUE,"",VLOOKUP($E397,'Source Data'!$B$29:$J$60,MATCH($L397, 'Source Data'!$B$26:$J$26,1),TRUE))))</f>
        <v/>
      </c>
      <c r="X397" s="170" t="str">
        <f>IF(OR(AND(OR($J397="Retired",$J397="Permanent Low-Use"),$K397&lt;=2029),(AND($J397="New",$K397&gt;2029))),"N/A",IF($N397=0,0,IF(ISERROR(VLOOKUP($E397,'Source Data'!$B$29:$J$60, MATCH($L397, 'Source Data'!$B$26:$J$26,1),TRUE))=TRUE,"",VLOOKUP($E397,'Source Data'!$B$29:$J$60,MATCH($L397, 'Source Data'!$B$26:$J$26,1),TRUE))))</f>
        <v/>
      </c>
      <c r="Y397" s="170" t="str">
        <f>IF(OR(AND(OR($J397="Retired",$J397="Permanent Low-Use"),$K397&lt;=2030),(AND($J397="New",$K397&gt;2030))),"N/A",IF($N397=0,0,IF(ISERROR(VLOOKUP($E397,'Source Data'!$B$29:$J$60, MATCH($L397, 'Source Data'!$B$26:$J$26,1),TRUE))=TRUE,"",VLOOKUP($E397,'Source Data'!$B$29:$J$60,MATCH($L397, 'Source Data'!$B$26:$J$26,1),TRUE))))</f>
        <v/>
      </c>
      <c r="Z397" s="171" t="str">
        <f>IF(ISNUMBER($L397),IF(OR(AND(OR($J397="Retired",$J397="Permanent Low-Use"),$K397&lt;=2020),(AND($J397="New",$K397&gt;2020))),"N/A",VLOOKUP($F397,'Source Data'!$B$15:$I$22,5)),"")</f>
        <v/>
      </c>
      <c r="AA397" s="171" t="str">
        <f>IF(ISNUMBER($F397), IF(OR(AND(OR($J397="Retired", $J397="Permanent Low-Use"), $K397&lt;=2021), (AND($J397= "New", $K397&gt;2021))), "N/A", VLOOKUP($F397, 'Source Data'!$B$15:$I$22,6)), "")</f>
        <v/>
      </c>
      <c r="AB397" s="171" t="str">
        <f>IF(ISNUMBER($F397), IF(OR(AND(OR($J397="Retired", $J397="Permanent Low-Use"), $K397&lt;=2022), (AND($J397= "New", $K397&gt;2022))), "N/A", VLOOKUP($F397, 'Source Data'!$B$15:$I$22,7)), "")</f>
        <v/>
      </c>
      <c r="AC397" s="171" t="str">
        <f>IF(ISNUMBER($F397), IF(OR(AND(OR($J397="Retired", $J397="Permanent Low-Use"), $K397&lt;=2023), (AND($J397= "New", $K397&gt;2023))), "N/A", VLOOKUP($F397, 'Source Data'!$B$15:$I$22,8)), "")</f>
        <v/>
      </c>
      <c r="AD397" s="171" t="str">
        <f>IF(ISNUMBER($F397), IF(OR(AND(OR($J397="Retired", $J397="Permanent Low-Use"), $K397&lt;=2024), (AND($J397= "New", $K397&gt;2024))), "N/A", VLOOKUP($F397, 'Source Data'!$B$15:$I$22,8)), "")</f>
        <v/>
      </c>
      <c r="AE397" s="171" t="str">
        <f>IF(ISNUMBER($F397), IF(OR(AND(OR($J397="Retired", $J397="Permanent Low-Use"), $K397&lt;=2025), (AND($J397= "New", $K397&gt;2025))), "N/A", VLOOKUP($F397, 'Source Data'!$B$15:$I$22,8)), "")</f>
        <v/>
      </c>
      <c r="AF397" s="171" t="str">
        <f>IF(ISNUMBER($F397), IF(OR(AND(OR($J397="Retired", $J397="Permanent Low-Use"), $K397&lt;=2026), (AND($J397= "New", $K397&gt;2026))), "N/A", VLOOKUP($F397, 'Source Data'!$B$15:$I$22,8)), "")</f>
        <v/>
      </c>
      <c r="AG397" s="171" t="str">
        <f>IF(ISNUMBER($F397), IF(OR(AND(OR($J397="Retired", $J397="Permanent Low-Use"), $K397&lt;=2027), (AND($J397= "New", $K397&gt;2027))), "N/A", VLOOKUP($F397, 'Source Data'!$B$15:$I$22,8)), "")</f>
        <v/>
      </c>
      <c r="AH397" s="171" t="str">
        <f>IF(ISNUMBER($F397), IF(OR(AND(OR($J397="Retired", $J397="Permanent Low-Use"), $K397&lt;=2028), (AND($J397= "New", $K397&gt;2028))), "N/A", VLOOKUP($F397, 'Source Data'!$B$15:$I$22,8)), "")</f>
        <v/>
      </c>
      <c r="AI397" s="171" t="str">
        <f>IF(ISNUMBER($F397), IF(OR(AND(OR($J397="Retired", $J397="Permanent Low-Use"), $K397&lt;=2029), (AND($J397= "New", $K397&gt;2029))), "N/A", VLOOKUP($F397, 'Source Data'!$B$15:$I$22,8)), "")</f>
        <v/>
      </c>
      <c r="AJ397" s="171" t="str">
        <f>IF(ISNUMBER($F397), IF(OR(AND(OR($J397="Retired", $J397="Permanent Low-Use"), $K397&lt;=2030), (AND($J397= "New", $K397&gt;2030))), "N/A", VLOOKUP($F397, 'Source Data'!$B$15:$I$22,8)), "")</f>
        <v/>
      </c>
      <c r="AK397" s="171" t="str">
        <f>IF($N397= 0, "N/A", IF(ISERROR(VLOOKUP($F397, 'Source Data'!$B$4:$C$11,2)), "", VLOOKUP($F397, 'Source Data'!$B$4:$C$11,2)))</f>
        <v/>
      </c>
    </row>
    <row r="398" spans="1:37" x14ac:dyDescent="0.35">
      <c r="A398" s="99"/>
      <c r="B398" s="89"/>
      <c r="C398" s="90"/>
      <c r="D398" s="90"/>
      <c r="E398" s="91"/>
      <c r="F398" s="91"/>
      <c r="G398" s="86"/>
      <c r="H398" s="87"/>
      <c r="I398" s="86"/>
      <c r="J398" s="88"/>
      <c r="K398" s="92"/>
      <c r="L398" s="168" t="str">
        <f t="shared" si="15"/>
        <v/>
      </c>
      <c r="M398" s="170" t="str">
        <f>IF(ISERROR(VLOOKUP(E398,'Source Data'!$B$67:$J$97, MATCH(F398, 'Source Data'!$B$64:$J$64,1),TRUE))=TRUE,"",VLOOKUP(E398,'Source Data'!$B$67:$J$97,MATCH(F398, 'Source Data'!$B$64:$J$64,1),TRUE))</f>
        <v/>
      </c>
      <c r="N398" s="169" t="str">
        <f t="shared" si="16"/>
        <v/>
      </c>
      <c r="O398" s="170" t="str">
        <f>IF(OR(AND(OR($J398="Retired",$J398="Permanent Low-Use"),$K398&lt;=2020),(AND($J398="New",$K398&gt;2020))),"N/A",IF($N398=0,0,IF(ISERROR(VLOOKUP($E398,'Source Data'!$B$29:$J$60, MATCH($L398, 'Source Data'!$B$26:$J$26,1),TRUE))=TRUE,"",VLOOKUP($E398,'Source Data'!$B$29:$J$60,MATCH($L398, 'Source Data'!$B$26:$J$26,1),TRUE))))</f>
        <v/>
      </c>
      <c r="P398" s="170" t="str">
        <f>IF(OR(AND(OR($J398="Retired",$J398="Permanent Low-Use"),$K398&lt;=2021),(AND($J398="New",$K398&gt;2021))),"N/A",IF($N398=0,0,IF(ISERROR(VLOOKUP($E398,'Source Data'!$B$29:$J$60, MATCH($L398, 'Source Data'!$B$26:$J$26,1),TRUE))=TRUE,"",VLOOKUP($E398,'Source Data'!$B$29:$J$60,MATCH($L398, 'Source Data'!$B$26:$J$26,1),TRUE))))</f>
        <v/>
      </c>
      <c r="Q398" s="170" t="str">
        <f>IF(OR(AND(OR($J398="Retired",$J398="Permanent Low-Use"),$K398&lt;=2022),(AND($J398="New",$K398&gt;2022))),"N/A",IF($N398=0,0,IF(ISERROR(VLOOKUP($E398,'Source Data'!$B$29:$J$60, MATCH($L398, 'Source Data'!$B$26:$J$26,1),TRUE))=TRUE,"",VLOOKUP($E398,'Source Data'!$B$29:$J$60,MATCH($L398, 'Source Data'!$B$26:$J$26,1),TRUE))))</f>
        <v/>
      </c>
      <c r="R398" s="170" t="str">
        <f>IF(OR(AND(OR($J398="Retired",$J398="Permanent Low-Use"),$K398&lt;=2023),(AND($J398="New",$K398&gt;2023))),"N/A",IF($N398=0,0,IF(ISERROR(VLOOKUP($E398,'Source Data'!$B$29:$J$60, MATCH($L398, 'Source Data'!$B$26:$J$26,1),TRUE))=TRUE,"",VLOOKUP($E398,'Source Data'!$B$29:$J$60,MATCH($L398, 'Source Data'!$B$26:$J$26,1),TRUE))))</f>
        <v/>
      </c>
      <c r="S398" s="170" t="str">
        <f>IF(OR(AND(OR($J398="Retired",$J398="Permanent Low-Use"),$K398&lt;=2024),(AND($J398="New",$K398&gt;2024))),"N/A",IF($N398=0,0,IF(ISERROR(VLOOKUP($E398,'Source Data'!$B$29:$J$60, MATCH($L398, 'Source Data'!$B$26:$J$26,1),TRUE))=TRUE,"",VLOOKUP($E398,'Source Data'!$B$29:$J$60,MATCH($L398, 'Source Data'!$B$26:$J$26,1),TRUE))))</f>
        <v/>
      </c>
      <c r="T398" s="170" t="str">
        <f>IF(OR(AND(OR($J398="Retired",$J398="Permanent Low-Use"),$K398&lt;=2025),(AND($J398="New",$K398&gt;2025))),"N/A",IF($N398=0,0,IF(ISERROR(VLOOKUP($E398,'Source Data'!$B$29:$J$60, MATCH($L398, 'Source Data'!$B$26:$J$26,1),TRUE))=TRUE,"",VLOOKUP($E398,'Source Data'!$B$29:$J$60,MATCH($L398, 'Source Data'!$B$26:$J$26,1),TRUE))))</f>
        <v/>
      </c>
      <c r="U398" s="170" t="str">
        <f>IF(OR(AND(OR($J398="Retired",$J398="Permanent Low-Use"),$K398&lt;=2026),(AND($J398="New",$K398&gt;2026))),"N/A",IF($N398=0,0,IF(ISERROR(VLOOKUP($E398,'Source Data'!$B$29:$J$60, MATCH($L398, 'Source Data'!$B$26:$J$26,1),TRUE))=TRUE,"",VLOOKUP($E398,'Source Data'!$B$29:$J$60,MATCH($L398, 'Source Data'!$B$26:$J$26,1),TRUE))))</f>
        <v/>
      </c>
      <c r="V398" s="170" t="str">
        <f>IF(OR(AND(OR($J398="Retired",$J398="Permanent Low-Use"),$K398&lt;=2027),(AND($J398="New",$K398&gt;2027))),"N/A",IF($N398=0,0,IF(ISERROR(VLOOKUP($E398,'Source Data'!$B$29:$J$60, MATCH($L398, 'Source Data'!$B$26:$J$26,1),TRUE))=TRUE,"",VLOOKUP($E398,'Source Data'!$B$29:$J$60,MATCH($L398, 'Source Data'!$B$26:$J$26,1),TRUE))))</f>
        <v/>
      </c>
      <c r="W398" s="170" t="str">
        <f>IF(OR(AND(OR($J398="Retired",$J398="Permanent Low-Use"),$K398&lt;=2028),(AND($J398="New",$K398&gt;2028))),"N/A",IF($N398=0,0,IF(ISERROR(VLOOKUP($E398,'Source Data'!$B$29:$J$60, MATCH($L398, 'Source Data'!$B$26:$J$26,1),TRUE))=TRUE,"",VLOOKUP($E398,'Source Data'!$B$29:$J$60,MATCH($L398, 'Source Data'!$B$26:$J$26,1),TRUE))))</f>
        <v/>
      </c>
      <c r="X398" s="170" t="str">
        <f>IF(OR(AND(OR($J398="Retired",$J398="Permanent Low-Use"),$K398&lt;=2029),(AND($J398="New",$K398&gt;2029))),"N/A",IF($N398=0,0,IF(ISERROR(VLOOKUP($E398,'Source Data'!$B$29:$J$60, MATCH($L398, 'Source Data'!$B$26:$J$26,1),TRUE))=TRUE,"",VLOOKUP($E398,'Source Data'!$B$29:$J$60,MATCH($L398, 'Source Data'!$B$26:$J$26,1),TRUE))))</f>
        <v/>
      </c>
      <c r="Y398" s="170" t="str">
        <f>IF(OR(AND(OR($J398="Retired",$J398="Permanent Low-Use"),$K398&lt;=2030),(AND($J398="New",$K398&gt;2030))),"N/A",IF($N398=0,0,IF(ISERROR(VLOOKUP($E398,'Source Data'!$B$29:$J$60, MATCH($L398, 'Source Data'!$B$26:$J$26,1),TRUE))=TRUE,"",VLOOKUP($E398,'Source Data'!$B$29:$J$60,MATCH($L398, 'Source Data'!$B$26:$J$26,1),TRUE))))</f>
        <v/>
      </c>
      <c r="Z398" s="171" t="str">
        <f>IF(ISNUMBER($L398),IF(OR(AND(OR($J398="Retired",$J398="Permanent Low-Use"),$K398&lt;=2020),(AND($J398="New",$K398&gt;2020))),"N/A",VLOOKUP($F398,'Source Data'!$B$15:$I$22,5)),"")</f>
        <v/>
      </c>
      <c r="AA398" s="171" t="str">
        <f>IF(ISNUMBER($F398), IF(OR(AND(OR($J398="Retired", $J398="Permanent Low-Use"), $K398&lt;=2021), (AND($J398= "New", $K398&gt;2021))), "N/A", VLOOKUP($F398, 'Source Data'!$B$15:$I$22,6)), "")</f>
        <v/>
      </c>
      <c r="AB398" s="171" t="str">
        <f>IF(ISNUMBER($F398), IF(OR(AND(OR($J398="Retired", $J398="Permanent Low-Use"), $K398&lt;=2022), (AND($J398= "New", $K398&gt;2022))), "N/A", VLOOKUP($F398, 'Source Data'!$B$15:$I$22,7)), "")</f>
        <v/>
      </c>
      <c r="AC398" s="171" t="str">
        <f>IF(ISNUMBER($F398), IF(OR(AND(OR($J398="Retired", $J398="Permanent Low-Use"), $K398&lt;=2023), (AND($J398= "New", $K398&gt;2023))), "N/A", VLOOKUP($F398, 'Source Data'!$B$15:$I$22,8)), "")</f>
        <v/>
      </c>
      <c r="AD398" s="171" t="str">
        <f>IF(ISNUMBER($F398), IF(OR(AND(OR($J398="Retired", $J398="Permanent Low-Use"), $K398&lt;=2024), (AND($J398= "New", $K398&gt;2024))), "N/A", VLOOKUP($F398, 'Source Data'!$B$15:$I$22,8)), "")</f>
        <v/>
      </c>
      <c r="AE398" s="171" t="str">
        <f>IF(ISNUMBER($F398), IF(OR(AND(OR($J398="Retired", $J398="Permanent Low-Use"), $K398&lt;=2025), (AND($J398= "New", $K398&gt;2025))), "N/A", VLOOKUP($F398, 'Source Data'!$B$15:$I$22,8)), "")</f>
        <v/>
      </c>
      <c r="AF398" s="171" t="str">
        <f>IF(ISNUMBER($F398), IF(OR(AND(OR($J398="Retired", $J398="Permanent Low-Use"), $K398&lt;=2026), (AND($J398= "New", $K398&gt;2026))), "N/A", VLOOKUP($F398, 'Source Data'!$B$15:$I$22,8)), "")</f>
        <v/>
      </c>
      <c r="AG398" s="171" t="str">
        <f>IF(ISNUMBER($F398), IF(OR(AND(OR($J398="Retired", $J398="Permanent Low-Use"), $K398&lt;=2027), (AND($J398= "New", $K398&gt;2027))), "N/A", VLOOKUP($F398, 'Source Data'!$B$15:$I$22,8)), "")</f>
        <v/>
      </c>
      <c r="AH398" s="171" t="str">
        <f>IF(ISNUMBER($F398), IF(OR(AND(OR($J398="Retired", $J398="Permanent Low-Use"), $K398&lt;=2028), (AND($J398= "New", $K398&gt;2028))), "N/A", VLOOKUP($F398, 'Source Data'!$B$15:$I$22,8)), "")</f>
        <v/>
      </c>
      <c r="AI398" s="171" t="str">
        <f>IF(ISNUMBER($F398), IF(OR(AND(OR($J398="Retired", $J398="Permanent Low-Use"), $K398&lt;=2029), (AND($J398= "New", $K398&gt;2029))), "N/A", VLOOKUP($F398, 'Source Data'!$B$15:$I$22,8)), "")</f>
        <v/>
      </c>
      <c r="AJ398" s="171" t="str">
        <f>IF(ISNUMBER($F398), IF(OR(AND(OR($J398="Retired", $J398="Permanent Low-Use"), $K398&lt;=2030), (AND($J398= "New", $K398&gt;2030))), "N/A", VLOOKUP($F398, 'Source Data'!$B$15:$I$22,8)), "")</f>
        <v/>
      </c>
      <c r="AK398" s="171" t="str">
        <f>IF($N398= 0, "N/A", IF(ISERROR(VLOOKUP($F398, 'Source Data'!$B$4:$C$11,2)), "", VLOOKUP($F398, 'Source Data'!$B$4:$C$11,2)))</f>
        <v/>
      </c>
    </row>
    <row r="399" spans="1:37" x14ac:dyDescent="0.35">
      <c r="A399" s="99"/>
      <c r="B399" s="89"/>
      <c r="C399" s="90"/>
      <c r="D399" s="90"/>
      <c r="E399" s="91"/>
      <c r="F399" s="91"/>
      <c r="G399" s="86"/>
      <c r="H399" s="87"/>
      <c r="I399" s="86"/>
      <c r="J399" s="88"/>
      <c r="K399" s="92"/>
      <c r="L399" s="168" t="str">
        <f t="shared" si="15"/>
        <v/>
      </c>
      <c r="M399" s="170" t="str">
        <f>IF(ISERROR(VLOOKUP(E399,'Source Data'!$B$67:$J$97, MATCH(F399, 'Source Data'!$B$64:$J$64,1),TRUE))=TRUE,"",VLOOKUP(E399,'Source Data'!$B$67:$J$97,MATCH(F399, 'Source Data'!$B$64:$J$64,1),TRUE))</f>
        <v/>
      </c>
      <c r="N399" s="169" t="str">
        <f t="shared" si="16"/>
        <v/>
      </c>
      <c r="O399" s="170" t="str">
        <f>IF(OR(AND(OR($J399="Retired",$J399="Permanent Low-Use"),$K399&lt;=2020),(AND($J399="New",$K399&gt;2020))),"N/A",IF($N399=0,0,IF(ISERROR(VLOOKUP($E399,'Source Data'!$B$29:$J$60, MATCH($L399, 'Source Data'!$B$26:$J$26,1),TRUE))=TRUE,"",VLOOKUP($E399,'Source Data'!$B$29:$J$60,MATCH($L399, 'Source Data'!$B$26:$J$26,1),TRUE))))</f>
        <v/>
      </c>
      <c r="P399" s="170" t="str">
        <f>IF(OR(AND(OR($J399="Retired",$J399="Permanent Low-Use"),$K399&lt;=2021),(AND($J399="New",$K399&gt;2021))),"N/A",IF($N399=0,0,IF(ISERROR(VLOOKUP($E399,'Source Data'!$B$29:$J$60, MATCH($L399, 'Source Data'!$B$26:$J$26,1),TRUE))=TRUE,"",VLOOKUP($E399,'Source Data'!$B$29:$J$60,MATCH($L399, 'Source Data'!$B$26:$J$26,1),TRUE))))</f>
        <v/>
      </c>
      <c r="Q399" s="170" t="str">
        <f>IF(OR(AND(OR($J399="Retired",$J399="Permanent Low-Use"),$K399&lt;=2022),(AND($J399="New",$K399&gt;2022))),"N/A",IF($N399=0,0,IF(ISERROR(VLOOKUP($E399,'Source Data'!$B$29:$J$60, MATCH($L399, 'Source Data'!$B$26:$J$26,1),TRUE))=TRUE,"",VLOOKUP($E399,'Source Data'!$B$29:$J$60,MATCH($L399, 'Source Data'!$B$26:$J$26,1),TRUE))))</f>
        <v/>
      </c>
      <c r="R399" s="170" t="str">
        <f>IF(OR(AND(OR($J399="Retired",$J399="Permanent Low-Use"),$K399&lt;=2023),(AND($J399="New",$K399&gt;2023))),"N/A",IF($N399=0,0,IF(ISERROR(VLOOKUP($E399,'Source Data'!$B$29:$J$60, MATCH($L399, 'Source Data'!$B$26:$J$26,1),TRUE))=TRUE,"",VLOOKUP($E399,'Source Data'!$B$29:$J$60,MATCH($L399, 'Source Data'!$B$26:$J$26,1),TRUE))))</f>
        <v/>
      </c>
      <c r="S399" s="170" t="str">
        <f>IF(OR(AND(OR($J399="Retired",$J399="Permanent Low-Use"),$K399&lt;=2024),(AND($J399="New",$K399&gt;2024))),"N/A",IF($N399=0,0,IF(ISERROR(VLOOKUP($E399,'Source Data'!$B$29:$J$60, MATCH($L399, 'Source Data'!$B$26:$J$26,1),TRUE))=TRUE,"",VLOOKUP($E399,'Source Data'!$B$29:$J$60,MATCH($L399, 'Source Data'!$B$26:$J$26,1),TRUE))))</f>
        <v/>
      </c>
      <c r="T399" s="170" t="str">
        <f>IF(OR(AND(OR($J399="Retired",$J399="Permanent Low-Use"),$K399&lt;=2025),(AND($J399="New",$K399&gt;2025))),"N/A",IF($N399=0,0,IF(ISERROR(VLOOKUP($E399,'Source Data'!$B$29:$J$60, MATCH($L399, 'Source Data'!$B$26:$J$26,1),TRUE))=TRUE,"",VLOOKUP($E399,'Source Data'!$B$29:$J$60,MATCH($L399, 'Source Data'!$B$26:$J$26,1),TRUE))))</f>
        <v/>
      </c>
      <c r="U399" s="170" t="str">
        <f>IF(OR(AND(OR($J399="Retired",$J399="Permanent Low-Use"),$K399&lt;=2026),(AND($J399="New",$K399&gt;2026))),"N/A",IF($N399=0,0,IF(ISERROR(VLOOKUP($E399,'Source Data'!$B$29:$J$60, MATCH($L399, 'Source Data'!$B$26:$J$26,1),TRUE))=TRUE,"",VLOOKUP($E399,'Source Data'!$B$29:$J$60,MATCH($L399, 'Source Data'!$B$26:$J$26,1),TRUE))))</f>
        <v/>
      </c>
      <c r="V399" s="170" t="str">
        <f>IF(OR(AND(OR($J399="Retired",$J399="Permanent Low-Use"),$K399&lt;=2027),(AND($J399="New",$K399&gt;2027))),"N/A",IF($N399=0,0,IF(ISERROR(VLOOKUP($E399,'Source Data'!$B$29:$J$60, MATCH($L399, 'Source Data'!$B$26:$J$26,1),TRUE))=TRUE,"",VLOOKUP($E399,'Source Data'!$B$29:$J$60,MATCH($L399, 'Source Data'!$B$26:$J$26,1),TRUE))))</f>
        <v/>
      </c>
      <c r="W399" s="170" t="str">
        <f>IF(OR(AND(OR($J399="Retired",$J399="Permanent Low-Use"),$K399&lt;=2028),(AND($J399="New",$K399&gt;2028))),"N/A",IF($N399=0,0,IF(ISERROR(VLOOKUP($E399,'Source Data'!$B$29:$J$60, MATCH($L399, 'Source Data'!$B$26:$J$26,1),TRUE))=TRUE,"",VLOOKUP($E399,'Source Data'!$B$29:$J$60,MATCH($L399, 'Source Data'!$B$26:$J$26,1),TRUE))))</f>
        <v/>
      </c>
      <c r="X399" s="170" t="str">
        <f>IF(OR(AND(OR($J399="Retired",$J399="Permanent Low-Use"),$K399&lt;=2029),(AND($J399="New",$K399&gt;2029))),"N/A",IF($N399=0,0,IF(ISERROR(VLOOKUP($E399,'Source Data'!$B$29:$J$60, MATCH($L399, 'Source Data'!$B$26:$J$26,1),TRUE))=TRUE,"",VLOOKUP($E399,'Source Data'!$B$29:$J$60,MATCH($L399, 'Source Data'!$B$26:$J$26,1),TRUE))))</f>
        <v/>
      </c>
      <c r="Y399" s="170" t="str">
        <f>IF(OR(AND(OR($J399="Retired",$J399="Permanent Low-Use"),$K399&lt;=2030),(AND($J399="New",$K399&gt;2030))),"N/A",IF($N399=0,0,IF(ISERROR(VLOOKUP($E399,'Source Data'!$B$29:$J$60, MATCH($L399, 'Source Data'!$B$26:$J$26,1),TRUE))=TRUE,"",VLOOKUP($E399,'Source Data'!$B$29:$J$60,MATCH($L399, 'Source Data'!$B$26:$J$26,1),TRUE))))</f>
        <v/>
      </c>
      <c r="Z399" s="171" t="str">
        <f>IF(ISNUMBER($L399),IF(OR(AND(OR($J399="Retired",$J399="Permanent Low-Use"),$K399&lt;=2020),(AND($J399="New",$K399&gt;2020))),"N/A",VLOOKUP($F399,'Source Data'!$B$15:$I$22,5)),"")</f>
        <v/>
      </c>
      <c r="AA399" s="171" t="str">
        <f>IF(ISNUMBER($F399), IF(OR(AND(OR($J399="Retired", $J399="Permanent Low-Use"), $K399&lt;=2021), (AND($J399= "New", $K399&gt;2021))), "N/A", VLOOKUP($F399, 'Source Data'!$B$15:$I$22,6)), "")</f>
        <v/>
      </c>
      <c r="AB399" s="171" t="str">
        <f>IF(ISNUMBER($F399), IF(OR(AND(OR($J399="Retired", $J399="Permanent Low-Use"), $K399&lt;=2022), (AND($J399= "New", $K399&gt;2022))), "N/A", VLOOKUP($F399, 'Source Data'!$B$15:$I$22,7)), "")</f>
        <v/>
      </c>
      <c r="AC399" s="171" t="str">
        <f>IF(ISNUMBER($F399), IF(OR(AND(OR($J399="Retired", $J399="Permanent Low-Use"), $K399&lt;=2023), (AND($J399= "New", $K399&gt;2023))), "N/A", VLOOKUP($F399, 'Source Data'!$B$15:$I$22,8)), "")</f>
        <v/>
      </c>
      <c r="AD399" s="171" t="str">
        <f>IF(ISNUMBER($F399), IF(OR(AND(OR($J399="Retired", $J399="Permanent Low-Use"), $K399&lt;=2024), (AND($J399= "New", $K399&gt;2024))), "N/A", VLOOKUP($F399, 'Source Data'!$B$15:$I$22,8)), "")</f>
        <v/>
      </c>
      <c r="AE399" s="171" t="str">
        <f>IF(ISNUMBER($F399), IF(OR(AND(OR($J399="Retired", $J399="Permanent Low-Use"), $K399&lt;=2025), (AND($J399= "New", $K399&gt;2025))), "N/A", VLOOKUP($F399, 'Source Data'!$B$15:$I$22,8)), "")</f>
        <v/>
      </c>
      <c r="AF399" s="171" t="str">
        <f>IF(ISNUMBER($F399), IF(OR(AND(OR($J399="Retired", $J399="Permanent Low-Use"), $K399&lt;=2026), (AND($J399= "New", $K399&gt;2026))), "N/A", VLOOKUP($F399, 'Source Data'!$B$15:$I$22,8)), "")</f>
        <v/>
      </c>
      <c r="AG399" s="171" t="str">
        <f>IF(ISNUMBER($F399), IF(OR(AND(OR($J399="Retired", $J399="Permanent Low-Use"), $K399&lt;=2027), (AND($J399= "New", $K399&gt;2027))), "N/A", VLOOKUP($F399, 'Source Data'!$B$15:$I$22,8)), "")</f>
        <v/>
      </c>
      <c r="AH399" s="171" t="str">
        <f>IF(ISNUMBER($F399), IF(OR(AND(OR($J399="Retired", $J399="Permanent Low-Use"), $K399&lt;=2028), (AND($J399= "New", $K399&gt;2028))), "N/A", VLOOKUP($F399, 'Source Data'!$B$15:$I$22,8)), "")</f>
        <v/>
      </c>
      <c r="AI399" s="171" t="str">
        <f>IF(ISNUMBER($F399), IF(OR(AND(OR($J399="Retired", $J399="Permanent Low-Use"), $K399&lt;=2029), (AND($J399= "New", $K399&gt;2029))), "N/A", VLOOKUP($F399, 'Source Data'!$B$15:$I$22,8)), "")</f>
        <v/>
      </c>
      <c r="AJ399" s="171" t="str">
        <f>IF(ISNUMBER($F399), IF(OR(AND(OR($J399="Retired", $J399="Permanent Low-Use"), $K399&lt;=2030), (AND($J399= "New", $K399&gt;2030))), "N/A", VLOOKUP($F399, 'Source Data'!$B$15:$I$22,8)), "")</f>
        <v/>
      </c>
      <c r="AK399" s="171" t="str">
        <f>IF($N399= 0, "N/A", IF(ISERROR(VLOOKUP($F399, 'Source Data'!$B$4:$C$11,2)), "", VLOOKUP($F399, 'Source Data'!$B$4:$C$11,2)))</f>
        <v/>
      </c>
    </row>
    <row r="400" spans="1:37" x14ac:dyDescent="0.35">
      <c r="A400" s="99"/>
      <c r="B400" s="89"/>
      <c r="C400" s="90"/>
      <c r="D400" s="90"/>
      <c r="E400" s="91"/>
      <c r="F400" s="91"/>
      <c r="G400" s="86"/>
      <c r="H400" s="87"/>
      <c r="I400" s="86"/>
      <c r="J400" s="88"/>
      <c r="K400" s="92"/>
      <c r="L400" s="168" t="str">
        <f t="shared" ref="L400:L463" si="17">IF(ISNUMBER(F400), IF($G400="GSE purchased before 2007", $F400*1.2, $F400), "")</f>
        <v/>
      </c>
      <c r="M400" s="170" t="str">
        <f>IF(ISERROR(VLOOKUP(E400,'Source Data'!$B$67:$J$97, MATCH(F400, 'Source Data'!$B$64:$J$64,1),TRUE))=TRUE,"",VLOOKUP(E400,'Source Data'!$B$67:$J$97,MATCH(F400, 'Source Data'!$B$64:$J$64,1),TRUE))</f>
        <v/>
      </c>
      <c r="N400" s="169" t="str">
        <f t="shared" si="16"/>
        <v/>
      </c>
      <c r="O400" s="170" t="str">
        <f>IF(OR(AND(OR($J400="Retired",$J400="Permanent Low-Use"),$K400&lt;=2020),(AND($J400="New",$K400&gt;2020))),"N/A",IF($N400=0,0,IF(ISERROR(VLOOKUP($E400,'Source Data'!$B$29:$J$60, MATCH($L400, 'Source Data'!$B$26:$J$26,1),TRUE))=TRUE,"",VLOOKUP($E400,'Source Data'!$B$29:$J$60,MATCH($L400, 'Source Data'!$B$26:$J$26,1),TRUE))))</f>
        <v/>
      </c>
      <c r="P400" s="170" t="str">
        <f>IF(OR(AND(OR($J400="Retired",$J400="Permanent Low-Use"),$K400&lt;=2021),(AND($J400="New",$K400&gt;2021))),"N/A",IF($N400=0,0,IF(ISERROR(VLOOKUP($E400,'Source Data'!$B$29:$J$60, MATCH($L400, 'Source Data'!$B$26:$J$26,1),TRUE))=TRUE,"",VLOOKUP($E400,'Source Data'!$B$29:$J$60,MATCH($L400, 'Source Data'!$B$26:$J$26,1),TRUE))))</f>
        <v/>
      </c>
      <c r="Q400" s="170" t="str">
        <f>IF(OR(AND(OR($J400="Retired",$J400="Permanent Low-Use"),$K400&lt;=2022),(AND($J400="New",$K400&gt;2022))),"N/A",IF($N400=0,0,IF(ISERROR(VLOOKUP($E400,'Source Data'!$B$29:$J$60, MATCH($L400, 'Source Data'!$B$26:$J$26,1),TRUE))=TRUE,"",VLOOKUP($E400,'Source Data'!$B$29:$J$60,MATCH($L400, 'Source Data'!$B$26:$J$26,1),TRUE))))</f>
        <v/>
      </c>
      <c r="R400" s="170" t="str">
        <f>IF(OR(AND(OR($J400="Retired",$J400="Permanent Low-Use"),$K400&lt;=2023),(AND($J400="New",$K400&gt;2023))),"N/A",IF($N400=0,0,IF(ISERROR(VLOOKUP($E400,'Source Data'!$B$29:$J$60, MATCH($L400, 'Source Data'!$B$26:$J$26,1),TRUE))=TRUE,"",VLOOKUP($E400,'Source Data'!$B$29:$J$60,MATCH($L400, 'Source Data'!$B$26:$J$26,1),TRUE))))</f>
        <v/>
      </c>
      <c r="S400" s="170" t="str">
        <f>IF(OR(AND(OR($J400="Retired",$J400="Permanent Low-Use"),$K400&lt;=2024),(AND($J400="New",$K400&gt;2024))),"N/A",IF($N400=0,0,IF(ISERROR(VLOOKUP($E400,'Source Data'!$B$29:$J$60, MATCH($L400, 'Source Data'!$B$26:$J$26,1),TRUE))=TRUE,"",VLOOKUP($E400,'Source Data'!$B$29:$J$60,MATCH($L400, 'Source Data'!$B$26:$J$26,1),TRUE))))</f>
        <v/>
      </c>
      <c r="T400" s="170" t="str">
        <f>IF(OR(AND(OR($J400="Retired",$J400="Permanent Low-Use"),$K400&lt;=2025),(AND($J400="New",$K400&gt;2025))),"N/A",IF($N400=0,0,IF(ISERROR(VLOOKUP($E400,'Source Data'!$B$29:$J$60, MATCH($L400, 'Source Data'!$B$26:$J$26,1),TRUE))=TRUE,"",VLOOKUP($E400,'Source Data'!$B$29:$J$60,MATCH($L400, 'Source Data'!$B$26:$J$26,1),TRUE))))</f>
        <v/>
      </c>
      <c r="U400" s="170" t="str">
        <f>IF(OR(AND(OR($J400="Retired",$J400="Permanent Low-Use"),$K400&lt;=2026),(AND($J400="New",$K400&gt;2026))),"N/A",IF($N400=0,0,IF(ISERROR(VLOOKUP($E400,'Source Data'!$B$29:$J$60, MATCH($L400, 'Source Data'!$B$26:$J$26,1),TRUE))=TRUE,"",VLOOKUP($E400,'Source Data'!$B$29:$J$60,MATCH($L400, 'Source Data'!$B$26:$J$26,1),TRUE))))</f>
        <v/>
      </c>
      <c r="V400" s="170" t="str">
        <f>IF(OR(AND(OR($J400="Retired",$J400="Permanent Low-Use"),$K400&lt;=2027),(AND($J400="New",$K400&gt;2027))),"N/A",IF($N400=0,0,IF(ISERROR(VLOOKUP($E400,'Source Data'!$B$29:$J$60, MATCH($L400, 'Source Data'!$B$26:$J$26,1),TRUE))=TRUE,"",VLOOKUP($E400,'Source Data'!$B$29:$J$60,MATCH($L400, 'Source Data'!$B$26:$J$26,1),TRUE))))</f>
        <v/>
      </c>
      <c r="W400" s="170" t="str">
        <f>IF(OR(AND(OR($J400="Retired",$J400="Permanent Low-Use"),$K400&lt;=2028),(AND($J400="New",$K400&gt;2028))),"N/A",IF($N400=0,0,IF(ISERROR(VLOOKUP($E400,'Source Data'!$B$29:$J$60, MATCH($L400, 'Source Data'!$B$26:$J$26,1),TRUE))=TRUE,"",VLOOKUP($E400,'Source Data'!$B$29:$J$60,MATCH($L400, 'Source Data'!$B$26:$J$26,1),TRUE))))</f>
        <v/>
      </c>
      <c r="X400" s="170" t="str">
        <f>IF(OR(AND(OR($J400="Retired",$J400="Permanent Low-Use"),$K400&lt;=2029),(AND($J400="New",$K400&gt;2029))),"N/A",IF($N400=0,0,IF(ISERROR(VLOOKUP($E400,'Source Data'!$B$29:$J$60, MATCH($L400, 'Source Data'!$B$26:$J$26,1),TRUE))=TRUE,"",VLOOKUP($E400,'Source Data'!$B$29:$J$60,MATCH($L400, 'Source Data'!$B$26:$J$26,1),TRUE))))</f>
        <v/>
      </c>
      <c r="Y400" s="170" t="str">
        <f>IF(OR(AND(OR($J400="Retired",$J400="Permanent Low-Use"),$K400&lt;=2030),(AND($J400="New",$K400&gt;2030))),"N/A",IF($N400=0,0,IF(ISERROR(VLOOKUP($E400,'Source Data'!$B$29:$J$60, MATCH($L400, 'Source Data'!$B$26:$J$26,1),TRUE))=TRUE,"",VLOOKUP($E400,'Source Data'!$B$29:$J$60,MATCH($L400, 'Source Data'!$B$26:$J$26,1),TRUE))))</f>
        <v/>
      </c>
      <c r="Z400" s="171" t="str">
        <f>IF(ISNUMBER($L400),IF(OR(AND(OR($J400="Retired",$J400="Permanent Low-Use"),$K400&lt;=2020),(AND($J400="New",$K400&gt;2020))),"N/A",VLOOKUP($F400,'Source Data'!$B$15:$I$22,5)),"")</f>
        <v/>
      </c>
      <c r="AA400" s="171" t="str">
        <f>IF(ISNUMBER($F400), IF(OR(AND(OR($J400="Retired", $J400="Permanent Low-Use"), $K400&lt;=2021), (AND($J400= "New", $K400&gt;2021))), "N/A", VLOOKUP($F400, 'Source Data'!$B$15:$I$22,6)), "")</f>
        <v/>
      </c>
      <c r="AB400" s="171" t="str">
        <f>IF(ISNUMBER($F400), IF(OR(AND(OR($J400="Retired", $J400="Permanent Low-Use"), $K400&lt;=2022), (AND($J400= "New", $K400&gt;2022))), "N/A", VLOOKUP($F400, 'Source Data'!$B$15:$I$22,7)), "")</f>
        <v/>
      </c>
      <c r="AC400" s="171" t="str">
        <f>IF(ISNUMBER($F400), IF(OR(AND(OR($J400="Retired", $J400="Permanent Low-Use"), $K400&lt;=2023), (AND($J400= "New", $K400&gt;2023))), "N/A", VLOOKUP($F400, 'Source Data'!$B$15:$I$22,8)), "")</f>
        <v/>
      </c>
      <c r="AD400" s="171" t="str">
        <f>IF(ISNUMBER($F400), IF(OR(AND(OR($J400="Retired", $J400="Permanent Low-Use"), $K400&lt;=2024), (AND($J400= "New", $K400&gt;2024))), "N/A", VLOOKUP($F400, 'Source Data'!$B$15:$I$22,8)), "")</f>
        <v/>
      </c>
      <c r="AE400" s="171" t="str">
        <f>IF(ISNUMBER($F400), IF(OR(AND(OR($J400="Retired", $J400="Permanent Low-Use"), $K400&lt;=2025), (AND($J400= "New", $K400&gt;2025))), "N/A", VLOOKUP($F400, 'Source Data'!$B$15:$I$22,8)), "")</f>
        <v/>
      </c>
      <c r="AF400" s="171" t="str">
        <f>IF(ISNUMBER($F400), IF(OR(AND(OR($J400="Retired", $J400="Permanent Low-Use"), $K400&lt;=2026), (AND($J400= "New", $K400&gt;2026))), "N/A", VLOOKUP($F400, 'Source Data'!$B$15:$I$22,8)), "")</f>
        <v/>
      </c>
      <c r="AG400" s="171" t="str">
        <f>IF(ISNUMBER($F400), IF(OR(AND(OR($J400="Retired", $J400="Permanent Low-Use"), $K400&lt;=2027), (AND($J400= "New", $K400&gt;2027))), "N/A", VLOOKUP($F400, 'Source Data'!$B$15:$I$22,8)), "")</f>
        <v/>
      </c>
      <c r="AH400" s="171" t="str">
        <f>IF(ISNUMBER($F400), IF(OR(AND(OR($J400="Retired", $J400="Permanent Low-Use"), $K400&lt;=2028), (AND($J400= "New", $K400&gt;2028))), "N/A", VLOOKUP($F400, 'Source Data'!$B$15:$I$22,8)), "")</f>
        <v/>
      </c>
      <c r="AI400" s="171" t="str">
        <f>IF(ISNUMBER($F400), IF(OR(AND(OR($J400="Retired", $J400="Permanent Low-Use"), $K400&lt;=2029), (AND($J400= "New", $K400&gt;2029))), "N/A", VLOOKUP($F400, 'Source Data'!$B$15:$I$22,8)), "")</f>
        <v/>
      </c>
      <c r="AJ400" s="171" t="str">
        <f>IF(ISNUMBER($F400), IF(OR(AND(OR($J400="Retired", $J400="Permanent Low-Use"), $K400&lt;=2030), (AND($J400= "New", $K400&gt;2030))), "N/A", VLOOKUP($F400, 'Source Data'!$B$15:$I$22,8)), "")</f>
        <v/>
      </c>
      <c r="AK400" s="171" t="str">
        <f>IF($N400= 0, "N/A", IF(ISERROR(VLOOKUP($F400, 'Source Data'!$B$4:$C$11,2)), "", VLOOKUP($F400, 'Source Data'!$B$4:$C$11,2)))</f>
        <v/>
      </c>
    </row>
    <row r="401" spans="1:37" x14ac:dyDescent="0.35">
      <c r="A401" s="99"/>
      <c r="B401" s="89"/>
      <c r="C401" s="90"/>
      <c r="D401" s="90"/>
      <c r="E401" s="91"/>
      <c r="F401" s="91"/>
      <c r="G401" s="86"/>
      <c r="H401" s="87"/>
      <c r="I401" s="86"/>
      <c r="J401" s="88"/>
      <c r="K401" s="92"/>
      <c r="L401" s="168" t="str">
        <f t="shared" si="17"/>
        <v/>
      </c>
      <c r="M401" s="170" t="str">
        <f>IF(ISERROR(VLOOKUP(E401,'Source Data'!$B$67:$J$97, MATCH(F401, 'Source Data'!$B$64:$J$64,1),TRUE))=TRUE,"",VLOOKUP(E401,'Source Data'!$B$67:$J$97,MATCH(F401, 'Source Data'!$B$64:$J$64,1),TRUE))</f>
        <v/>
      </c>
      <c r="N401" s="169" t="str">
        <f t="shared" ref="N401:N464" si="18">IF(AND($G401= "", ISNUMBER(F401)), 1, IF($G401="", "", IF(AND($G401="VDECS with NOx Reduction Only", ISNUMBER($H401)), 1-($H401/1.7), IF(AND($G401="VDECS Level 2", ISNUMBER($H401)), 1-(0.18+($H401/1.7)), IF($G401="VDECS Level 1",1, IF($G401="VDECS Level 2",0.82, IF($G401="VDECS Highest Level",0.7, IF(OR($G401="GSE purchased before 2007", $G401="Non-GSE purchased before 2007",$G401= "Electric Purchased 2007 or later"),0))))))))</f>
        <v/>
      </c>
      <c r="O401" s="170" t="str">
        <f>IF(OR(AND(OR($J401="Retired",$J401="Permanent Low-Use"),$K401&lt;=2020),(AND($J401="New",$K401&gt;2020))),"N/A",IF($N401=0,0,IF(ISERROR(VLOOKUP($E401,'Source Data'!$B$29:$J$60, MATCH($L401, 'Source Data'!$B$26:$J$26,1),TRUE))=TRUE,"",VLOOKUP($E401,'Source Data'!$B$29:$J$60,MATCH($L401, 'Source Data'!$B$26:$J$26,1),TRUE))))</f>
        <v/>
      </c>
      <c r="P401" s="170" t="str">
        <f>IF(OR(AND(OR($J401="Retired",$J401="Permanent Low-Use"),$K401&lt;=2021),(AND($J401="New",$K401&gt;2021))),"N/A",IF($N401=0,0,IF(ISERROR(VLOOKUP($E401,'Source Data'!$B$29:$J$60, MATCH($L401, 'Source Data'!$B$26:$J$26,1),TRUE))=TRUE,"",VLOOKUP($E401,'Source Data'!$B$29:$J$60,MATCH($L401, 'Source Data'!$B$26:$J$26,1),TRUE))))</f>
        <v/>
      </c>
      <c r="Q401" s="170" t="str">
        <f>IF(OR(AND(OR($J401="Retired",$J401="Permanent Low-Use"),$K401&lt;=2022),(AND($J401="New",$K401&gt;2022))),"N/A",IF($N401=0,0,IF(ISERROR(VLOOKUP($E401,'Source Data'!$B$29:$J$60, MATCH($L401, 'Source Data'!$B$26:$J$26,1),TRUE))=TRUE,"",VLOOKUP($E401,'Source Data'!$B$29:$J$60,MATCH($L401, 'Source Data'!$B$26:$J$26,1),TRUE))))</f>
        <v/>
      </c>
      <c r="R401" s="170" t="str">
        <f>IF(OR(AND(OR($J401="Retired",$J401="Permanent Low-Use"),$K401&lt;=2023),(AND($J401="New",$K401&gt;2023))),"N/A",IF($N401=0,0,IF(ISERROR(VLOOKUP($E401,'Source Data'!$B$29:$J$60, MATCH($L401, 'Source Data'!$B$26:$J$26,1),TRUE))=TRUE,"",VLOOKUP($E401,'Source Data'!$B$29:$J$60,MATCH($L401, 'Source Data'!$B$26:$J$26,1),TRUE))))</f>
        <v/>
      </c>
      <c r="S401" s="170" t="str">
        <f>IF(OR(AND(OR($J401="Retired",$J401="Permanent Low-Use"),$K401&lt;=2024),(AND($J401="New",$K401&gt;2024))),"N/A",IF($N401=0,0,IF(ISERROR(VLOOKUP($E401,'Source Data'!$B$29:$J$60, MATCH($L401, 'Source Data'!$B$26:$J$26,1),TRUE))=TRUE,"",VLOOKUP($E401,'Source Data'!$B$29:$J$60,MATCH($L401, 'Source Data'!$B$26:$J$26,1),TRUE))))</f>
        <v/>
      </c>
      <c r="T401" s="170" t="str">
        <f>IF(OR(AND(OR($J401="Retired",$J401="Permanent Low-Use"),$K401&lt;=2025),(AND($J401="New",$K401&gt;2025))),"N/A",IF($N401=0,0,IF(ISERROR(VLOOKUP($E401,'Source Data'!$B$29:$J$60, MATCH($L401, 'Source Data'!$B$26:$J$26,1),TRUE))=TRUE,"",VLOOKUP($E401,'Source Data'!$B$29:$J$60,MATCH($L401, 'Source Data'!$B$26:$J$26,1),TRUE))))</f>
        <v/>
      </c>
      <c r="U401" s="170" t="str">
        <f>IF(OR(AND(OR($J401="Retired",$J401="Permanent Low-Use"),$K401&lt;=2026),(AND($J401="New",$K401&gt;2026))),"N/A",IF($N401=0,0,IF(ISERROR(VLOOKUP($E401,'Source Data'!$B$29:$J$60, MATCH($L401, 'Source Data'!$B$26:$J$26,1),TRUE))=TRUE,"",VLOOKUP($E401,'Source Data'!$B$29:$J$60,MATCH($L401, 'Source Data'!$B$26:$J$26,1),TRUE))))</f>
        <v/>
      </c>
      <c r="V401" s="170" t="str">
        <f>IF(OR(AND(OR($J401="Retired",$J401="Permanent Low-Use"),$K401&lt;=2027),(AND($J401="New",$K401&gt;2027))),"N/A",IF($N401=0,0,IF(ISERROR(VLOOKUP($E401,'Source Data'!$B$29:$J$60, MATCH($L401, 'Source Data'!$B$26:$J$26,1),TRUE))=TRUE,"",VLOOKUP($E401,'Source Data'!$B$29:$J$60,MATCH($L401, 'Source Data'!$B$26:$J$26,1),TRUE))))</f>
        <v/>
      </c>
      <c r="W401" s="170" t="str">
        <f>IF(OR(AND(OR($J401="Retired",$J401="Permanent Low-Use"),$K401&lt;=2028),(AND($J401="New",$K401&gt;2028))),"N/A",IF($N401=0,0,IF(ISERROR(VLOOKUP($E401,'Source Data'!$B$29:$J$60, MATCH($L401, 'Source Data'!$B$26:$J$26,1),TRUE))=TRUE,"",VLOOKUP($E401,'Source Data'!$B$29:$J$60,MATCH($L401, 'Source Data'!$B$26:$J$26,1),TRUE))))</f>
        <v/>
      </c>
      <c r="X401" s="170" t="str">
        <f>IF(OR(AND(OR($J401="Retired",$J401="Permanent Low-Use"),$K401&lt;=2029),(AND($J401="New",$K401&gt;2029))),"N/A",IF($N401=0,0,IF(ISERROR(VLOOKUP($E401,'Source Data'!$B$29:$J$60, MATCH($L401, 'Source Data'!$B$26:$J$26,1),TRUE))=TRUE,"",VLOOKUP($E401,'Source Data'!$B$29:$J$60,MATCH($L401, 'Source Data'!$B$26:$J$26,1),TRUE))))</f>
        <v/>
      </c>
      <c r="Y401" s="170" t="str">
        <f>IF(OR(AND(OR($J401="Retired",$J401="Permanent Low-Use"),$K401&lt;=2030),(AND($J401="New",$K401&gt;2030))),"N/A",IF($N401=0,0,IF(ISERROR(VLOOKUP($E401,'Source Data'!$B$29:$J$60, MATCH($L401, 'Source Data'!$B$26:$J$26,1),TRUE))=TRUE,"",VLOOKUP($E401,'Source Data'!$B$29:$J$60,MATCH($L401, 'Source Data'!$B$26:$J$26,1),TRUE))))</f>
        <v/>
      </c>
      <c r="Z401" s="171" t="str">
        <f>IF(ISNUMBER($L401),IF(OR(AND(OR($J401="Retired",$J401="Permanent Low-Use"),$K401&lt;=2020),(AND($J401="New",$K401&gt;2020))),"N/A",VLOOKUP($F401,'Source Data'!$B$15:$I$22,5)),"")</f>
        <v/>
      </c>
      <c r="AA401" s="171" t="str">
        <f>IF(ISNUMBER($F401), IF(OR(AND(OR($J401="Retired", $J401="Permanent Low-Use"), $K401&lt;=2021), (AND($J401= "New", $K401&gt;2021))), "N/A", VLOOKUP($F401, 'Source Data'!$B$15:$I$22,6)), "")</f>
        <v/>
      </c>
      <c r="AB401" s="171" t="str">
        <f>IF(ISNUMBER($F401), IF(OR(AND(OR($J401="Retired", $J401="Permanent Low-Use"), $K401&lt;=2022), (AND($J401= "New", $K401&gt;2022))), "N/A", VLOOKUP($F401, 'Source Data'!$B$15:$I$22,7)), "")</f>
        <v/>
      </c>
      <c r="AC401" s="171" t="str">
        <f>IF(ISNUMBER($F401), IF(OR(AND(OR($J401="Retired", $J401="Permanent Low-Use"), $K401&lt;=2023), (AND($J401= "New", $K401&gt;2023))), "N/A", VLOOKUP($F401, 'Source Data'!$B$15:$I$22,8)), "")</f>
        <v/>
      </c>
      <c r="AD401" s="171" t="str">
        <f>IF(ISNUMBER($F401), IF(OR(AND(OR($J401="Retired", $J401="Permanent Low-Use"), $K401&lt;=2024), (AND($J401= "New", $K401&gt;2024))), "N/A", VLOOKUP($F401, 'Source Data'!$B$15:$I$22,8)), "")</f>
        <v/>
      </c>
      <c r="AE401" s="171" t="str">
        <f>IF(ISNUMBER($F401), IF(OR(AND(OR($J401="Retired", $J401="Permanent Low-Use"), $K401&lt;=2025), (AND($J401= "New", $K401&gt;2025))), "N/A", VLOOKUP($F401, 'Source Data'!$B$15:$I$22,8)), "")</f>
        <v/>
      </c>
      <c r="AF401" s="171" t="str">
        <f>IF(ISNUMBER($F401), IF(OR(AND(OR($J401="Retired", $J401="Permanent Low-Use"), $K401&lt;=2026), (AND($J401= "New", $K401&gt;2026))), "N/A", VLOOKUP($F401, 'Source Data'!$B$15:$I$22,8)), "")</f>
        <v/>
      </c>
      <c r="AG401" s="171" t="str">
        <f>IF(ISNUMBER($F401), IF(OR(AND(OR($J401="Retired", $J401="Permanent Low-Use"), $K401&lt;=2027), (AND($J401= "New", $K401&gt;2027))), "N/A", VLOOKUP($F401, 'Source Data'!$B$15:$I$22,8)), "")</f>
        <v/>
      </c>
      <c r="AH401" s="171" t="str">
        <f>IF(ISNUMBER($F401), IF(OR(AND(OR($J401="Retired", $J401="Permanent Low-Use"), $K401&lt;=2028), (AND($J401= "New", $K401&gt;2028))), "N/A", VLOOKUP($F401, 'Source Data'!$B$15:$I$22,8)), "")</f>
        <v/>
      </c>
      <c r="AI401" s="171" t="str">
        <f>IF(ISNUMBER($F401), IF(OR(AND(OR($J401="Retired", $J401="Permanent Low-Use"), $K401&lt;=2029), (AND($J401= "New", $K401&gt;2029))), "N/A", VLOOKUP($F401, 'Source Data'!$B$15:$I$22,8)), "")</f>
        <v/>
      </c>
      <c r="AJ401" s="171" t="str">
        <f>IF(ISNUMBER($F401), IF(OR(AND(OR($J401="Retired", $J401="Permanent Low-Use"), $K401&lt;=2030), (AND($J401= "New", $K401&gt;2030))), "N/A", VLOOKUP($F401, 'Source Data'!$B$15:$I$22,8)), "")</f>
        <v/>
      </c>
      <c r="AK401" s="171" t="str">
        <f>IF($N401= 0, "N/A", IF(ISERROR(VLOOKUP($F401, 'Source Data'!$B$4:$C$11,2)), "", VLOOKUP($F401, 'Source Data'!$B$4:$C$11,2)))</f>
        <v/>
      </c>
    </row>
    <row r="402" spans="1:37" x14ac:dyDescent="0.35">
      <c r="A402" s="99"/>
      <c r="B402" s="89"/>
      <c r="C402" s="90"/>
      <c r="D402" s="90"/>
      <c r="E402" s="91"/>
      <c r="F402" s="91"/>
      <c r="G402" s="86"/>
      <c r="H402" s="87"/>
      <c r="I402" s="86"/>
      <c r="J402" s="88"/>
      <c r="K402" s="92"/>
      <c r="L402" s="168" t="str">
        <f t="shared" si="17"/>
        <v/>
      </c>
      <c r="M402" s="170" t="str">
        <f>IF(ISERROR(VLOOKUP(E402,'Source Data'!$B$67:$J$97, MATCH(F402, 'Source Data'!$B$64:$J$64,1),TRUE))=TRUE,"",VLOOKUP(E402,'Source Data'!$B$67:$J$97,MATCH(F402, 'Source Data'!$B$64:$J$64,1),TRUE))</f>
        <v/>
      </c>
      <c r="N402" s="169" t="str">
        <f t="shared" si="18"/>
        <v/>
      </c>
      <c r="O402" s="170" t="str">
        <f>IF(OR(AND(OR($J402="Retired",$J402="Permanent Low-Use"),$K402&lt;=2020),(AND($J402="New",$K402&gt;2020))),"N/A",IF($N402=0,0,IF(ISERROR(VLOOKUP($E402,'Source Data'!$B$29:$J$60, MATCH($L402, 'Source Data'!$B$26:$J$26,1),TRUE))=TRUE,"",VLOOKUP($E402,'Source Data'!$B$29:$J$60,MATCH($L402, 'Source Data'!$B$26:$J$26,1),TRUE))))</f>
        <v/>
      </c>
      <c r="P402" s="170" t="str">
        <f>IF(OR(AND(OR($J402="Retired",$J402="Permanent Low-Use"),$K402&lt;=2021),(AND($J402="New",$K402&gt;2021))),"N/A",IF($N402=0,0,IF(ISERROR(VLOOKUP($E402,'Source Data'!$B$29:$J$60, MATCH($L402, 'Source Data'!$B$26:$J$26,1),TRUE))=TRUE,"",VLOOKUP($E402,'Source Data'!$B$29:$J$60,MATCH($L402, 'Source Data'!$B$26:$J$26,1),TRUE))))</f>
        <v/>
      </c>
      <c r="Q402" s="170" t="str">
        <f>IF(OR(AND(OR($J402="Retired",$J402="Permanent Low-Use"),$K402&lt;=2022),(AND($J402="New",$K402&gt;2022))),"N/A",IF($N402=0,0,IF(ISERROR(VLOOKUP($E402,'Source Data'!$B$29:$J$60, MATCH($L402, 'Source Data'!$B$26:$J$26,1),TRUE))=TRUE,"",VLOOKUP($E402,'Source Data'!$B$29:$J$60,MATCH($L402, 'Source Data'!$B$26:$J$26,1),TRUE))))</f>
        <v/>
      </c>
      <c r="R402" s="170" t="str">
        <f>IF(OR(AND(OR($J402="Retired",$J402="Permanent Low-Use"),$K402&lt;=2023),(AND($J402="New",$K402&gt;2023))),"N/A",IF($N402=0,0,IF(ISERROR(VLOOKUP($E402,'Source Data'!$B$29:$J$60, MATCH($L402, 'Source Data'!$B$26:$J$26,1),TRUE))=TRUE,"",VLOOKUP($E402,'Source Data'!$B$29:$J$60,MATCH($L402, 'Source Data'!$B$26:$J$26,1),TRUE))))</f>
        <v/>
      </c>
      <c r="S402" s="170" t="str">
        <f>IF(OR(AND(OR($J402="Retired",$J402="Permanent Low-Use"),$K402&lt;=2024),(AND($J402="New",$K402&gt;2024))),"N/A",IF($N402=0,0,IF(ISERROR(VLOOKUP($E402,'Source Data'!$B$29:$J$60, MATCH($L402, 'Source Data'!$B$26:$J$26,1),TRUE))=TRUE,"",VLOOKUP($E402,'Source Data'!$B$29:$J$60,MATCH($L402, 'Source Data'!$B$26:$J$26,1),TRUE))))</f>
        <v/>
      </c>
      <c r="T402" s="170" t="str">
        <f>IF(OR(AND(OR($J402="Retired",$J402="Permanent Low-Use"),$K402&lt;=2025),(AND($J402="New",$K402&gt;2025))),"N/A",IF($N402=0,0,IF(ISERROR(VLOOKUP($E402,'Source Data'!$B$29:$J$60, MATCH($L402, 'Source Data'!$B$26:$J$26,1),TRUE))=TRUE,"",VLOOKUP($E402,'Source Data'!$B$29:$J$60,MATCH($L402, 'Source Data'!$B$26:$J$26,1),TRUE))))</f>
        <v/>
      </c>
      <c r="U402" s="170" t="str">
        <f>IF(OR(AND(OR($J402="Retired",$J402="Permanent Low-Use"),$K402&lt;=2026),(AND($J402="New",$K402&gt;2026))),"N/A",IF($N402=0,0,IF(ISERROR(VLOOKUP($E402,'Source Data'!$B$29:$J$60, MATCH($L402, 'Source Data'!$B$26:$J$26,1),TRUE))=TRUE,"",VLOOKUP($E402,'Source Data'!$B$29:$J$60,MATCH($L402, 'Source Data'!$B$26:$J$26,1),TRUE))))</f>
        <v/>
      </c>
      <c r="V402" s="170" t="str">
        <f>IF(OR(AND(OR($J402="Retired",$J402="Permanent Low-Use"),$K402&lt;=2027),(AND($J402="New",$K402&gt;2027))),"N/A",IF($N402=0,0,IF(ISERROR(VLOOKUP($E402,'Source Data'!$B$29:$J$60, MATCH($L402, 'Source Data'!$B$26:$J$26,1),TRUE))=TRUE,"",VLOOKUP($E402,'Source Data'!$B$29:$J$60,MATCH($L402, 'Source Data'!$B$26:$J$26,1),TRUE))))</f>
        <v/>
      </c>
      <c r="W402" s="170" t="str">
        <f>IF(OR(AND(OR($J402="Retired",$J402="Permanent Low-Use"),$K402&lt;=2028),(AND($J402="New",$K402&gt;2028))),"N/A",IF($N402=0,0,IF(ISERROR(VLOOKUP($E402,'Source Data'!$B$29:$J$60, MATCH($L402, 'Source Data'!$B$26:$J$26,1),TRUE))=TRUE,"",VLOOKUP($E402,'Source Data'!$B$29:$J$60,MATCH($L402, 'Source Data'!$B$26:$J$26,1),TRUE))))</f>
        <v/>
      </c>
      <c r="X402" s="170" t="str">
        <f>IF(OR(AND(OR($J402="Retired",$J402="Permanent Low-Use"),$K402&lt;=2029),(AND($J402="New",$K402&gt;2029))),"N/A",IF($N402=0,0,IF(ISERROR(VLOOKUP($E402,'Source Data'!$B$29:$J$60, MATCH($L402, 'Source Data'!$B$26:$J$26,1),TRUE))=TRUE,"",VLOOKUP($E402,'Source Data'!$B$29:$J$60,MATCH($L402, 'Source Data'!$B$26:$J$26,1),TRUE))))</f>
        <v/>
      </c>
      <c r="Y402" s="170" t="str">
        <f>IF(OR(AND(OR($J402="Retired",$J402="Permanent Low-Use"),$K402&lt;=2030),(AND($J402="New",$K402&gt;2030))),"N/A",IF($N402=0,0,IF(ISERROR(VLOOKUP($E402,'Source Data'!$B$29:$J$60, MATCH($L402, 'Source Data'!$B$26:$J$26,1),TRUE))=TRUE,"",VLOOKUP($E402,'Source Data'!$B$29:$J$60,MATCH($L402, 'Source Data'!$B$26:$J$26,1),TRUE))))</f>
        <v/>
      </c>
      <c r="Z402" s="171" t="str">
        <f>IF(ISNUMBER($L402),IF(OR(AND(OR($J402="Retired",$J402="Permanent Low-Use"),$K402&lt;=2020),(AND($J402="New",$K402&gt;2020))),"N/A",VLOOKUP($F402,'Source Data'!$B$15:$I$22,5)),"")</f>
        <v/>
      </c>
      <c r="AA402" s="171" t="str">
        <f>IF(ISNUMBER($F402), IF(OR(AND(OR($J402="Retired", $J402="Permanent Low-Use"), $K402&lt;=2021), (AND($J402= "New", $K402&gt;2021))), "N/A", VLOOKUP($F402, 'Source Data'!$B$15:$I$22,6)), "")</f>
        <v/>
      </c>
      <c r="AB402" s="171" t="str">
        <f>IF(ISNUMBER($F402), IF(OR(AND(OR($J402="Retired", $J402="Permanent Low-Use"), $K402&lt;=2022), (AND($J402= "New", $K402&gt;2022))), "N/A", VLOOKUP($F402, 'Source Data'!$B$15:$I$22,7)), "")</f>
        <v/>
      </c>
      <c r="AC402" s="171" t="str">
        <f>IF(ISNUMBER($F402), IF(OR(AND(OR($J402="Retired", $J402="Permanent Low-Use"), $K402&lt;=2023), (AND($J402= "New", $K402&gt;2023))), "N/A", VLOOKUP($F402, 'Source Data'!$B$15:$I$22,8)), "")</f>
        <v/>
      </c>
      <c r="AD402" s="171" t="str">
        <f>IF(ISNUMBER($F402), IF(OR(AND(OR($J402="Retired", $J402="Permanent Low-Use"), $K402&lt;=2024), (AND($J402= "New", $K402&gt;2024))), "N/A", VLOOKUP($F402, 'Source Data'!$B$15:$I$22,8)), "")</f>
        <v/>
      </c>
      <c r="AE402" s="171" t="str">
        <f>IF(ISNUMBER($F402), IF(OR(AND(OR($J402="Retired", $J402="Permanent Low-Use"), $K402&lt;=2025), (AND($J402= "New", $K402&gt;2025))), "N/A", VLOOKUP($F402, 'Source Data'!$B$15:$I$22,8)), "")</f>
        <v/>
      </c>
      <c r="AF402" s="171" t="str">
        <f>IF(ISNUMBER($F402), IF(OR(AND(OR($J402="Retired", $J402="Permanent Low-Use"), $K402&lt;=2026), (AND($J402= "New", $K402&gt;2026))), "N/A", VLOOKUP($F402, 'Source Data'!$B$15:$I$22,8)), "")</f>
        <v/>
      </c>
      <c r="AG402" s="171" t="str">
        <f>IF(ISNUMBER($F402), IF(OR(AND(OR($J402="Retired", $J402="Permanent Low-Use"), $K402&lt;=2027), (AND($J402= "New", $K402&gt;2027))), "N/A", VLOOKUP($F402, 'Source Data'!$B$15:$I$22,8)), "")</f>
        <v/>
      </c>
      <c r="AH402" s="171" t="str">
        <f>IF(ISNUMBER($F402), IF(OR(AND(OR($J402="Retired", $J402="Permanent Low-Use"), $K402&lt;=2028), (AND($J402= "New", $K402&gt;2028))), "N/A", VLOOKUP($F402, 'Source Data'!$B$15:$I$22,8)), "")</f>
        <v/>
      </c>
      <c r="AI402" s="171" t="str">
        <f>IF(ISNUMBER($F402), IF(OR(AND(OR($J402="Retired", $J402="Permanent Low-Use"), $K402&lt;=2029), (AND($J402= "New", $K402&gt;2029))), "N/A", VLOOKUP($F402, 'Source Data'!$B$15:$I$22,8)), "")</f>
        <v/>
      </c>
      <c r="AJ402" s="171" t="str">
        <f>IF(ISNUMBER($F402), IF(OR(AND(OR($J402="Retired", $J402="Permanent Low-Use"), $K402&lt;=2030), (AND($J402= "New", $K402&gt;2030))), "N/A", VLOOKUP($F402, 'Source Data'!$B$15:$I$22,8)), "")</f>
        <v/>
      </c>
      <c r="AK402" s="171" t="str">
        <f>IF($N402= 0, "N/A", IF(ISERROR(VLOOKUP($F402, 'Source Data'!$B$4:$C$11,2)), "", VLOOKUP($F402, 'Source Data'!$B$4:$C$11,2)))</f>
        <v/>
      </c>
    </row>
    <row r="403" spans="1:37" x14ac:dyDescent="0.35">
      <c r="A403" s="99"/>
      <c r="B403" s="89"/>
      <c r="C403" s="90"/>
      <c r="D403" s="90"/>
      <c r="E403" s="91"/>
      <c r="F403" s="91"/>
      <c r="G403" s="86"/>
      <c r="H403" s="87"/>
      <c r="I403" s="86"/>
      <c r="J403" s="88"/>
      <c r="K403" s="92"/>
      <c r="L403" s="168" t="str">
        <f t="shared" si="17"/>
        <v/>
      </c>
      <c r="M403" s="170" t="str">
        <f>IF(ISERROR(VLOOKUP(E403,'Source Data'!$B$67:$J$97, MATCH(F403, 'Source Data'!$B$64:$J$64,1),TRUE))=TRUE,"",VLOOKUP(E403,'Source Data'!$B$67:$J$97,MATCH(F403, 'Source Data'!$B$64:$J$64,1),TRUE))</f>
        <v/>
      </c>
      <c r="N403" s="169" t="str">
        <f t="shared" si="18"/>
        <v/>
      </c>
      <c r="O403" s="170" t="str">
        <f>IF(OR(AND(OR($J403="Retired",$J403="Permanent Low-Use"),$K403&lt;=2020),(AND($J403="New",$K403&gt;2020))),"N/A",IF($N403=0,0,IF(ISERROR(VLOOKUP($E403,'Source Data'!$B$29:$J$60, MATCH($L403, 'Source Data'!$B$26:$J$26,1),TRUE))=TRUE,"",VLOOKUP($E403,'Source Data'!$B$29:$J$60,MATCH($L403, 'Source Data'!$B$26:$J$26,1),TRUE))))</f>
        <v/>
      </c>
      <c r="P403" s="170" t="str">
        <f>IF(OR(AND(OR($J403="Retired",$J403="Permanent Low-Use"),$K403&lt;=2021),(AND($J403="New",$K403&gt;2021))),"N/A",IF($N403=0,0,IF(ISERROR(VLOOKUP($E403,'Source Data'!$B$29:$J$60, MATCH($L403, 'Source Data'!$B$26:$J$26,1),TRUE))=TRUE,"",VLOOKUP($E403,'Source Data'!$B$29:$J$60,MATCH($L403, 'Source Data'!$B$26:$J$26,1),TRUE))))</f>
        <v/>
      </c>
      <c r="Q403" s="170" t="str">
        <f>IF(OR(AND(OR($J403="Retired",$J403="Permanent Low-Use"),$K403&lt;=2022),(AND($J403="New",$K403&gt;2022))),"N/A",IF($N403=0,0,IF(ISERROR(VLOOKUP($E403,'Source Data'!$B$29:$J$60, MATCH($L403, 'Source Data'!$B$26:$J$26,1),TRUE))=TRUE,"",VLOOKUP($E403,'Source Data'!$B$29:$J$60,MATCH($L403, 'Source Data'!$B$26:$J$26,1),TRUE))))</f>
        <v/>
      </c>
      <c r="R403" s="170" t="str">
        <f>IF(OR(AND(OR($J403="Retired",$J403="Permanent Low-Use"),$K403&lt;=2023),(AND($J403="New",$K403&gt;2023))),"N/A",IF($N403=0,0,IF(ISERROR(VLOOKUP($E403,'Source Data'!$B$29:$J$60, MATCH($L403, 'Source Data'!$B$26:$J$26,1),TRUE))=TRUE,"",VLOOKUP($E403,'Source Data'!$B$29:$J$60,MATCH($L403, 'Source Data'!$B$26:$J$26,1),TRUE))))</f>
        <v/>
      </c>
      <c r="S403" s="170" t="str">
        <f>IF(OR(AND(OR($J403="Retired",$J403="Permanent Low-Use"),$K403&lt;=2024),(AND($J403="New",$K403&gt;2024))),"N/A",IF($N403=0,0,IF(ISERROR(VLOOKUP($E403,'Source Data'!$B$29:$J$60, MATCH($L403, 'Source Data'!$B$26:$J$26,1),TRUE))=TRUE,"",VLOOKUP($E403,'Source Data'!$B$29:$J$60,MATCH($L403, 'Source Data'!$B$26:$J$26,1),TRUE))))</f>
        <v/>
      </c>
      <c r="T403" s="170" t="str">
        <f>IF(OR(AND(OR($J403="Retired",$J403="Permanent Low-Use"),$K403&lt;=2025),(AND($J403="New",$K403&gt;2025))),"N/A",IF($N403=0,0,IF(ISERROR(VLOOKUP($E403,'Source Data'!$B$29:$J$60, MATCH($L403, 'Source Data'!$B$26:$J$26,1),TRUE))=TRUE,"",VLOOKUP($E403,'Source Data'!$B$29:$J$60,MATCH($L403, 'Source Data'!$B$26:$J$26,1),TRUE))))</f>
        <v/>
      </c>
      <c r="U403" s="170" t="str">
        <f>IF(OR(AND(OR($J403="Retired",$J403="Permanent Low-Use"),$K403&lt;=2026),(AND($J403="New",$K403&gt;2026))),"N/A",IF($N403=0,0,IF(ISERROR(VLOOKUP($E403,'Source Data'!$B$29:$J$60, MATCH($L403, 'Source Data'!$B$26:$J$26,1),TRUE))=TRUE,"",VLOOKUP($E403,'Source Data'!$B$29:$J$60,MATCH($L403, 'Source Data'!$B$26:$J$26,1),TRUE))))</f>
        <v/>
      </c>
      <c r="V403" s="170" t="str">
        <f>IF(OR(AND(OR($J403="Retired",$J403="Permanent Low-Use"),$K403&lt;=2027),(AND($J403="New",$K403&gt;2027))),"N/A",IF($N403=0,0,IF(ISERROR(VLOOKUP($E403,'Source Data'!$B$29:$J$60, MATCH($L403, 'Source Data'!$B$26:$J$26,1),TRUE))=TRUE,"",VLOOKUP($E403,'Source Data'!$B$29:$J$60,MATCH($L403, 'Source Data'!$B$26:$J$26,1),TRUE))))</f>
        <v/>
      </c>
      <c r="W403" s="170" t="str">
        <f>IF(OR(AND(OR($J403="Retired",$J403="Permanent Low-Use"),$K403&lt;=2028),(AND($J403="New",$K403&gt;2028))),"N/A",IF($N403=0,0,IF(ISERROR(VLOOKUP($E403,'Source Data'!$B$29:$J$60, MATCH($L403, 'Source Data'!$B$26:$J$26,1),TRUE))=TRUE,"",VLOOKUP($E403,'Source Data'!$B$29:$J$60,MATCH($L403, 'Source Data'!$B$26:$J$26,1),TRUE))))</f>
        <v/>
      </c>
      <c r="X403" s="170" t="str">
        <f>IF(OR(AND(OR($J403="Retired",$J403="Permanent Low-Use"),$K403&lt;=2029),(AND($J403="New",$K403&gt;2029))),"N/A",IF($N403=0,0,IF(ISERROR(VLOOKUP($E403,'Source Data'!$B$29:$J$60, MATCH($L403, 'Source Data'!$B$26:$J$26,1),TRUE))=TRUE,"",VLOOKUP($E403,'Source Data'!$B$29:$J$60,MATCH($L403, 'Source Data'!$B$26:$J$26,1),TRUE))))</f>
        <v/>
      </c>
      <c r="Y403" s="170" t="str">
        <f>IF(OR(AND(OR($J403="Retired",$J403="Permanent Low-Use"),$K403&lt;=2030),(AND($J403="New",$K403&gt;2030))),"N/A",IF($N403=0,0,IF(ISERROR(VLOOKUP($E403,'Source Data'!$B$29:$J$60, MATCH($L403, 'Source Data'!$B$26:$J$26,1),TRUE))=TRUE,"",VLOOKUP($E403,'Source Data'!$B$29:$J$60,MATCH($L403, 'Source Data'!$B$26:$J$26,1),TRUE))))</f>
        <v/>
      </c>
      <c r="Z403" s="171" t="str">
        <f>IF(ISNUMBER($L403),IF(OR(AND(OR($J403="Retired",$J403="Permanent Low-Use"),$K403&lt;=2020),(AND($J403="New",$K403&gt;2020))),"N/A",VLOOKUP($F403,'Source Data'!$B$15:$I$22,5)),"")</f>
        <v/>
      </c>
      <c r="AA403" s="171" t="str">
        <f>IF(ISNUMBER($F403), IF(OR(AND(OR($J403="Retired", $J403="Permanent Low-Use"), $K403&lt;=2021), (AND($J403= "New", $K403&gt;2021))), "N/A", VLOOKUP($F403, 'Source Data'!$B$15:$I$22,6)), "")</f>
        <v/>
      </c>
      <c r="AB403" s="171" t="str">
        <f>IF(ISNUMBER($F403), IF(OR(AND(OR($J403="Retired", $J403="Permanent Low-Use"), $K403&lt;=2022), (AND($J403= "New", $K403&gt;2022))), "N/A", VLOOKUP($F403, 'Source Data'!$B$15:$I$22,7)), "")</f>
        <v/>
      </c>
      <c r="AC403" s="171" t="str">
        <f>IF(ISNUMBER($F403), IF(OR(AND(OR($J403="Retired", $J403="Permanent Low-Use"), $K403&lt;=2023), (AND($J403= "New", $K403&gt;2023))), "N/A", VLOOKUP($F403, 'Source Data'!$B$15:$I$22,8)), "")</f>
        <v/>
      </c>
      <c r="AD403" s="171" t="str">
        <f>IF(ISNUMBER($F403), IF(OR(AND(OR($J403="Retired", $J403="Permanent Low-Use"), $K403&lt;=2024), (AND($J403= "New", $K403&gt;2024))), "N/A", VLOOKUP($F403, 'Source Data'!$B$15:$I$22,8)), "")</f>
        <v/>
      </c>
      <c r="AE403" s="171" t="str">
        <f>IF(ISNUMBER($F403), IF(OR(AND(OR($J403="Retired", $J403="Permanent Low-Use"), $K403&lt;=2025), (AND($J403= "New", $K403&gt;2025))), "N/A", VLOOKUP($F403, 'Source Data'!$B$15:$I$22,8)), "")</f>
        <v/>
      </c>
      <c r="AF403" s="171" t="str">
        <f>IF(ISNUMBER($F403), IF(OR(AND(OR($J403="Retired", $J403="Permanent Low-Use"), $K403&lt;=2026), (AND($J403= "New", $K403&gt;2026))), "N/A", VLOOKUP($F403, 'Source Data'!$B$15:$I$22,8)), "")</f>
        <v/>
      </c>
      <c r="AG403" s="171" t="str">
        <f>IF(ISNUMBER($F403), IF(OR(AND(OR($J403="Retired", $J403="Permanent Low-Use"), $K403&lt;=2027), (AND($J403= "New", $K403&gt;2027))), "N/A", VLOOKUP($F403, 'Source Data'!$B$15:$I$22,8)), "")</f>
        <v/>
      </c>
      <c r="AH403" s="171" t="str">
        <f>IF(ISNUMBER($F403), IF(OR(AND(OR($J403="Retired", $J403="Permanent Low-Use"), $K403&lt;=2028), (AND($J403= "New", $K403&gt;2028))), "N/A", VLOOKUP($F403, 'Source Data'!$B$15:$I$22,8)), "")</f>
        <v/>
      </c>
      <c r="AI403" s="171" t="str">
        <f>IF(ISNUMBER($F403), IF(OR(AND(OR($J403="Retired", $J403="Permanent Low-Use"), $K403&lt;=2029), (AND($J403= "New", $K403&gt;2029))), "N/A", VLOOKUP($F403, 'Source Data'!$B$15:$I$22,8)), "")</f>
        <v/>
      </c>
      <c r="AJ403" s="171" t="str">
        <f>IF(ISNUMBER($F403), IF(OR(AND(OR($J403="Retired", $J403="Permanent Low-Use"), $K403&lt;=2030), (AND($J403= "New", $K403&gt;2030))), "N/A", VLOOKUP($F403, 'Source Data'!$B$15:$I$22,8)), "")</f>
        <v/>
      </c>
      <c r="AK403" s="171" t="str">
        <f>IF($N403= 0, "N/A", IF(ISERROR(VLOOKUP($F403, 'Source Data'!$B$4:$C$11,2)), "", VLOOKUP($F403, 'Source Data'!$B$4:$C$11,2)))</f>
        <v/>
      </c>
    </row>
    <row r="404" spans="1:37" x14ac:dyDescent="0.35">
      <c r="A404" s="99"/>
      <c r="B404" s="89"/>
      <c r="C404" s="90"/>
      <c r="D404" s="90"/>
      <c r="E404" s="91"/>
      <c r="F404" s="91"/>
      <c r="G404" s="86"/>
      <c r="H404" s="87"/>
      <c r="I404" s="86"/>
      <c r="J404" s="88"/>
      <c r="K404" s="92"/>
      <c r="L404" s="168" t="str">
        <f t="shared" si="17"/>
        <v/>
      </c>
      <c r="M404" s="170" t="str">
        <f>IF(ISERROR(VLOOKUP(E404,'Source Data'!$B$67:$J$97, MATCH(F404, 'Source Data'!$B$64:$J$64,1),TRUE))=TRUE,"",VLOOKUP(E404,'Source Data'!$B$67:$J$97,MATCH(F404, 'Source Data'!$B$64:$J$64,1),TRUE))</f>
        <v/>
      </c>
      <c r="N404" s="169" t="str">
        <f t="shared" si="18"/>
        <v/>
      </c>
      <c r="O404" s="170" t="str">
        <f>IF(OR(AND(OR($J404="Retired",$J404="Permanent Low-Use"),$K404&lt;=2020),(AND($J404="New",$K404&gt;2020))),"N/A",IF($N404=0,0,IF(ISERROR(VLOOKUP($E404,'Source Data'!$B$29:$J$60, MATCH($L404, 'Source Data'!$B$26:$J$26,1),TRUE))=TRUE,"",VLOOKUP($E404,'Source Data'!$B$29:$J$60,MATCH($L404, 'Source Data'!$B$26:$J$26,1),TRUE))))</f>
        <v/>
      </c>
      <c r="P404" s="170" t="str">
        <f>IF(OR(AND(OR($J404="Retired",$J404="Permanent Low-Use"),$K404&lt;=2021),(AND($J404="New",$K404&gt;2021))),"N/A",IF($N404=0,0,IF(ISERROR(VLOOKUP($E404,'Source Data'!$B$29:$J$60, MATCH($L404, 'Source Data'!$B$26:$J$26,1),TRUE))=TRUE,"",VLOOKUP($E404,'Source Data'!$B$29:$J$60,MATCH($L404, 'Source Data'!$B$26:$J$26,1),TRUE))))</f>
        <v/>
      </c>
      <c r="Q404" s="170" t="str">
        <f>IF(OR(AND(OR($J404="Retired",$J404="Permanent Low-Use"),$K404&lt;=2022),(AND($J404="New",$K404&gt;2022))),"N/A",IF($N404=0,0,IF(ISERROR(VLOOKUP($E404,'Source Data'!$B$29:$J$60, MATCH($L404, 'Source Data'!$B$26:$J$26,1),TRUE))=TRUE,"",VLOOKUP($E404,'Source Data'!$B$29:$J$60,MATCH($L404, 'Source Data'!$B$26:$J$26,1),TRUE))))</f>
        <v/>
      </c>
      <c r="R404" s="170" t="str">
        <f>IF(OR(AND(OR($J404="Retired",$J404="Permanent Low-Use"),$K404&lt;=2023),(AND($J404="New",$K404&gt;2023))),"N/A",IF($N404=0,0,IF(ISERROR(VLOOKUP($E404,'Source Data'!$B$29:$J$60, MATCH($L404, 'Source Data'!$B$26:$J$26,1),TRUE))=TRUE,"",VLOOKUP($E404,'Source Data'!$B$29:$J$60,MATCH($L404, 'Source Data'!$B$26:$J$26,1),TRUE))))</f>
        <v/>
      </c>
      <c r="S404" s="170" t="str">
        <f>IF(OR(AND(OR($J404="Retired",$J404="Permanent Low-Use"),$K404&lt;=2024),(AND($J404="New",$K404&gt;2024))),"N/A",IF($N404=0,0,IF(ISERROR(VLOOKUP($E404,'Source Data'!$B$29:$J$60, MATCH($L404, 'Source Data'!$B$26:$J$26,1),TRUE))=TRUE,"",VLOOKUP($E404,'Source Data'!$B$29:$J$60,MATCH($L404, 'Source Data'!$B$26:$J$26,1),TRUE))))</f>
        <v/>
      </c>
      <c r="T404" s="170" t="str">
        <f>IF(OR(AND(OR($J404="Retired",$J404="Permanent Low-Use"),$K404&lt;=2025),(AND($J404="New",$K404&gt;2025))),"N/A",IF($N404=0,0,IF(ISERROR(VLOOKUP($E404,'Source Data'!$B$29:$J$60, MATCH($L404, 'Source Data'!$B$26:$J$26,1),TRUE))=TRUE,"",VLOOKUP($E404,'Source Data'!$B$29:$J$60,MATCH($L404, 'Source Data'!$B$26:$J$26,1),TRUE))))</f>
        <v/>
      </c>
      <c r="U404" s="170" t="str">
        <f>IF(OR(AND(OR($J404="Retired",$J404="Permanent Low-Use"),$K404&lt;=2026),(AND($J404="New",$K404&gt;2026))),"N/A",IF($N404=0,0,IF(ISERROR(VLOOKUP($E404,'Source Data'!$B$29:$J$60, MATCH($L404, 'Source Data'!$B$26:$J$26,1),TRUE))=TRUE,"",VLOOKUP($E404,'Source Data'!$B$29:$J$60,MATCH($L404, 'Source Data'!$B$26:$J$26,1),TRUE))))</f>
        <v/>
      </c>
      <c r="V404" s="170" t="str">
        <f>IF(OR(AND(OR($J404="Retired",$J404="Permanent Low-Use"),$K404&lt;=2027),(AND($J404="New",$K404&gt;2027))),"N/A",IF($N404=0,0,IF(ISERROR(VLOOKUP($E404,'Source Data'!$B$29:$J$60, MATCH($L404, 'Source Data'!$B$26:$J$26,1),TRUE))=TRUE,"",VLOOKUP($E404,'Source Data'!$B$29:$J$60,MATCH($L404, 'Source Data'!$B$26:$J$26,1),TRUE))))</f>
        <v/>
      </c>
      <c r="W404" s="170" t="str">
        <f>IF(OR(AND(OR($J404="Retired",$J404="Permanent Low-Use"),$K404&lt;=2028),(AND($J404="New",$K404&gt;2028))),"N/A",IF($N404=0,0,IF(ISERROR(VLOOKUP($E404,'Source Data'!$B$29:$J$60, MATCH($L404, 'Source Data'!$B$26:$J$26,1),TRUE))=TRUE,"",VLOOKUP($E404,'Source Data'!$B$29:$J$60,MATCH($L404, 'Source Data'!$B$26:$J$26,1),TRUE))))</f>
        <v/>
      </c>
      <c r="X404" s="170" t="str">
        <f>IF(OR(AND(OR($J404="Retired",$J404="Permanent Low-Use"),$K404&lt;=2029),(AND($J404="New",$K404&gt;2029))),"N/A",IF($N404=0,0,IF(ISERROR(VLOOKUP($E404,'Source Data'!$B$29:$J$60, MATCH($L404, 'Source Data'!$B$26:$J$26,1),TRUE))=TRUE,"",VLOOKUP($E404,'Source Data'!$B$29:$J$60,MATCH($L404, 'Source Data'!$B$26:$J$26,1),TRUE))))</f>
        <v/>
      </c>
      <c r="Y404" s="170" t="str">
        <f>IF(OR(AND(OR($J404="Retired",$J404="Permanent Low-Use"),$K404&lt;=2030),(AND($J404="New",$K404&gt;2030))),"N/A",IF($N404=0,0,IF(ISERROR(VLOOKUP($E404,'Source Data'!$B$29:$J$60, MATCH($L404, 'Source Data'!$B$26:$J$26,1),TRUE))=TRUE,"",VLOOKUP($E404,'Source Data'!$B$29:$J$60,MATCH($L404, 'Source Data'!$B$26:$J$26,1),TRUE))))</f>
        <v/>
      </c>
      <c r="Z404" s="171" t="str">
        <f>IF(ISNUMBER($L404),IF(OR(AND(OR($J404="Retired",$J404="Permanent Low-Use"),$K404&lt;=2020),(AND($J404="New",$K404&gt;2020))),"N/A",VLOOKUP($F404,'Source Data'!$B$15:$I$22,5)),"")</f>
        <v/>
      </c>
      <c r="AA404" s="171" t="str">
        <f>IF(ISNUMBER($F404), IF(OR(AND(OR($J404="Retired", $J404="Permanent Low-Use"), $K404&lt;=2021), (AND($J404= "New", $K404&gt;2021))), "N/A", VLOOKUP($F404, 'Source Data'!$B$15:$I$22,6)), "")</f>
        <v/>
      </c>
      <c r="AB404" s="171" t="str">
        <f>IF(ISNUMBER($F404), IF(OR(AND(OR($J404="Retired", $J404="Permanent Low-Use"), $K404&lt;=2022), (AND($J404= "New", $K404&gt;2022))), "N/A", VLOOKUP($F404, 'Source Data'!$B$15:$I$22,7)), "")</f>
        <v/>
      </c>
      <c r="AC404" s="171" t="str">
        <f>IF(ISNUMBER($F404), IF(OR(AND(OR($J404="Retired", $J404="Permanent Low-Use"), $K404&lt;=2023), (AND($J404= "New", $K404&gt;2023))), "N/A", VLOOKUP($F404, 'Source Data'!$B$15:$I$22,8)), "")</f>
        <v/>
      </c>
      <c r="AD404" s="171" t="str">
        <f>IF(ISNUMBER($F404), IF(OR(AND(OR($J404="Retired", $J404="Permanent Low-Use"), $K404&lt;=2024), (AND($J404= "New", $K404&gt;2024))), "N/A", VLOOKUP($F404, 'Source Data'!$B$15:$I$22,8)), "")</f>
        <v/>
      </c>
      <c r="AE404" s="171" t="str">
        <f>IF(ISNUMBER($F404), IF(OR(AND(OR($J404="Retired", $J404="Permanent Low-Use"), $K404&lt;=2025), (AND($J404= "New", $K404&gt;2025))), "N/A", VLOOKUP($F404, 'Source Data'!$B$15:$I$22,8)), "")</f>
        <v/>
      </c>
      <c r="AF404" s="171" t="str">
        <f>IF(ISNUMBER($F404), IF(OR(AND(OR($J404="Retired", $J404="Permanent Low-Use"), $K404&lt;=2026), (AND($J404= "New", $K404&gt;2026))), "N/A", VLOOKUP($F404, 'Source Data'!$B$15:$I$22,8)), "")</f>
        <v/>
      </c>
      <c r="AG404" s="171" t="str">
        <f>IF(ISNUMBER($F404), IF(OR(AND(OR($J404="Retired", $J404="Permanent Low-Use"), $K404&lt;=2027), (AND($J404= "New", $K404&gt;2027))), "N/A", VLOOKUP($F404, 'Source Data'!$B$15:$I$22,8)), "")</f>
        <v/>
      </c>
      <c r="AH404" s="171" t="str">
        <f>IF(ISNUMBER($F404), IF(OR(AND(OR($J404="Retired", $J404="Permanent Low-Use"), $K404&lt;=2028), (AND($J404= "New", $K404&gt;2028))), "N/A", VLOOKUP($F404, 'Source Data'!$B$15:$I$22,8)), "")</f>
        <v/>
      </c>
      <c r="AI404" s="171" t="str">
        <f>IF(ISNUMBER($F404), IF(OR(AND(OR($J404="Retired", $J404="Permanent Low-Use"), $K404&lt;=2029), (AND($J404= "New", $K404&gt;2029))), "N/A", VLOOKUP($F404, 'Source Data'!$B$15:$I$22,8)), "")</f>
        <v/>
      </c>
      <c r="AJ404" s="171" t="str">
        <f>IF(ISNUMBER($F404), IF(OR(AND(OR($J404="Retired", $J404="Permanent Low-Use"), $K404&lt;=2030), (AND($J404= "New", $K404&gt;2030))), "N/A", VLOOKUP($F404, 'Source Data'!$B$15:$I$22,8)), "")</f>
        <v/>
      </c>
      <c r="AK404" s="171" t="str">
        <f>IF($N404= 0, "N/A", IF(ISERROR(VLOOKUP($F404, 'Source Data'!$B$4:$C$11,2)), "", VLOOKUP($F404, 'Source Data'!$B$4:$C$11,2)))</f>
        <v/>
      </c>
    </row>
    <row r="405" spans="1:37" x14ac:dyDescent="0.35">
      <c r="A405" s="99"/>
      <c r="B405" s="89"/>
      <c r="C405" s="90"/>
      <c r="D405" s="90"/>
      <c r="E405" s="91"/>
      <c r="F405" s="91"/>
      <c r="G405" s="86"/>
      <c r="H405" s="87"/>
      <c r="I405" s="86"/>
      <c r="J405" s="88"/>
      <c r="K405" s="92"/>
      <c r="L405" s="168" t="str">
        <f t="shared" si="17"/>
        <v/>
      </c>
      <c r="M405" s="170" t="str">
        <f>IF(ISERROR(VLOOKUP(E405,'Source Data'!$B$67:$J$97, MATCH(F405, 'Source Data'!$B$64:$J$64,1),TRUE))=TRUE,"",VLOOKUP(E405,'Source Data'!$B$67:$J$97,MATCH(F405, 'Source Data'!$B$64:$J$64,1),TRUE))</f>
        <v/>
      </c>
      <c r="N405" s="169" t="str">
        <f t="shared" si="18"/>
        <v/>
      </c>
      <c r="O405" s="170" t="str">
        <f>IF(OR(AND(OR($J405="Retired",$J405="Permanent Low-Use"),$K405&lt;=2020),(AND($J405="New",$K405&gt;2020))),"N/A",IF($N405=0,0,IF(ISERROR(VLOOKUP($E405,'Source Data'!$B$29:$J$60, MATCH($L405, 'Source Data'!$B$26:$J$26,1),TRUE))=TRUE,"",VLOOKUP($E405,'Source Data'!$B$29:$J$60,MATCH($L405, 'Source Data'!$B$26:$J$26,1),TRUE))))</f>
        <v/>
      </c>
      <c r="P405" s="170" t="str">
        <f>IF(OR(AND(OR($J405="Retired",$J405="Permanent Low-Use"),$K405&lt;=2021),(AND($J405="New",$K405&gt;2021))),"N/A",IF($N405=0,0,IF(ISERROR(VLOOKUP($E405,'Source Data'!$B$29:$J$60, MATCH($L405, 'Source Data'!$B$26:$J$26,1),TRUE))=TRUE,"",VLOOKUP($E405,'Source Data'!$B$29:$J$60,MATCH($L405, 'Source Data'!$B$26:$J$26,1),TRUE))))</f>
        <v/>
      </c>
      <c r="Q405" s="170" t="str">
        <f>IF(OR(AND(OR($J405="Retired",$J405="Permanent Low-Use"),$K405&lt;=2022),(AND($J405="New",$K405&gt;2022))),"N/A",IF($N405=0,0,IF(ISERROR(VLOOKUP($E405,'Source Data'!$B$29:$J$60, MATCH($L405, 'Source Data'!$B$26:$J$26,1),TRUE))=TRUE,"",VLOOKUP($E405,'Source Data'!$B$29:$J$60,MATCH($L405, 'Source Data'!$B$26:$J$26,1),TRUE))))</f>
        <v/>
      </c>
      <c r="R405" s="170" t="str">
        <f>IF(OR(AND(OR($J405="Retired",$J405="Permanent Low-Use"),$K405&lt;=2023),(AND($J405="New",$K405&gt;2023))),"N/A",IF($N405=0,0,IF(ISERROR(VLOOKUP($E405,'Source Data'!$B$29:$J$60, MATCH($L405, 'Source Data'!$B$26:$J$26,1),TRUE))=TRUE,"",VLOOKUP($E405,'Source Data'!$B$29:$J$60,MATCH($L405, 'Source Data'!$B$26:$J$26,1),TRUE))))</f>
        <v/>
      </c>
      <c r="S405" s="170" t="str">
        <f>IF(OR(AND(OR($J405="Retired",$J405="Permanent Low-Use"),$K405&lt;=2024),(AND($J405="New",$K405&gt;2024))),"N/A",IF($N405=0,0,IF(ISERROR(VLOOKUP($E405,'Source Data'!$B$29:$J$60, MATCH($L405, 'Source Data'!$B$26:$J$26,1),TRUE))=TRUE,"",VLOOKUP($E405,'Source Data'!$B$29:$J$60,MATCH($L405, 'Source Data'!$B$26:$J$26,1),TRUE))))</f>
        <v/>
      </c>
      <c r="T405" s="170" t="str">
        <f>IF(OR(AND(OR($J405="Retired",$J405="Permanent Low-Use"),$K405&lt;=2025),(AND($J405="New",$K405&gt;2025))),"N/A",IF($N405=0,0,IF(ISERROR(VLOOKUP($E405,'Source Data'!$B$29:$J$60, MATCH($L405, 'Source Data'!$B$26:$J$26,1),TRUE))=TRUE,"",VLOOKUP($E405,'Source Data'!$B$29:$J$60,MATCH($L405, 'Source Data'!$B$26:$J$26,1),TRUE))))</f>
        <v/>
      </c>
      <c r="U405" s="170" t="str">
        <f>IF(OR(AND(OR($J405="Retired",$J405="Permanent Low-Use"),$K405&lt;=2026),(AND($J405="New",$K405&gt;2026))),"N/A",IF($N405=0,0,IF(ISERROR(VLOOKUP($E405,'Source Data'!$B$29:$J$60, MATCH($L405, 'Source Data'!$B$26:$J$26,1),TRUE))=TRUE,"",VLOOKUP($E405,'Source Data'!$B$29:$J$60,MATCH($L405, 'Source Data'!$B$26:$J$26,1),TRUE))))</f>
        <v/>
      </c>
      <c r="V405" s="170" t="str">
        <f>IF(OR(AND(OR($J405="Retired",$J405="Permanent Low-Use"),$K405&lt;=2027),(AND($J405="New",$K405&gt;2027))),"N/A",IF($N405=0,0,IF(ISERROR(VLOOKUP($E405,'Source Data'!$B$29:$J$60, MATCH($L405, 'Source Data'!$B$26:$J$26,1),TRUE))=TRUE,"",VLOOKUP($E405,'Source Data'!$B$29:$J$60,MATCH($L405, 'Source Data'!$B$26:$J$26,1),TRUE))))</f>
        <v/>
      </c>
      <c r="W405" s="170" t="str">
        <f>IF(OR(AND(OR($J405="Retired",$J405="Permanent Low-Use"),$K405&lt;=2028),(AND($J405="New",$K405&gt;2028))),"N/A",IF($N405=0,0,IF(ISERROR(VLOOKUP($E405,'Source Data'!$B$29:$J$60, MATCH($L405, 'Source Data'!$B$26:$J$26,1),TRUE))=TRUE,"",VLOOKUP($E405,'Source Data'!$B$29:$J$60,MATCH($L405, 'Source Data'!$B$26:$J$26,1),TRUE))))</f>
        <v/>
      </c>
      <c r="X405" s="170" t="str">
        <f>IF(OR(AND(OR($J405="Retired",$J405="Permanent Low-Use"),$K405&lt;=2029),(AND($J405="New",$K405&gt;2029))),"N/A",IF($N405=0,0,IF(ISERROR(VLOOKUP($E405,'Source Data'!$B$29:$J$60, MATCH($L405, 'Source Data'!$B$26:$J$26,1),TRUE))=TRUE,"",VLOOKUP($E405,'Source Data'!$B$29:$J$60,MATCH($L405, 'Source Data'!$B$26:$J$26,1),TRUE))))</f>
        <v/>
      </c>
      <c r="Y405" s="170" t="str">
        <f>IF(OR(AND(OR($J405="Retired",$J405="Permanent Low-Use"),$K405&lt;=2030),(AND($J405="New",$K405&gt;2030))),"N/A",IF($N405=0,0,IF(ISERROR(VLOOKUP($E405,'Source Data'!$B$29:$J$60, MATCH($L405, 'Source Data'!$B$26:$J$26,1),TRUE))=TRUE,"",VLOOKUP($E405,'Source Data'!$B$29:$J$60,MATCH($L405, 'Source Data'!$B$26:$J$26,1),TRUE))))</f>
        <v/>
      </c>
      <c r="Z405" s="171" t="str">
        <f>IF(ISNUMBER($L405),IF(OR(AND(OR($J405="Retired",$J405="Permanent Low-Use"),$K405&lt;=2020),(AND($J405="New",$K405&gt;2020))),"N/A",VLOOKUP($F405,'Source Data'!$B$15:$I$22,5)),"")</f>
        <v/>
      </c>
      <c r="AA405" s="171" t="str">
        <f>IF(ISNUMBER($F405), IF(OR(AND(OR($J405="Retired", $J405="Permanent Low-Use"), $K405&lt;=2021), (AND($J405= "New", $K405&gt;2021))), "N/A", VLOOKUP($F405, 'Source Data'!$B$15:$I$22,6)), "")</f>
        <v/>
      </c>
      <c r="AB405" s="171" t="str">
        <f>IF(ISNUMBER($F405), IF(OR(AND(OR($J405="Retired", $J405="Permanent Low-Use"), $K405&lt;=2022), (AND($J405= "New", $K405&gt;2022))), "N/A", VLOOKUP($F405, 'Source Data'!$B$15:$I$22,7)), "")</f>
        <v/>
      </c>
      <c r="AC405" s="171" t="str">
        <f>IF(ISNUMBER($F405), IF(OR(AND(OR($J405="Retired", $J405="Permanent Low-Use"), $K405&lt;=2023), (AND($J405= "New", $K405&gt;2023))), "N/A", VLOOKUP($F405, 'Source Data'!$B$15:$I$22,8)), "")</f>
        <v/>
      </c>
      <c r="AD405" s="171" t="str">
        <f>IF(ISNUMBER($F405), IF(OR(AND(OR($J405="Retired", $J405="Permanent Low-Use"), $K405&lt;=2024), (AND($J405= "New", $K405&gt;2024))), "N/A", VLOOKUP($F405, 'Source Data'!$B$15:$I$22,8)), "")</f>
        <v/>
      </c>
      <c r="AE405" s="171" t="str">
        <f>IF(ISNUMBER($F405), IF(OR(AND(OR($J405="Retired", $J405="Permanent Low-Use"), $K405&lt;=2025), (AND($J405= "New", $K405&gt;2025))), "N/A", VLOOKUP($F405, 'Source Data'!$B$15:$I$22,8)), "")</f>
        <v/>
      </c>
      <c r="AF405" s="171" t="str">
        <f>IF(ISNUMBER($F405), IF(OR(AND(OR($J405="Retired", $J405="Permanent Low-Use"), $K405&lt;=2026), (AND($J405= "New", $K405&gt;2026))), "N/A", VLOOKUP($F405, 'Source Data'!$B$15:$I$22,8)), "")</f>
        <v/>
      </c>
      <c r="AG405" s="171" t="str">
        <f>IF(ISNUMBER($F405), IF(OR(AND(OR($J405="Retired", $J405="Permanent Low-Use"), $K405&lt;=2027), (AND($J405= "New", $K405&gt;2027))), "N/A", VLOOKUP($F405, 'Source Data'!$B$15:$I$22,8)), "")</f>
        <v/>
      </c>
      <c r="AH405" s="171" t="str">
        <f>IF(ISNUMBER($F405), IF(OR(AND(OR($J405="Retired", $J405="Permanent Low-Use"), $K405&lt;=2028), (AND($J405= "New", $K405&gt;2028))), "N/A", VLOOKUP($F405, 'Source Data'!$B$15:$I$22,8)), "")</f>
        <v/>
      </c>
      <c r="AI405" s="171" t="str">
        <f>IF(ISNUMBER($F405), IF(OR(AND(OR($J405="Retired", $J405="Permanent Low-Use"), $K405&lt;=2029), (AND($J405= "New", $K405&gt;2029))), "N/A", VLOOKUP($F405, 'Source Data'!$B$15:$I$22,8)), "")</f>
        <v/>
      </c>
      <c r="AJ405" s="171" t="str">
        <f>IF(ISNUMBER($F405), IF(OR(AND(OR($J405="Retired", $J405="Permanent Low-Use"), $K405&lt;=2030), (AND($J405= "New", $K405&gt;2030))), "N/A", VLOOKUP($F405, 'Source Data'!$B$15:$I$22,8)), "")</f>
        <v/>
      </c>
      <c r="AK405" s="171" t="str">
        <f>IF($N405= 0, "N/A", IF(ISERROR(VLOOKUP($F405, 'Source Data'!$B$4:$C$11,2)), "", VLOOKUP($F405, 'Source Data'!$B$4:$C$11,2)))</f>
        <v/>
      </c>
    </row>
    <row r="406" spans="1:37" x14ac:dyDescent="0.35">
      <c r="A406" s="99"/>
      <c r="B406" s="89"/>
      <c r="C406" s="90"/>
      <c r="D406" s="90"/>
      <c r="E406" s="91"/>
      <c r="F406" s="91"/>
      <c r="G406" s="86"/>
      <c r="H406" s="87"/>
      <c r="I406" s="86"/>
      <c r="J406" s="88"/>
      <c r="K406" s="92"/>
      <c r="L406" s="168" t="str">
        <f t="shared" si="17"/>
        <v/>
      </c>
      <c r="M406" s="170" t="str">
        <f>IF(ISERROR(VLOOKUP(E406,'Source Data'!$B$67:$J$97, MATCH(F406, 'Source Data'!$B$64:$J$64,1),TRUE))=TRUE,"",VLOOKUP(E406,'Source Data'!$B$67:$J$97,MATCH(F406, 'Source Data'!$B$64:$J$64,1),TRUE))</f>
        <v/>
      </c>
      <c r="N406" s="169" t="str">
        <f t="shared" si="18"/>
        <v/>
      </c>
      <c r="O406" s="170" t="str">
        <f>IF(OR(AND(OR($J406="Retired",$J406="Permanent Low-Use"),$K406&lt;=2020),(AND($J406="New",$K406&gt;2020))),"N/A",IF($N406=0,0,IF(ISERROR(VLOOKUP($E406,'Source Data'!$B$29:$J$60, MATCH($L406, 'Source Data'!$B$26:$J$26,1),TRUE))=TRUE,"",VLOOKUP($E406,'Source Data'!$B$29:$J$60,MATCH($L406, 'Source Data'!$B$26:$J$26,1),TRUE))))</f>
        <v/>
      </c>
      <c r="P406" s="170" t="str">
        <f>IF(OR(AND(OR($J406="Retired",$J406="Permanent Low-Use"),$K406&lt;=2021),(AND($J406="New",$K406&gt;2021))),"N/A",IF($N406=0,0,IF(ISERROR(VLOOKUP($E406,'Source Data'!$B$29:$J$60, MATCH($L406, 'Source Data'!$B$26:$J$26,1),TRUE))=TRUE,"",VLOOKUP($E406,'Source Data'!$B$29:$J$60,MATCH($L406, 'Source Data'!$B$26:$J$26,1),TRUE))))</f>
        <v/>
      </c>
      <c r="Q406" s="170" t="str">
        <f>IF(OR(AND(OR($J406="Retired",$J406="Permanent Low-Use"),$K406&lt;=2022),(AND($J406="New",$K406&gt;2022))),"N/A",IF($N406=0,0,IF(ISERROR(VLOOKUP($E406,'Source Data'!$B$29:$J$60, MATCH($L406, 'Source Data'!$B$26:$J$26,1),TRUE))=TRUE,"",VLOOKUP($E406,'Source Data'!$B$29:$J$60,MATCH($L406, 'Source Data'!$B$26:$J$26,1),TRUE))))</f>
        <v/>
      </c>
      <c r="R406" s="170" t="str">
        <f>IF(OR(AND(OR($J406="Retired",$J406="Permanent Low-Use"),$K406&lt;=2023),(AND($J406="New",$K406&gt;2023))),"N/A",IF($N406=0,0,IF(ISERROR(VLOOKUP($E406,'Source Data'!$B$29:$J$60, MATCH($L406, 'Source Data'!$B$26:$J$26,1),TRUE))=TRUE,"",VLOOKUP($E406,'Source Data'!$B$29:$J$60,MATCH($L406, 'Source Data'!$B$26:$J$26,1),TRUE))))</f>
        <v/>
      </c>
      <c r="S406" s="170" t="str">
        <f>IF(OR(AND(OR($J406="Retired",$J406="Permanent Low-Use"),$K406&lt;=2024),(AND($J406="New",$K406&gt;2024))),"N/A",IF($N406=0,0,IF(ISERROR(VLOOKUP($E406,'Source Data'!$B$29:$J$60, MATCH($L406, 'Source Data'!$B$26:$J$26,1),TRUE))=TRUE,"",VLOOKUP($E406,'Source Data'!$B$29:$J$60,MATCH($L406, 'Source Data'!$B$26:$J$26,1),TRUE))))</f>
        <v/>
      </c>
      <c r="T406" s="170" t="str">
        <f>IF(OR(AND(OR($J406="Retired",$J406="Permanent Low-Use"),$K406&lt;=2025),(AND($J406="New",$K406&gt;2025))),"N/A",IF($N406=0,0,IF(ISERROR(VLOOKUP($E406,'Source Data'!$B$29:$J$60, MATCH($L406, 'Source Data'!$B$26:$J$26,1),TRUE))=TRUE,"",VLOOKUP($E406,'Source Data'!$B$29:$J$60,MATCH($L406, 'Source Data'!$B$26:$J$26,1),TRUE))))</f>
        <v/>
      </c>
      <c r="U406" s="170" t="str">
        <f>IF(OR(AND(OR($J406="Retired",$J406="Permanent Low-Use"),$K406&lt;=2026),(AND($J406="New",$K406&gt;2026))),"N/A",IF($N406=0,0,IF(ISERROR(VLOOKUP($E406,'Source Data'!$B$29:$J$60, MATCH($L406, 'Source Data'!$B$26:$J$26,1),TRUE))=TRUE,"",VLOOKUP($E406,'Source Data'!$B$29:$J$60,MATCH($L406, 'Source Data'!$B$26:$J$26,1),TRUE))))</f>
        <v/>
      </c>
      <c r="V406" s="170" t="str">
        <f>IF(OR(AND(OR($J406="Retired",$J406="Permanent Low-Use"),$K406&lt;=2027),(AND($J406="New",$K406&gt;2027))),"N/A",IF($N406=0,0,IF(ISERROR(VLOOKUP($E406,'Source Data'!$B$29:$J$60, MATCH($L406, 'Source Data'!$B$26:$J$26,1),TRUE))=TRUE,"",VLOOKUP($E406,'Source Data'!$B$29:$J$60,MATCH($L406, 'Source Data'!$B$26:$J$26,1),TRUE))))</f>
        <v/>
      </c>
      <c r="W406" s="170" t="str">
        <f>IF(OR(AND(OR($J406="Retired",$J406="Permanent Low-Use"),$K406&lt;=2028),(AND($J406="New",$K406&gt;2028))),"N/A",IF($N406=0,0,IF(ISERROR(VLOOKUP($E406,'Source Data'!$B$29:$J$60, MATCH($L406, 'Source Data'!$B$26:$J$26,1),TRUE))=TRUE,"",VLOOKUP($E406,'Source Data'!$B$29:$J$60,MATCH($L406, 'Source Data'!$B$26:$J$26,1),TRUE))))</f>
        <v/>
      </c>
      <c r="X406" s="170" t="str">
        <f>IF(OR(AND(OR($J406="Retired",$J406="Permanent Low-Use"),$K406&lt;=2029),(AND($J406="New",$K406&gt;2029))),"N/A",IF($N406=0,0,IF(ISERROR(VLOOKUP($E406,'Source Data'!$B$29:$J$60, MATCH($L406, 'Source Data'!$B$26:$J$26,1),TRUE))=TRUE,"",VLOOKUP($E406,'Source Data'!$B$29:$J$60,MATCH($L406, 'Source Data'!$B$26:$J$26,1),TRUE))))</f>
        <v/>
      </c>
      <c r="Y406" s="170" t="str">
        <f>IF(OR(AND(OR($J406="Retired",$J406="Permanent Low-Use"),$K406&lt;=2030),(AND($J406="New",$K406&gt;2030))),"N/A",IF($N406=0,0,IF(ISERROR(VLOOKUP($E406,'Source Data'!$B$29:$J$60, MATCH($L406, 'Source Data'!$B$26:$J$26,1),TRUE))=TRUE,"",VLOOKUP($E406,'Source Data'!$B$29:$J$60,MATCH($L406, 'Source Data'!$B$26:$J$26,1),TRUE))))</f>
        <v/>
      </c>
      <c r="Z406" s="171" t="str">
        <f>IF(ISNUMBER($L406),IF(OR(AND(OR($J406="Retired",$J406="Permanent Low-Use"),$K406&lt;=2020),(AND($J406="New",$K406&gt;2020))),"N/A",VLOOKUP($F406,'Source Data'!$B$15:$I$22,5)),"")</f>
        <v/>
      </c>
      <c r="AA406" s="171" t="str">
        <f>IF(ISNUMBER($F406), IF(OR(AND(OR($J406="Retired", $J406="Permanent Low-Use"), $K406&lt;=2021), (AND($J406= "New", $K406&gt;2021))), "N/A", VLOOKUP($F406, 'Source Data'!$B$15:$I$22,6)), "")</f>
        <v/>
      </c>
      <c r="AB406" s="171" t="str">
        <f>IF(ISNUMBER($F406), IF(OR(AND(OR($J406="Retired", $J406="Permanent Low-Use"), $K406&lt;=2022), (AND($J406= "New", $K406&gt;2022))), "N/A", VLOOKUP($F406, 'Source Data'!$B$15:$I$22,7)), "")</f>
        <v/>
      </c>
      <c r="AC406" s="171" t="str">
        <f>IF(ISNUMBER($F406), IF(OR(AND(OR($J406="Retired", $J406="Permanent Low-Use"), $K406&lt;=2023), (AND($J406= "New", $K406&gt;2023))), "N/A", VLOOKUP($F406, 'Source Data'!$B$15:$I$22,8)), "")</f>
        <v/>
      </c>
      <c r="AD406" s="171" t="str">
        <f>IF(ISNUMBER($F406), IF(OR(AND(OR($J406="Retired", $J406="Permanent Low-Use"), $K406&lt;=2024), (AND($J406= "New", $K406&gt;2024))), "N/A", VLOOKUP($F406, 'Source Data'!$B$15:$I$22,8)), "")</f>
        <v/>
      </c>
      <c r="AE406" s="171" t="str">
        <f>IF(ISNUMBER($F406), IF(OR(AND(OR($J406="Retired", $J406="Permanent Low-Use"), $K406&lt;=2025), (AND($J406= "New", $K406&gt;2025))), "N/A", VLOOKUP($F406, 'Source Data'!$B$15:$I$22,8)), "")</f>
        <v/>
      </c>
      <c r="AF406" s="171" t="str">
        <f>IF(ISNUMBER($F406), IF(OR(AND(OR($J406="Retired", $J406="Permanent Low-Use"), $K406&lt;=2026), (AND($J406= "New", $K406&gt;2026))), "N/A", VLOOKUP($F406, 'Source Data'!$B$15:$I$22,8)), "")</f>
        <v/>
      </c>
      <c r="AG406" s="171" t="str">
        <f>IF(ISNUMBER($F406), IF(OR(AND(OR($J406="Retired", $J406="Permanent Low-Use"), $K406&lt;=2027), (AND($J406= "New", $K406&gt;2027))), "N/A", VLOOKUP($F406, 'Source Data'!$B$15:$I$22,8)), "")</f>
        <v/>
      </c>
      <c r="AH406" s="171" t="str">
        <f>IF(ISNUMBER($F406), IF(OR(AND(OR($J406="Retired", $J406="Permanent Low-Use"), $K406&lt;=2028), (AND($J406= "New", $K406&gt;2028))), "N/A", VLOOKUP($F406, 'Source Data'!$B$15:$I$22,8)), "")</f>
        <v/>
      </c>
      <c r="AI406" s="171" t="str">
        <f>IF(ISNUMBER($F406), IF(OR(AND(OR($J406="Retired", $J406="Permanent Low-Use"), $K406&lt;=2029), (AND($J406= "New", $K406&gt;2029))), "N/A", VLOOKUP($F406, 'Source Data'!$B$15:$I$22,8)), "")</f>
        <v/>
      </c>
      <c r="AJ406" s="171" t="str">
        <f>IF(ISNUMBER($F406), IF(OR(AND(OR($J406="Retired", $J406="Permanent Low-Use"), $K406&lt;=2030), (AND($J406= "New", $K406&gt;2030))), "N/A", VLOOKUP($F406, 'Source Data'!$B$15:$I$22,8)), "")</f>
        <v/>
      </c>
      <c r="AK406" s="171" t="str">
        <f>IF($N406= 0, "N/A", IF(ISERROR(VLOOKUP($F406, 'Source Data'!$B$4:$C$11,2)), "", VLOOKUP($F406, 'Source Data'!$B$4:$C$11,2)))</f>
        <v/>
      </c>
    </row>
    <row r="407" spans="1:37" x14ac:dyDescent="0.35">
      <c r="A407" s="99"/>
      <c r="B407" s="89"/>
      <c r="C407" s="90"/>
      <c r="D407" s="90"/>
      <c r="E407" s="91"/>
      <c r="F407" s="91"/>
      <c r="G407" s="86"/>
      <c r="H407" s="87"/>
      <c r="I407" s="86"/>
      <c r="J407" s="88"/>
      <c r="K407" s="92"/>
      <c r="L407" s="168" t="str">
        <f t="shared" si="17"/>
        <v/>
      </c>
      <c r="M407" s="170" t="str">
        <f>IF(ISERROR(VLOOKUP(E407,'Source Data'!$B$67:$J$97, MATCH(F407, 'Source Data'!$B$64:$J$64,1),TRUE))=TRUE,"",VLOOKUP(E407,'Source Data'!$B$67:$J$97,MATCH(F407, 'Source Data'!$B$64:$J$64,1),TRUE))</f>
        <v/>
      </c>
      <c r="N407" s="169" t="str">
        <f t="shared" si="18"/>
        <v/>
      </c>
      <c r="O407" s="170" t="str">
        <f>IF(OR(AND(OR($J407="Retired",$J407="Permanent Low-Use"),$K407&lt;=2020),(AND($J407="New",$K407&gt;2020))),"N/A",IF($N407=0,0,IF(ISERROR(VLOOKUP($E407,'Source Data'!$B$29:$J$60, MATCH($L407, 'Source Data'!$B$26:$J$26,1),TRUE))=TRUE,"",VLOOKUP($E407,'Source Data'!$B$29:$J$60,MATCH($L407, 'Source Data'!$B$26:$J$26,1),TRUE))))</f>
        <v/>
      </c>
      <c r="P407" s="170" t="str">
        <f>IF(OR(AND(OR($J407="Retired",$J407="Permanent Low-Use"),$K407&lt;=2021),(AND($J407="New",$K407&gt;2021))),"N/A",IF($N407=0,0,IF(ISERROR(VLOOKUP($E407,'Source Data'!$B$29:$J$60, MATCH($L407, 'Source Data'!$B$26:$J$26,1),TRUE))=TRUE,"",VLOOKUP($E407,'Source Data'!$B$29:$J$60,MATCH($L407, 'Source Data'!$B$26:$J$26,1),TRUE))))</f>
        <v/>
      </c>
      <c r="Q407" s="170" t="str">
        <f>IF(OR(AND(OR($J407="Retired",$J407="Permanent Low-Use"),$K407&lt;=2022),(AND($J407="New",$K407&gt;2022))),"N/A",IF($N407=0,0,IF(ISERROR(VLOOKUP($E407,'Source Data'!$B$29:$J$60, MATCH($L407, 'Source Data'!$B$26:$J$26,1),TRUE))=TRUE,"",VLOOKUP($E407,'Source Data'!$B$29:$J$60,MATCH($L407, 'Source Data'!$B$26:$J$26,1),TRUE))))</f>
        <v/>
      </c>
      <c r="R407" s="170" t="str">
        <f>IF(OR(AND(OR($J407="Retired",$J407="Permanent Low-Use"),$K407&lt;=2023),(AND($J407="New",$K407&gt;2023))),"N/A",IF($N407=0,0,IF(ISERROR(VLOOKUP($E407,'Source Data'!$B$29:$J$60, MATCH($L407, 'Source Data'!$B$26:$J$26,1),TRUE))=TRUE,"",VLOOKUP($E407,'Source Data'!$B$29:$J$60,MATCH($L407, 'Source Data'!$B$26:$J$26,1),TRUE))))</f>
        <v/>
      </c>
      <c r="S407" s="170" t="str">
        <f>IF(OR(AND(OR($J407="Retired",$J407="Permanent Low-Use"),$K407&lt;=2024),(AND($J407="New",$K407&gt;2024))),"N/A",IF($N407=0,0,IF(ISERROR(VLOOKUP($E407,'Source Data'!$B$29:$J$60, MATCH($L407, 'Source Data'!$B$26:$J$26,1),TRUE))=TRUE,"",VLOOKUP($E407,'Source Data'!$B$29:$J$60,MATCH($L407, 'Source Data'!$B$26:$J$26,1),TRUE))))</f>
        <v/>
      </c>
      <c r="T407" s="170" t="str">
        <f>IF(OR(AND(OR($J407="Retired",$J407="Permanent Low-Use"),$K407&lt;=2025),(AND($J407="New",$K407&gt;2025))),"N/A",IF($N407=0,0,IF(ISERROR(VLOOKUP($E407,'Source Data'!$B$29:$J$60, MATCH($L407, 'Source Data'!$B$26:$J$26,1),TRUE))=TRUE,"",VLOOKUP($E407,'Source Data'!$B$29:$J$60,MATCH($L407, 'Source Data'!$B$26:$J$26,1),TRUE))))</f>
        <v/>
      </c>
      <c r="U407" s="170" t="str">
        <f>IF(OR(AND(OR($J407="Retired",$J407="Permanent Low-Use"),$K407&lt;=2026),(AND($J407="New",$K407&gt;2026))),"N/A",IF($N407=0,0,IF(ISERROR(VLOOKUP($E407,'Source Data'!$B$29:$J$60, MATCH($L407, 'Source Data'!$B$26:$J$26,1),TRUE))=TRUE,"",VLOOKUP($E407,'Source Data'!$B$29:$J$60,MATCH($L407, 'Source Data'!$B$26:$J$26,1),TRUE))))</f>
        <v/>
      </c>
      <c r="V407" s="170" t="str">
        <f>IF(OR(AND(OR($J407="Retired",$J407="Permanent Low-Use"),$K407&lt;=2027),(AND($J407="New",$K407&gt;2027))),"N/A",IF($N407=0,0,IF(ISERROR(VLOOKUP($E407,'Source Data'!$B$29:$J$60, MATCH($L407, 'Source Data'!$B$26:$J$26,1),TRUE))=TRUE,"",VLOOKUP($E407,'Source Data'!$B$29:$J$60,MATCH($L407, 'Source Data'!$B$26:$J$26,1),TRUE))))</f>
        <v/>
      </c>
      <c r="W407" s="170" t="str">
        <f>IF(OR(AND(OR($J407="Retired",$J407="Permanent Low-Use"),$K407&lt;=2028),(AND($J407="New",$K407&gt;2028))),"N/A",IF($N407=0,0,IF(ISERROR(VLOOKUP($E407,'Source Data'!$B$29:$J$60, MATCH($L407, 'Source Data'!$B$26:$J$26,1),TRUE))=TRUE,"",VLOOKUP($E407,'Source Data'!$B$29:$J$60,MATCH($L407, 'Source Data'!$B$26:$J$26,1),TRUE))))</f>
        <v/>
      </c>
      <c r="X407" s="170" t="str">
        <f>IF(OR(AND(OR($J407="Retired",$J407="Permanent Low-Use"),$K407&lt;=2029),(AND($J407="New",$K407&gt;2029))),"N/A",IF($N407=0,0,IF(ISERROR(VLOOKUP($E407,'Source Data'!$B$29:$J$60, MATCH($L407, 'Source Data'!$B$26:$J$26,1),TRUE))=TRUE,"",VLOOKUP($E407,'Source Data'!$B$29:$J$60,MATCH($L407, 'Source Data'!$B$26:$J$26,1),TRUE))))</f>
        <v/>
      </c>
      <c r="Y407" s="170" t="str">
        <f>IF(OR(AND(OR($J407="Retired",$J407="Permanent Low-Use"),$K407&lt;=2030),(AND($J407="New",$K407&gt;2030))),"N/A",IF($N407=0,0,IF(ISERROR(VLOOKUP($E407,'Source Data'!$B$29:$J$60, MATCH($L407, 'Source Data'!$B$26:$J$26,1),TRUE))=TRUE,"",VLOOKUP($E407,'Source Data'!$B$29:$J$60,MATCH($L407, 'Source Data'!$B$26:$J$26,1),TRUE))))</f>
        <v/>
      </c>
      <c r="Z407" s="171" t="str">
        <f>IF(ISNUMBER($L407),IF(OR(AND(OR($J407="Retired",$J407="Permanent Low-Use"),$K407&lt;=2020),(AND($J407="New",$K407&gt;2020))),"N/A",VLOOKUP($F407,'Source Data'!$B$15:$I$22,5)),"")</f>
        <v/>
      </c>
      <c r="AA407" s="171" t="str">
        <f>IF(ISNUMBER($F407), IF(OR(AND(OR($J407="Retired", $J407="Permanent Low-Use"), $K407&lt;=2021), (AND($J407= "New", $K407&gt;2021))), "N/A", VLOOKUP($F407, 'Source Data'!$B$15:$I$22,6)), "")</f>
        <v/>
      </c>
      <c r="AB407" s="171" t="str">
        <f>IF(ISNUMBER($F407), IF(OR(AND(OR($J407="Retired", $J407="Permanent Low-Use"), $K407&lt;=2022), (AND($J407= "New", $K407&gt;2022))), "N/A", VLOOKUP($F407, 'Source Data'!$B$15:$I$22,7)), "")</f>
        <v/>
      </c>
      <c r="AC407" s="171" t="str">
        <f>IF(ISNUMBER($F407), IF(OR(AND(OR($J407="Retired", $J407="Permanent Low-Use"), $K407&lt;=2023), (AND($J407= "New", $K407&gt;2023))), "N/A", VLOOKUP($F407, 'Source Data'!$B$15:$I$22,8)), "")</f>
        <v/>
      </c>
      <c r="AD407" s="171" t="str">
        <f>IF(ISNUMBER($F407), IF(OR(AND(OR($J407="Retired", $J407="Permanent Low-Use"), $K407&lt;=2024), (AND($J407= "New", $K407&gt;2024))), "N/A", VLOOKUP($F407, 'Source Data'!$B$15:$I$22,8)), "")</f>
        <v/>
      </c>
      <c r="AE407" s="171" t="str">
        <f>IF(ISNUMBER($F407), IF(OR(AND(OR($J407="Retired", $J407="Permanent Low-Use"), $K407&lt;=2025), (AND($J407= "New", $K407&gt;2025))), "N/A", VLOOKUP($F407, 'Source Data'!$B$15:$I$22,8)), "")</f>
        <v/>
      </c>
      <c r="AF407" s="171" t="str">
        <f>IF(ISNUMBER($F407), IF(OR(AND(OR($J407="Retired", $J407="Permanent Low-Use"), $K407&lt;=2026), (AND($J407= "New", $K407&gt;2026))), "N/A", VLOOKUP($F407, 'Source Data'!$B$15:$I$22,8)), "")</f>
        <v/>
      </c>
      <c r="AG407" s="171" t="str">
        <f>IF(ISNUMBER($F407), IF(OR(AND(OR($J407="Retired", $J407="Permanent Low-Use"), $K407&lt;=2027), (AND($J407= "New", $K407&gt;2027))), "N/A", VLOOKUP($F407, 'Source Data'!$B$15:$I$22,8)), "")</f>
        <v/>
      </c>
      <c r="AH407" s="171" t="str">
        <f>IF(ISNUMBER($F407), IF(OR(AND(OR($J407="Retired", $J407="Permanent Low-Use"), $K407&lt;=2028), (AND($J407= "New", $K407&gt;2028))), "N/A", VLOOKUP($F407, 'Source Data'!$B$15:$I$22,8)), "")</f>
        <v/>
      </c>
      <c r="AI407" s="171" t="str">
        <f>IF(ISNUMBER($F407), IF(OR(AND(OR($J407="Retired", $J407="Permanent Low-Use"), $K407&lt;=2029), (AND($J407= "New", $K407&gt;2029))), "N/A", VLOOKUP($F407, 'Source Data'!$B$15:$I$22,8)), "")</f>
        <v/>
      </c>
      <c r="AJ407" s="171" t="str">
        <f>IF(ISNUMBER($F407), IF(OR(AND(OR($J407="Retired", $J407="Permanent Low-Use"), $K407&lt;=2030), (AND($J407= "New", $K407&gt;2030))), "N/A", VLOOKUP($F407, 'Source Data'!$B$15:$I$22,8)), "")</f>
        <v/>
      </c>
      <c r="AK407" s="171" t="str">
        <f>IF($N407= 0, "N/A", IF(ISERROR(VLOOKUP($F407, 'Source Data'!$B$4:$C$11,2)), "", VLOOKUP($F407, 'Source Data'!$B$4:$C$11,2)))</f>
        <v/>
      </c>
    </row>
    <row r="408" spans="1:37" x14ac:dyDescent="0.35">
      <c r="A408" s="99"/>
      <c r="B408" s="89"/>
      <c r="C408" s="90"/>
      <c r="D408" s="90"/>
      <c r="E408" s="91"/>
      <c r="F408" s="91"/>
      <c r="G408" s="86"/>
      <c r="H408" s="87"/>
      <c r="I408" s="86"/>
      <c r="J408" s="88"/>
      <c r="K408" s="92"/>
      <c r="L408" s="168" t="str">
        <f t="shared" si="17"/>
        <v/>
      </c>
      <c r="M408" s="170" t="str">
        <f>IF(ISERROR(VLOOKUP(E408,'Source Data'!$B$67:$J$97, MATCH(F408, 'Source Data'!$B$64:$J$64,1),TRUE))=TRUE,"",VLOOKUP(E408,'Source Data'!$B$67:$J$97,MATCH(F408, 'Source Data'!$B$64:$J$64,1),TRUE))</f>
        <v/>
      </c>
      <c r="N408" s="169" t="str">
        <f t="shared" si="18"/>
        <v/>
      </c>
      <c r="O408" s="170" t="str">
        <f>IF(OR(AND(OR($J408="Retired",$J408="Permanent Low-Use"),$K408&lt;=2020),(AND($J408="New",$K408&gt;2020))),"N/A",IF($N408=0,0,IF(ISERROR(VLOOKUP($E408,'Source Data'!$B$29:$J$60, MATCH($L408, 'Source Data'!$B$26:$J$26,1),TRUE))=TRUE,"",VLOOKUP($E408,'Source Data'!$B$29:$J$60,MATCH($L408, 'Source Data'!$B$26:$J$26,1),TRUE))))</f>
        <v/>
      </c>
      <c r="P408" s="170" t="str">
        <f>IF(OR(AND(OR($J408="Retired",$J408="Permanent Low-Use"),$K408&lt;=2021),(AND($J408="New",$K408&gt;2021))),"N/A",IF($N408=0,0,IF(ISERROR(VLOOKUP($E408,'Source Data'!$B$29:$J$60, MATCH($L408, 'Source Data'!$B$26:$J$26,1),TRUE))=TRUE,"",VLOOKUP($E408,'Source Data'!$B$29:$J$60,MATCH($L408, 'Source Data'!$B$26:$J$26,1),TRUE))))</f>
        <v/>
      </c>
      <c r="Q408" s="170" t="str">
        <f>IF(OR(AND(OR($J408="Retired",$J408="Permanent Low-Use"),$K408&lt;=2022),(AND($J408="New",$K408&gt;2022))),"N/A",IF($N408=0,0,IF(ISERROR(VLOOKUP($E408,'Source Data'!$B$29:$J$60, MATCH($L408, 'Source Data'!$B$26:$J$26,1),TRUE))=TRUE,"",VLOOKUP($E408,'Source Data'!$B$29:$J$60,MATCH($L408, 'Source Data'!$B$26:$J$26,1),TRUE))))</f>
        <v/>
      </c>
      <c r="R408" s="170" t="str">
        <f>IF(OR(AND(OR($J408="Retired",$J408="Permanent Low-Use"),$K408&lt;=2023),(AND($J408="New",$K408&gt;2023))),"N/A",IF($N408=0,0,IF(ISERROR(VLOOKUP($E408,'Source Data'!$B$29:$J$60, MATCH($L408, 'Source Data'!$B$26:$J$26,1),TRUE))=TRUE,"",VLOOKUP($E408,'Source Data'!$B$29:$J$60,MATCH($L408, 'Source Data'!$B$26:$J$26,1),TRUE))))</f>
        <v/>
      </c>
      <c r="S408" s="170" t="str">
        <f>IF(OR(AND(OR($J408="Retired",$J408="Permanent Low-Use"),$K408&lt;=2024),(AND($J408="New",$K408&gt;2024))),"N/A",IF($N408=0,0,IF(ISERROR(VLOOKUP($E408,'Source Data'!$B$29:$J$60, MATCH($L408, 'Source Data'!$B$26:$J$26,1),TRUE))=TRUE,"",VLOOKUP($E408,'Source Data'!$B$29:$J$60,MATCH($L408, 'Source Data'!$B$26:$J$26,1),TRUE))))</f>
        <v/>
      </c>
      <c r="T408" s="170" t="str">
        <f>IF(OR(AND(OR($J408="Retired",$J408="Permanent Low-Use"),$K408&lt;=2025),(AND($J408="New",$K408&gt;2025))),"N/A",IF($N408=0,0,IF(ISERROR(VLOOKUP($E408,'Source Data'!$B$29:$J$60, MATCH($L408, 'Source Data'!$B$26:$J$26,1),TRUE))=TRUE,"",VLOOKUP($E408,'Source Data'!$B$29:$J$60,MATCH($L408, 'Source Data'!$B$26:$J$26,1),TRUE))))</f>
        <v/>
      </c>
      <c r="U408" s="170" t="str">
        <f>IF(OR(AND(OR($J408="Retired",$J408="Permanent Low-Use"),$K408&lt;=2026),(AND($J408="New",$K408&gt;2026))),"N/A",IF($N408=0,0,IF(ISERROR(VLOOKUP($E408,'Source Data'!$B$29:$J$60, MATCH($L408, 'Source Data'!$B$26:$J$26,1),TRUE))=TRUE,"",VLOOKUP($E408,'Source Data'!$B$29:$J$60,MATCH($L408, 'Source Data'!$B$26:$J$26,1),TRUE))))</f>
        <v/>
      </c>
      <c r="V408" s="170" t="str">
        <f>IF(OR(AND(OR($J408="Retired",$J408="Permanent Low-Use"),$K408&lt;=2027),(AND($J408="New",$K408&gt;2027))),"N/A",IF($N408=0,0,IF(ISERROR(VLOOKUP($E408,'Source Data'!$B$29:$J$60, MATCH($L408, 'Source Data'!$B$26:$J$26,1),TRUE))=TRUE,"",VLOOKUP($E408,'Source Data'!$B$29:$J$60,MATCH($L408, 'Source Data'!$B$26:$J$26,1),TRUE))))</f>
        <v/>
      </c>
      <c r="W408" s="170" t="str">
        <f>IF(OR(AND(OR($J408="Retired",$J408="Permanent Low-Use"),$K408&lt;=2028),(AND($J408="New",$K408&gt;2028))),"N/A",IF($N408=0,0,IF(ISERROR(VLOOKUP($E408,'Source Data'!$B$29:$J$60, MATCH($L408, 'Source Data'!$B$26:$J$26,1),TRUE))=TRUE,"",VLOOKUP($E408,'Source Data'!$B$29:$J$60,MATCH($L408, 'Source Data'!$B$26:$J$26,1),TRUE))))</f>
        <v/>
      </c>
      <c r="X408" s="170" t="str">
        <f>IF(OR(AND(OR($J408="Retired",$J408="Permanent Low-Use"),$K408&lt;=2029),(AND($J408="New",$K408&gt;2029))),"N/A",IF($N408=0,0,IF(ISERROR(VLOOKUP($E408,'Source Data'!$B$29:$J$60, MATCH($L408, 'Source Data'!$B$26:$J$26,1),TRUE))=TRUE,"",VLOOKUP($E408,'Source Data'!$B$29:$J$60,MATCH($L408, 'Source Data'!$B$26:$J$26,1),TRUE))))</f>
        <v/>
      </c>
      <c r="Y408" s="170" t="str">
        <f>IF(OR(AND(OR($J408="Retired",$J408="Permanent Low-Use"),$K408&lt;=2030),(AND($J408="New",$K408&gt;2030))),"N/A",IF($N408=0,0,IF(ISERROR(VLOOKUP($E408,'Source Data'!$B$29:$J$60, MATCH($L408, 'Source Data'!$B$26:$J$26,1),TRUE))=TRUE,"",VLOOKUP($E408,'Source Data'!$B$29:$J$60,MATCH($L408, 'Source Data'!$B$26:$J$26,1),TRUE))))</f>
        <v/>
      </c>
      <c r="Z408" s="171" t="str">
        <f>IF(ISNUMBER($L408),IF(OR(AND(OR($J408="Retired",$J408="Permanent Low-Use"),$K408&lt;=2020),(AND($J408="New",$K408&gt;2020))),"N/A",VLOOKUP($F408,'Source Data'!$B$15:$I$22,5)),"")</f>
        <v/>
      </c>
      <c r="AA408" s="171" t="str">
        <f>IF(ISNUMBER($F408), IF(OR(AND(OR($J408="Retired", $J408="Permanent Low-Use"), $K408&lt;=2021), (AND($J408= "New", $K408&gt;2021))), "N/A", VLOOKUP($F408, 'Source Data'!$B$15:$I$22,6)), "")</f>
        <v/>
      </c>
      <c r="AB408" s="171" t="str">
        <f>IF(ISNUMBER($F408), IF(OR(AND(OR($J408="Retired", $J408="Permanent Low-Use"), $K408&lt;=2022), (AND($J408= "New", $K408&gt;2022))), "N/A", VLOOKUP($F408, 'Source Data'!$B$15:$I$22,7)), "")</f>
        <v/>
      </c>
      <c r="AC408" s="171" t="str">
        <f>IF(ISNUMBER($F408), IF(OR(AND(OR($J408="Retired", $J408="Permanent Low-Use"), $K408&lt;=2023), (AND($J408= "New", $K408&gt;2023))), "N/A", VLOOKUP($F408, 'Source Data'!$B$15:$I$22,8)), "")</f>
        <v/>
      </c>
      <c r="AD408" s="171" t="str">
        <f>IF(ISNUMBER($F408), IF(OR(AND(OR($J408="Retired", $J408="Permanent Low-Use"), $K408&lt;=2024), (AND($J408= "New", $K408&gt;2024))), "N/A", VLOOKUP($F408, 'Source Data'!$B$15:$I$22,8)), "")</f>
        <v/>
      </c>
      <c r="AE408" s="171" t="str">
        <f>IF(ISNUMBER($F408), IF(OR(AND(OR($J408="Retired", $J408="Permanent Low-Use"), $K408&lt;=2025), (AND($J408= "New", $K408&gt;2025))), "N/A", VLOOKUP($F408, 'Source Data'!$B$15:$I$22,8)), "")</f>
        <v/>
      </c>
      <c r="AF408" s="171" t="str">
        <f>IF(ISNUMBER($F408), IF(OR(AND(OR($J408="Retired", $J408="Permanent Low-Use"), $K408&lt;=2026), (AND($J408= "New", $K408&gt;2026))), "N/A", VLOOKUP($F408, 'Source Data'!$B$15:$I$22,8)), "")</f>
        <v/>
      </c>
      <c r="AG408" s="171" t="str">
        <f>IF(ISNUMBER($F408), IF(OR(AND(OR($J408="Retired", $J408="Permanent Low-Use"), $K408&lt;=2027), (AND($J408= "New", $K408&gt;2027))), "N/A", VLOOKUP($F408, 'Source Data'!$B$15:$I$22,8)), "")</f>
        <v/>
      </c>
      <c r="AH408" s="171" t="str">
        <f>IF(ISNUMBER($F408), IF(OR(AND(OR($J408="Retired", $J408="Permanent Low-Use"), $K408&lt;=2028), (AND($J408= "New", $K408&gt;2028))), "N/A", VLOOKUP($F408, 'Source Data'!$B$15:$I$22,8)), "")</f>
        <v/>
      </c>
      <c r="AI408" s="171" t="str">
        <f>IF(ISNUMBER($F408), IF(OR(AND(OR($J408="Retired", $J408="Permanent Low-Use"), $K408&lt;=2029), (AND($J408= "New", $K408&gt;2029))), "N/A", VLOOKUP($F408, 'Source Data'!$B$15:$I$22,8)), "")</f>
        <v/>
      </c>
      <c r="AJ408" s="171" t="str">
        <f>IF(ISNUMBER($F408), IF(OR(AND(OR($J408="Retired", $J408="Permanent Low-Use"), $K408&lt;=2030), (AND($J408= "New", $K408&gt;2030))), "N/A", VLOOKUP($F408, 'Source Data'!$B$15:$I$22,8)), "")</f>
        <v/>
      </c>
      <c r="AK408" s="171" t="str">
        <f>IF($N408= 0, "N/A", IF(ISERROR(VLOOKUP($F408, 'Source Data'!$B$4:$C$11,2)), "", VLOOKUP($F408, 'Source Data'!$B$4:$C$11,2)))</f>
        <v/>
      </c>
    </row>
    <row r="409" spans="1:37" x14ac:dyDescent="0.35">
      <c r="A409" s="99"/>
      <c r="B409" s="89"/>
      <c r="C409" s="90"/>
      <c r="D409" s="90"/>
      <c r="E409" s="91"/>
      <c r="F409" s="91"/>
      <c r="G409" s="86"/>
      <c r="H409" s="87"/>
      <c r="I409" s="86"/>
      <c r="J409" s="88"/>
      <c r="K409" s="92"/>
      <c r="L409" s="168" t="str">
        <f t="shared" si="17"/>
        <v/>
      </c>
      <c r="M409" s="170" t="str">
        <f>IF(ISERROR(VLOOKUP(E409,'Source Data'!$B$67:$J$97, MATCH(F409, 'Source Data'!$B$64:$J$64,1),TRUE))=TRUE,"",VLOOKUP(E409,'Source Data'!$B$67:$J$97,MATCH(F409, 'Source Data'!$B$64:$J$64,1),TRUE))</f>
        <v/>
      </c>
      <c r="N409" s="169" t="str">
        <f t="shared" si="18"/>
        <v/>
      </c>
      <c r="O409" s="170" t="str">
        <f>IF(OR(AND(OR($J409="Retired",$J409="Permanent Low-Use"),$K409&lt;=2020),(AND($J409="New",$K409&gt;2020))),"N/A",IF($N409=0,0,IF(ISERROR(VLOOKUP($E409,'Source Data'!$B$29:$J$60, MATCH($L409, 'Source Data'!$B$26:$J$26,1),TRUE))=TRUE,"",VLOOKUP($E409,'Source Data'!$B$29:$J$60,MATCH($L409, 'Source Data'!$B$26:$J$26,1),TRUE))))</f>
        <v/>
      </c>
      <c r="P409" s="170" t="str">
        <f>IF(OR(AND(OR($J409="Retired",$J409="Permanent Low-Use"),$K409&lt;=2021),(AND($J409="New",$K409&gt;2021))),"N/A",IF($N409=0,0,IF(ISERROR(VLOOKUP($E409,'Source Data'!$B$29:$J$60, MATCH($L409, 'Source Data'!$B$26:$J$26,1),TRUE))=TRUE,"",VLOOKUP($E409,'Source Data'!$B$29:$J$60,MATCH($L409, 'Source Data'!$B$26:$J$26,1),TRUE))))</f>
        <v/>
      </c>
      <c r="Q409" s="170" t="str">
        <f>IF(OR(AND(OR($J409="Retired",$J409="Permanent Low-Use"),$K409&lt;=2022),(AND($J409="New",$K409&gt;2022))),"N/A",IF($N409=0,0,IF(ISERROR(VLOOKUP($E409,'Source Data'!$B$29:$J$60, MATCH($L409, 'Source Data'!$B$26:$J$26,1),TRUE))=TRUE,"",VLOOKUP($E409,'Source Data'!$B$29:$J$60,MATCH($L409, 'Source Data'!$B$26:$J$26,1),TRUE))))</f>
        <v/>
      </c>
      <c r="R409" s="170" t="str">
        <f>IF(OR(AND(OR($J409="Retired",$J409="Permanent Low-Use"),$K409&lt;=2023),(AND($J409="New",$K409&gt;2023))),"N/A",IF($N409=0,0,IF(ISERROR(VLOOKUP($E409,'Source Data'!$B$29:$J$60, MATCH($L409, 'Source Data'!$B$26:$J$26,1),TRUE))=TRUE,"",VLOOKUP($E409,'Source Data'!$B$29:$J$60,MATCH($L409, 'Source Data'!$B$26:$J$26,1),TRUE))))</f>
        <v/>
      </c>
      <c r="S409" s="170" t="str">
        <f>IF(OR(AND(OR($J409="Retired",$J409="Permanent Low-Use"),$K409&lt;=2024),(AND($J409="New",$K409&gt;2024))),"N/A",IF($N409=0,0,IF(ISERROR(VLOOKUP($E409,'Source Data'!$B$29:$J$60, MATCH($L409, 'Source Data'!$B$26:$J$26,1),TRUE))=TRUE,"",VLOOKUP($E409,'Source Data'!$B$29:$J$60,MATCH($L409, 'Source Data'!$B$26:$J$26,1),TRUE))))</f>
        <v/>
      </c>
      <c r="T409" s="170" t="str">
        <f>IF(OR(AND(OR($J409="Retired",$J409="Permanent Low-Use"),$K409&lt;=2025),(AND($J409="New",$K409&gt;2025))),"N/A",IF($N409=0,0,IF(ISERROR(VLOOKUP($E409,'Source Data'!$B$29:$J$60, MATCH($L409, 'Source Data'!$B$26:$J$26,1),TRUE))=TRUE,"",VLOOKUP($E409,'Source Data'!$B$29:$J$60,MATCH($L409, 'Source Data'!$B$26:$J$26,1),TRUE))))</f>
        <v/>
      </c>
      <c r="U409" s="170" t="str">
        <f>IF(OR(AND(OR($J409="Retired",$J409="Permanent Low-Use"),$K409&lt;=2026),(AND($J409="New",$K409&gt;2026))),"N/A",IF($N409=0,0,IF(ISERROR(VLOOKUP($E409,'Source Data'!$B$29:$J$60, MATCH($L409, 'Source Data'!$B$26:$J$26,1),TRUE))=TRUE,"",VLOOKUP($E409,'Source Data'!$B$29:$J$60,MATCH($L409, 'Source Data'!$B$26:$J$26,1),TRUE))))</f>
        <v/>
      </c>
      <c r="V409" s="170" t="str">
        <f>IF(OR(AND(OR($J409="Retired",$J409="Permanent Low-Use"),$K409&lt;=2027),(AND($J409="New",$K409&gt;2027))),"N/A",IF($N409=0,0,IF(ISERROR(VLOOKUP($E409,'Source Data'!$B$29:$J$60, MATCH($L409, 'Source Data'!$B$26:$J$26,1),TRUE))=TRUE,"",VLOOKUP($E409,'Source Data'!$B$29:$J$60,MATCH($L409, 'Source Data'!$B$26:$J$26,1),TRUE))))</f>
        <v/>
      </c>
      <c r="W409" s="170" t="str">
        <f>IF(OR(AND(OR($J409="Retired",$J409="Permanent Low-Use"),$K409&lt;=2028),(AND($J409="New",$K409&gt;2028))),"N/A",IF($N409=0,0,IF(ISERROR(VLOOKUP($E409,'Source Data'!$B$29:$J$60, MATCH($L409, 'Source Data'!$B$26:$J$26,1),TRUE))=TRUE,"",VLOOKUP($E409,'Source Data'!$B$29:$J$60,MATCH($L409, 'Source Data'!$B$26:$J$26,1),TRUE))))</f>
        <v/>
      </c>
      <c r="X409" s="170" t="str">
        <f>IF(OR(AND(OR($J409="Retired",$J409="Permanent Low-Use"),$K409&lt;=2029),(AND($J409="New",$K409&gt;2029))),"N/A",IF($N409=0,0,IF(ISERROR(VLOOKUP($E409,'Source Data'!$B$29:$J$60, MATCH($L409, 'Source Data'!$B$26:$J$26,1),TRUE))=TRUE,"",VLOOKUP($E409,'Source Data'!$B$29:$J$60,MATCH($L409, 'Source Data'!$B$26:$J$26,1),TRUE))))</f>
        <v/>
      </c>
      <c r="Y409" s="170" t="str">
        <f>IF(OR(AND(OR($J409="Retired",$J409="Permanent Low-Use"),$K409&lt;=2030),(AND($J409="New",$K409&gt;2030))),"N/A",IF($N409=0,0,IF(ISERROR(VLOOKUP($E409,'Source Data'!$B$29:$J$60, MATCH($L409, 'Source Data'!$B$26:$J$26,1),TRUE))=TRUE,"",VLOOKUP($E409,'Source Data'!$B$29:$J$60,MATCH($L409, 'Source Data'!$B$26:$J$26,1),TRUE))))</f>
        <v/>
      </c>
      <c r="Z409" s="171" t="str">
        <f>IF(ISNUMBER($L409),IF(OR(AND(OR($J409="Retired",$J409="Permanent Low-Use"),$K409&lt;=2020),(AND($J409="New",$K409&gt;2020))),"N/A",VLOOKUP($F409,'Source Data'!$B$15:$I$22,5)),"")</f>
        <v/>
      </c>
      <c r="AA409" s="171" t="str">
        <f>IF(ISNUMBER($F409), IF(OR(AND(OR($J409="Retired", $J409="Permanent Low-Use"), $K409&lt;=2021), (AND($J409= "New", $K409&gt;2021))), "N/A", VLOOKUP($F409, 'Source Data'!$B$15:$I$22,6)), "")</f>
        <v/>
      </c>
      <c r="AB409" s="171" t="str">
        <f>IF(ISNUMBER($F409), IF(OR(AND(OR($J409="Retired", $J409="Permanent Low-Use"), $K409&lt;=2022), (AND($J409= "New", $K409&gt;2022))), "N/A", VLOOKUP($F409, 'Source Data'!$B$15:$I$22,7)), "")</f>
        <v/>
      </c>
      <c r="AC409" s="171" t="str">
        <f>IF(ISNUMBER($F409), IF(OR(AND(OR($J409="Retired", $J409="Permanent Low-Use"), $K409&lt;=2023), (AND($J409= "New", $K409&gt;2023))), "N/A", VLOOKUP($F409, 'Source Data'!$B$15:$I$22,8)), "")</f>
        <v/>
      </c>
      <c r="AD409" s="171" t="str">
        <f>IF(ISNUMBER($F409), IF(OR(AND(OR($J409="Retired", $J409="Permanent Low-Use"), $K409&lt;=2024), (AND($J409= "New", $K409&gt;2024))), "N/A", VLOOKUP($F409, 'Source Data'!$B$15:$I$22,8)), "")</f>
        <v/>
      </c>
      <c r="AE409" s="171" t="str">
        <f>IF(ISNUMBER($F409), IF(OR(AND(OR($J409="Retired", $J409="Permanent Low-Use"), $K409&lt;=2025), (AND($J409= "New", $K409&gt;2025))), "N/A", VLOOKUP($F409, 'Source Data'!$B$15:$I$22,8)), "")</f>
        <v/>
      </c>
      <c r="AF409" s="171" t="str">
        <f>IF(ISNUMBER($F409), IF(OR(AND(OR($J409="Retired", $J409="Permanent Low-Use"), $K409&lt;=2026), (AND($J409= "New", $K409&gt;2026))), "N/A", VLOOKUP($F409, 'Source Data'!$B$15:$I$22,8)), "")</f>
        <v/>
      </c>
      <c r="AG409" s="171" t="str">
        <f>IF(ISNUMBER($F409), IF(OR(AND(OR($J409="Retired", $J409="Permanent Low-Use"), $K409&lt;=2027), (AND($J409= "New", $K409&gt;2027))), "N/A", VLOOKUP($F409, 'Source Data'!$B$15:$I$22,8)), "")</f>
        <v/>
      </c>
      <c r="AH409" s="171" t="str">
        <f>IF(ISNUMBER($F409), IF(OR(AND(OR($J409="Retired", $J409="Permanent Low-Use"), $K409&lt;=2028), (AND($J409= "New", $K409&gt;2028))), "N/A", VLOOKUP($F409, 'Source Data'!$B$15:$I$22,8)), "")</f>
        <v/>
      </c>
      <c r="AI409" s="171" t="str">
        <f>IF(ISNUMBER($F409), IF(OR(AND(OR($J409="Retired", $J409="Permanent Low-Use"), $K409&lt;=2029), (AND($J409= "New", $K409&gt;2029))), "N/A", VLOOKUP($F409, 'Source Data'!$B$15:$I$22,8)), "")</f>
        <v/>
      </c>
      <c r="AJ409" s="171" t="str">
        <f>IF(ISNUMBER($F409), IF(OR(AND(OR($J409="Retired", $J409="Permanent Low-Use"), $K409&lt;=2030), (AND($J409= "New", $K409&gt;2030))), "N/A", VLOOKUP($F409, 'Source Data'!$B$15:$I$22,8)), "")</f>
        <v/>
      </c>
      <c r="AK409" s="171" t="str">
        <f>IF($N409= 0, "N/A", IF(ISERROR(VLOOKUP($F409, 'Source Data'!$B$4:$C$11,2)), "", VLOOKUP($F409, 'Source Data'!$B$4:$C$11,2)))</f>
        <v/>
      </c>
    </row>
    <row r="410" spans="1:37" x14ac:dyDescent="0.35">
      <c r="A410" s="99"/>
      <c r="B410" s="89"/>
      <c r="C410" s="90"/>
      <c r="D410" s="90"/>
      <c r="E410" s="91"/>
      <c r="F410" s="91"/>
      <c r="G410" s="86"/>
      <c r="H410" s="87"/>
      <c r="I410" s="86"/>
      <c r="J410" s="88"/>
      <c r="K410" s="92"/>
      <c r="L410" s="168" t="str">
        <f t="shared" si="17"/>
        <v/>
      </c>
      <c r="M410" s="170" t="str">
        <f>IF(ISERROR(VLOOKUP(E410,'Source Data'!$B$67:$J$97, MATCH(F410, 'Source Data'!$B$64:$J$64,1),TRUE))=TRUE,"",VLOOKUP(E410,'Source Data'!$B$67:$J$97,MATCH(F410, 'Source Data'!$B$64:$J$64,1),TRUE))</f>
        <v/>
      </c>
      <c r="N410" s="169" t="str">
        <f t="shared" si="18"/>
        <v/>
      </c>
      <c r="O410" s="170" t="str">
        <f>IF(OR(AND(OR($J410="Retired",$J410="Permanent Low-Use"),$K410&lt;=2020),(AND($J410="New",$K410&gt;2020))),"N/A",IF($N410=0,0,IF(ISERROR(VLOOKUP($E410,'Source Data'!$B$29:$J$60, MATCH($L410, 'Source Data'!$B$26:$J$26,1),TRUE))=TRUE,"",VLOOKUP($E410,'Source Data'!$B$29:$J$60,MATCH($L410, 'Source Data'!$B$26:$J$26,1),TRUE))))</f>
        <v/>
      </c>
      <c r="P410" s="170" t="str">
        <f>IF(OR(AND(OR($J410="Retired",$J410="Permanent Low-Use"),$K410&lt;=2021),(AND($J410="New",$K410&gt;2021))),"N/A",IF($N410=0,0,IF(ISERROR(VLOOKUP($E410,'Source Data'!$B$29:$J$60, MATCH($L410, 'Source Data'!$B$26:$J$26,1),TRUE))=TRUE,"",VLOOKUP($E410,'Source Data'!$B$29:$J$60,MATCH($L410, 'Source Data'!$B$26:$J$26,1),TRUE))))</f>
        <v/>
      </c>
      <c r="Q410" s="170" t="str">
        <f>IF(OR(AND(OR($J410="Retired",$J410="Permanent Low-Use"),$K410&lt;=2022),(AND($J410="New",$K410&gt;2022))),"N/A",IF($N410=0,0,IF(ISERROR(VLOOKUP($E410,'Source Data'!$B$29:$J$60, MATCH($L410, 'Source Data'!$B$26:$J$26,1),TRUE))=TRUE,"",VLOOKUP($E410,'Source Data'!$B$29:$J$60,MATCH($L410, 'Source Data'!$B$26:$J$26,1),TRUE))))</f>
        <v/>
      </c>
      <c r="R410" s="170" t="str">
        <f>IF(OR(AND(OR($J410="Retired",$J410="Permanent Low-Use"),$K410&lt;=2023),(AND($J410="New",$K410&gt;2023))),"N/A",IF($N410=0,0,IF(ISERROR(VLOOKUP($E410,'Source Data'!$B$29:$J$60, MATCH($L410, 'Source Data'!$B$26:$J$26,1),TRUE))=TRUE,"",VLOOKUP($E410,'Source Data'!$B$29:$J$60,MATCH($L410, 'Source Data'!$B$26:$J$26,1),TRUE))))</f>
        <v/>
      </c>
      <c r="S410" s="170" t="str">
        <f>IF(OR(AND(OR($J410="Retired",$J410="Permanent Low-Use"),$K410&lt;=2024),(AND($J410="New",$K410&gt;2024))),"N/A",IF($N410=0,0,IF(ISERROR(VLOOKUP($E410,'Source Data'!$B$29:$J$60, MATCH($L410, 'Source Data'!$B$26:$J$26,1),TRUE))=TRUE,"",VLOOKUP($E410,'Source Data'!$B$29:$J$60,MATCH($L410, 'Source Data'!$B$26:$J$26,1),TRUE))))</f>
        <v/>
      </c>
      <c r="T410" s="170" t="str">
        <f>IF(OR(AND(OR($J410="Retired",$J410="Permanent Low-Use"),$K410&lt;=2025),(AND($J410="New",$K410&gt;2025))),"N/A",IF($N410=0,0,IF(ISERROR(VLOOKUP($E410,'Source Data'!$B$29:$J$60, MATCH($L410, 'Source Data'!$B$26:$J$26,1),TRUE))=TRUE,"",VLOOKUP($E410,'Source Data'!$B$29:$J$60,MATCH($L410, 'Source Data'!$B$26:$J$26,1),TRUE))))</f>
        <v/>
      </c>
      <c r="U410" s="170" t="str">
        <f>IF(OR(AND(OR($J410="Retired",$J410="Permanent Low-Use"),$K410&lt;=2026),(AND($J410="New",$K410&gt;2026))),"N/A",IF($N410=0,0,IF(ISERROR(VLOOKUP($E410,'Source Data'!$B$29:$J$60, MATCH($L410, 'Source Data'!$B$26:$J$26,1),TRUE))=TRUE,"",VLOOKUP($E410,'Source Data'!$B$29:$J$60,MATCH($L410, 'Source Data'!$B$26:$J$26,1),TRUE))))</f>
        <v/>
      </c>
      <c r="V410" s="170" t="str">
        <f>IF(OR(AND(OR($J410="Retired",$J410="Permanent Low-Use"),$K410&lt;=2027),(AND($J410="New",$K410&gt;2027))),"N/A",IF($N410=0,0,IF(ISERROR(VLOOKUP($E410,'Source Data'!$B$29:$J$60, MATCH($L410, 'Source Data'!$B$26:$J$26,1),TRUE))=TRUE,"",VLOOKUP($E410,'Source Data'!$B$29:$J$60,MATCH($L410, 'Source Data'!$B$26:$J$26,1),TRUE))))</f>
        <v/>
      </c>
      <c r="W410" s="170" t="str">
        <f>IF(OR(AND(OR($J410="Retired",$J410="Permanent Low-Use"),$K410&lt;=2028),(AND($J410="New",$K410&gt;2028))),"N/A",IF($N410=0,0,IF(ISERROR(VLOOKUP($E410,'Source Data'!$B$29:$J$60, MATCH($L410, 'Source Data'!$B$26:$J$26,1),TRUE))=TRUE,"",VLOOKUP($E410,'Source Data'!$B$29:$J$60,MATCH($L410, 'Source Data'!$B$26:$J$26,1),TRUE))))</f>
        <v/>
      </c>
      <c r="X410" s="170" t="str">
        <f>IF(OR(AND(OR($J410="Retired",$J410="Permanent Low-Use"),$K410&lt;=2029),(AND($J410="New",$K410&gt;2029))),"N/A",IF($N410=0,0,IF(ISERROR(VLOOKUP($E410,'Source Data'!$B$29:$J$60, MATCH($L410, 'Source Data'!$B$26:$J$26,1),TRUE))=TRUE,"",VLOOKUP($E410,'Source Data'!$B$29:$J$60,MATCH($L410, 'Source Data'!$B$26:$J$26,1),TRUE))))</f>
        <v/>
      </c>
      <c r="Y410" s="170" t="str">
        <f>IF(OR(AND(OR($J410="Retired",$J410="Permanent Low-Use"),$K410&lt;=2030),(AND($J410="New",$K410&gt;2030))),"N/A",IF($N410=0,0,IF(ISERROR(VLOOKUP($E410,'Source Data'!$B$29:$J$60, MATCH($L410, 'Source Data'!$B$26:$J$26,1),TRUE))=TRUE,"",VLOOKUP($E410,'Source Data'!$B$29:$J$60,MATCH($L410, 'Source Data'!$B$26:$J$26,1),TRUE))))</f>
        <v/>
      </c>
      <c r="Z410" s="171" t="str">
        <f>IF(ISNUMBER($L410),IF(OR(AND(OR($J410="Retired",$J410="Permanent Low-Use"),$K410&lt;=2020),(AND($J410="New",$K410&gt;2020))),"N/A",VLOOKUP($F410,'Source Data'!$B$15:$I$22,5)),"")</f>
        <v/>
      </c>
      <c r="AA410" s="171" t="str">
        <f>IF(ISNUMBER($F410), IF(OR(AND(OR($J410="Retired", $J410="Permanent Low-Use"), $K410&lt;=2021), (AND($J410= "New", $K410&gt;2021))), "N/A", VLOOKUP($F410, 'Source Data'!$B$15:$I$22,6)), "")</f>
        <v/>
      </c>
      <c r="AB410" s="171" t="str">
        <f>IF(ISNUMBER($F410), IF(OR(AND(OR($J410="Retired", $J410="Permanent Low-Use"), $K410&lt;=2022), (AND($J410= "New", $K410&gt;2022))), "N/A", VLOOKUP($F410, 'Source Data'!$B$15:$I$22,7)), "")</f>
        <v/>
      </c>
      <c r="AC410" s="171" t="str">
        <f>IF(ISNUMBER($F410), IF(OR(AND(OR($J410="Retired", $J410="Permanent Low-Use"), $K410&lt;=2023), (AND($J410= "New", $K410&gt;2023))), "N/A", VLOOKUP($F410, 'Source Data'!$B$15:$I$22,8)), "")</f>
        <v/>
      </c>
      <c r="AD410" s="171" t="str">
        <f>IF(ISNUMBER($F410), IF(OR(AND(OR($J410="Retired", $J410="Permanent Low-Use"), $K410&lt;=2024), (AND($J410= "New", $K410&gt;2024))), "N/A", VLOOKUP($F410, 'Source Data'!$B$15:$I$22,8)), "")</f>
        <v/>
      </c>
      <c r="AE410" s="171" t="str">
        <f>IF(ISNUMBER($F410), IF(OR(AND(OR($J410="Retired", $J410="Permanent Low-Use"), $K410&lt;=2025), (AND($J410= "New", $K410&gt;2025))), "N/A", VLOOKUP($F410, 'Source Data'!$B$15:$I$22,8)), "")</f>
        <v/>
      </c>
      <c r="AF410" s="171" t="str">
        <f>IF(ISNUMBER($F410), IF(OR(AND(OR($J410="Retired", $J410="Permanent Low-Use"), $K410&lt;=2026), (AND($J410= "New", $K410&gt;2026))), "N/A", VLOOKUP($F410, 'Source Data'!$B$15:$I$22,8)), "")</f>
        <v/>
      </c>
      <c r="AG410" s="171" t="str">
        <f>IF(ISNUMBER($F410), IF(OR(AND(OR($J410="Retired", $J410="Permanent Low-Use"), $K410&lt;=2027), (AND($J410= "New", $K410&gt;2027))), "N/A", VLOOKUP($F410, 'Source Data'!$B$15:$I$22,8)), "")</f>
        <v/>
      </c>
      <c r="AH410" s="171" t="str">
        <f>IF(ISNUMBER($F410), IF(OR(AND(OR($J410="Retired", $J410="Permanent Low-Use"), $K410&lt;=2028), (AND($J410= "New", $K410&gt;2028))), "N/A", VLOOKUP($F410, 'Source Data'!$B$15:$I$22,8)), "")</f>
        <v/>
      </c>
      <c r="AI410" s="171" t="str">
        <f>IF(ISNUMBER($F410), IF(OR(AND(OR($J410="Retired", $J410="Permanent Low-Use"), $K410&lt;=2029), (AND($J410= "New", $K410&gt;2029))), "N/A", VLOOKUP($F410, 'Source Data'!$B$15:$I$22,8)), "")</f>
        <v/>
      </c>
      <c r="AJ410" s="171" t="str">
        <f>IF(ISNUMBER($F410), IF(OR(AND(OR($J410="Retired", $J410="Permanent Low-Use"), $K410&lt;=2030), (AND($J410= "New", $K410&gt;2030))), "N/A", VLOOKUP($F410, 'Source Data'!$B$15:$I$22,8)), "")</f>
        <v/>
      </c>
      <c r="AK410" s="171" t="str">
        <f>IF($N410= 0, "N/A", IF(ISERROR(VLOOKUP($F410, 'Source Data'!$B$4:$C$11,2)), "", VLOOKUP($F410, 'Source Data'!$B$4:$C$11,2)))</f>
        <v/>
      </c>
    </row>
    <row r="411" spans="1:37" x14ac:dyDescent="0.35">
      <c r="A411" s="99"/>
      <c r="B411" s="89"/>
      <c r="C411" s="90"/>
      <c r="D411" s="90"/>
      <c r="E411" s="91"/>
      <c r="F411" s="91"/>
      <c r="G411" s="86"/>
      <c r="H411" s="87"/>
      <c r="I411" s="86"/>
      <c r="J411" s="88"/>
      <c r="K411" s="92"/>
      <c r="L411" s="168" t="str">
        <f t="shared" si="17"/>
        <v/>
      </c>
      <c r="M411" s="170" t="str">
        <f>IF(ISERROR(VLOOKUP(E411,'Source Data'!$B$67:$J$97, MATCH(F411, 'Source Data'!$B$64:$J$64,1),TRUE))=TRUE,"",VLOOKUP(E411,'Source Data'!$B$67:$J$97,MATCH(F411, 'Source Data'!$B$64:$J$64,1),TRUE))</f>
        <v/>
      </c>
      <c r="N411" s="169" t="str">
        <f t="shared" si="18"/>
        <v/>
      </c>
      <c r="O411" s="170" t="str">
        <f>IF(OR(AND(OR($J411="Retired",$J411="Permanent Low-Use"),$K411&lt;=2020),(AND($J411="New",$K411&gt;2020))),"N/A",IF($N411=0,0,IF(ISERROR(VLOOKUP($E411,'Source Data'!$B$29:$J$60, MATCH($L411, 'Source Data'!$B$26:$J$26,1),TRUE))=TRUE,"",VLOOKUP($E411,'Source Data'!$B$29:$J$60,MATCH($L411, 'Source Data'!$B$26:$J$26,1),TRUE))))</f>
        <v/>
      </c>
      <c r="P411" s="170" t="str">
        <f>IF(OR(AND(OR($J411="Retired",$J411="Permanent Low-Use"),$K411&lt;=2021),(AND($J411="New",$K411&gt;2021))),"N/A",IF($N411=0,0,IF(ISERROR(VLOOKUP($E411,'Source Data'!$B$29:$J$60, MATCH($L411, 'Source Data'!$B$26:$J$26,1),TRUE))=TRUE,"",VLOOKUP($E411,'Source Data'!$B$29:$J$60,MATCH($L411, 'Source Data'!$B$26:$J$26,1),TRUE))))</f>
        <v/>
      </c>
      <c r="Q411" s="170" t="str">
        <f>IF(OR(AND(OR($J411="Retired",$J411="Permanent Low-Use"),$K411&lt;=2022),(AND($J411="New",$K411&gt;2022))),"N/A",IF($N411=0,0,IF(ISERROR(VLOOKUP($E411,'Source Data'!$B$29:$J$60, MATCH($L411, 'Source Data'!$B$26:$J$26,1),TRUE))=TRUE,"",VLOOKUP($E411,'Source Data'!$B$29:$J$60,MATCH($L411, 'Source Data'!$B$26:$J$26,1),TRUE))))</f>
        <v/>
      </c>
      <c r="R411" s="170" t="str">
        <f>IF(OR(AND(OR($J411="Retired",$J411="Permanent Low-Use"),$K411&lt;=2023),(AND($J411="New",$K411&gt;2023))),"N/A",IF($N411=0,0,IF(ISERROR(VLOOKUP($E411,'Source Data'!$B$29:$J$60, MATCH($L411, 'Source Data'!$B$26:$J$26,1),TRUE))=TRUE,"",VLOOKUP($E411,'Source Data'!$B$29:$J$60,MATCH($L411, 'Source Data'!$B$26:$J$26,1),TRUE))))</f>
        <v/>
      </c>
      <c r="S411" s="170" t="str">
        <f>IF(OR(AND(OR($J411="Retired",$J411="Permanent Low-Use"),$K411&lt;=2024),(AND($J411="New",$K411&gt;2024))),"N/A",IF($N411=0,0,IF(ISERROR(VLOOKUP($E411,'Source Data'!$B$29:$J$60, MATCH($L411, 'Source Data'!$B$26:$J$26,1),TRUE))=TRUE,"",VLOOKUP($E411,'Source Data'!$B$29:$J$60,MATCH($L411, 'Source Data'!$B$26:$J$26,1),TRUE))))</f>
        <v/>
      </c>
      <c r="T411" s="170" t="str">
        <f>IF(OR(AND(OR($J411="Retired",$J411="Permanent Low-Use"),$K411&lt;=2025),(AND($J411="New",$K411&gt;2025))),"N/A",IF($N411=0,0,IF(ISERROR(VLOOKUP($E411,'Source Data'!$B$29:$J$60, MATCH($L411, 'Source Data'!$B$26:$J$26,1),TRUE))=TRUE,"",VLOOKUP($E411,'Source Data'!$B$29:$J$60,MATCH($L411, 'Source Data'!$B$26:$J$26,1),TRUE))))</f>
        <v/>
      </c>
      <c r="U411" s="170" t="str">
        <f>IF(OR(AND(OR($J411="Retired",$J411="Permanent Low-Use"),$K411&lt;=2026),(AND($J411="New",$K411&gt;2026))),"N/A",IF($N411=0,0,IF(ISERROR(VLOOKUP($E411,'Source Data'!$B$29:$J$60, MATCH($L411, 'Source Data'!$B$26:$J$26,1),TRUE))=TRUE,"",VLOOKUP($E411,'Source Data'!$B$29:$J$60,MATCH($L411, 'Source Data'!$B$26:$J$26,1),TRUE))))</f>
        <v/>
      </c>
      <c r="V411" s="170" t="str">
        <f>IF(OR(AND(OR($J411="Retired",$J411="Permanent Low-Use"),$K411&lt;=2027),(AND($J411="New",$K411&gt;2027))),"N/A",IF($N411=0,0,IF(ISERROR(VLOOKUP($E411,'Source Data'!$B$29:$J$60, MATCH($L411, 'Source Data'!$B$26:$J$26,1),TRUE))=TRUE,"",VLOOKUP($E411,'Source Data'!$B$29:$J$60,MATCH($L411, 'Source Data'!$B$26:$J$26,1),TRUE))))</f>
        <v/>
      </c>
      <c r="W411" s="170" t="str">
        <f>IF(OR(AND(OR($J411="Retired",$J411="Permanent Low-Use"),$K411&lt;=2028),(AND($J411="New",$K411&gt;2028))),"N/A",IF($N411=0,0,IF(ISERROR(VLOOKUP($E411,'Source Data'!$B$29:$J$60, MATCH($L411, 'Source Data'!$B$26:$J$26,1),TRUE))=TRUE,"",VLOOKUP($E411,'Source Data'!$B$29:$J$60,MATCH($L411, 'Source Data'!$B$26:$J$26,1),TRUE))))</f>
        <v/>
      </c>
      <c r="X411" s="170" t="str">
        <f>IF(OR(AND(OR($J411="Retired",$J411="Permanent Low-Use"),$K411&lt;=2029),(AND($J411="New",$K411&gt;2029))),"N/A",IF($N411=0,0,IF(ISERROR(VLOOKUP($E411,'Source Data'!$B$29:$J$60, MATCH($L411, 'Source Data'!$B$26:$J$26,1),TRUE))=TRUE,"",VLOOKUP($E411,'Source Data'!$B$29:$J$60,MATCH($L411, 'Source Data'!$B$26:$J$26,1),TRUE))))</f>
        <v/>
      </c>
      <c r="Y411" s="170" t="str">
        <f>IF(OR(AND(OR($J411="Retired",$J411="Permanent Low-Use"),$K411&lt;=2030),(AND($J411="New",$K411&gt;2030))),"N/A",IF($N411=0,0,IF(ISERROR(VLOOKUP($E411,'Source Data'!$B$29:$J$60, MATCH($L411, 'Source Data'!$B$26:$J$26,1),TRUE))=TRUE,"",VLOOKUP($E411,'Source Data'!$B$29:$J$60,MATCH($L411, 'Source Data'!$B$26:$J$26,1),TRUE))))</f>
        <v/>
      </c>
      <c r="Z411" s="171" t="str">
        <f>IF(ISNUMBER($L411),IF(OR(AND(OR($J411="Retired",$J411="Permanent Low-Use"),$K411&lt;=2020),(AND($J411="New",$K411&gt;2020))),"N/A",VLOOKUP($F411,'Source Data'!$B$15:$I$22,5)),"")</f>
        <v/>
      </c>
      <c r="AA411" s="171" t="str">
        <f>IF(ISNUMBER($F411), IF(OR(AND(OR($J411="Retired", $J411="Permanent Low-Use"), $K411&lt;=2021), (AND($J411= "New", $K411&gt;2021))), "N/A", VLOOKUP($F411, 'Source Data'!$B$15:$I$22,6)), "")</f>
        <v/>
      </c>
      <c r="AB411" s="171" t="str">
        <f>IF(ISNUMBER($F411), IF(OR(AND(OR($J411="Retired", $J411="Permanent Low-Use"), $K411&lt;=2022), (AND($J411= "New", $K411&gt;2022))), "N/A", VLOOKUP($F411, 'Source Data'!$B$15:$I$22,7)), "")</f>
        <v/>
      </c>
      <c r="AC411" s="171" t="str">
        <f>IF(ISNUMBER($F411), IF(OR(AND(OR($J411="Retired", $J411="Permanent Low-Use"), $K411&lt;=2023), (AND($J411= "New", $K411&gt;2023))), "N/A", VLOOKUP($F411, 'Source Data'!$B$15:$I$22,8)), "")</f>
        <v/>
      </c>
      <c r="AD411" s="171" t="str">
        <f>IF(ISNUMBER($F411), IF(OR(AND(OR($J411="Retired", $J411="Permanent Low-Use"), $K411&lt;=2024), (AND($J411= "New", $K411&gt;2024))), "N/A", VLOOKUP($F411, 'Source Data'!$B$15:$I$22,8)), "")</f>
        <v/>
      </c>
      <c r="AE411" s="171" t="str">
        <f>IF(ISNUMBER($F411), IF(OR(AND(OR($J411="Retired", $J411="Permanent Low-Use"), $K411&lt;=2025), (AND($J411= "New", $K411&gt;2025))), "N/A", VLOOKUP($F411, 'Source Data'!$B$15:$I$22,8)), "")</f>
        <v/>
      </c>
      <c r="AF411" s="171" t="str">
        <f>IF(ISNUMBER($F411), IF(OR(AND(OR($J411="Retired", $J411="Permanent Low-Use"), $K411&lt;=2026), (AND($J411= "New", $K411&gt;2026))), "N/A", VLOOKUP($F411, 'Source Data'!$B$15:$I$22,8)), "")</f>
        <v/>
      </c>
      <c r="AG411" s="171" t="str">
        <f>IF(ISNUMBER($F411), IF(OR(AND(OR($J411="Retired", $J411="Permanent Low-Use"), $K411&lt;=2027), (AND($J411= "New", $K411&gt;2027))), "N/A", VLOOKUP($F411, 'Source Data'!$B$15:$I$22,8)), "")</f>
        <v/>
      </c>
      <c r="AH411" s="171" t="str">
        <f>IF(ISNUMBER($F411), IF(OR(AND(OR($J411="Retired", $J411="Permanent Low-Use"), $K411&lt;=2028), (AND($J411= "New", $K411&gt;2028))), "N/A", VLOOKUP($F411, 'Source Data'!$B$15:$I$22,8)), "")</f>
        <v/>
      </c>
      <c r="AI411" s="171" t="str">
        <f>IF(ISNUMBER($F411), IF(OR(AND(OR($J411="Retired", $J411="Permanent Low-Use"), $K411&lt;=2029), (AND($J411= "New", $K411&gt;2029))), "N/A", VLOOKUP($F411, 'Source Data'!$B$15:$I$22,8)), "")</f>
        <v/>
      </c>
      <c r="AJ411" s="171" t="str">
        <f>IF(ISNUMBER($F411), IF(OR(AND(OR($J411="Retired", $J411="Permanent Low-Use"), $K411&lt;=2030), (AND($J411= "New", $K411&gt;2030))), "N/A", VLOOKUP($F411, 'Source Data'!$B$15:$I$22,8)), "")</f>
        <v/>
      </c>
      <c r="AK411" s="171" t="str">
        <f>IF($N411= 0, "N/A", IF(ISERROR(VLOOKUP($F411, 'Source Data'!$B$4:$C$11,2)), "", VLOOKUP($F411, 'Source Data'!$B$4:$C$11,2)))</f>
        <v/>
      </c>
    </row>
    <row r="412" spans="1:37" x14ac:dyDescent="0.35">
      <c r="A412" s="99"/>
      <c r="B412" s="89"/>
      <c r="C412" s="90"/>
      <c r="D412" s="90"/>
      <c r="E412" s="91"/>
      <c r="F412" s="91"/>
      <c r="G412" s="86"/>
      <c r="H412" s="87"/>
      <c r="I412" s="86"/>
      <c r="J412" s="88"/>
      <c r="K412" s="92"/>
      <c r="L412" s="168" t="str">
        <f t="shared" si="17"/>
        <v/>
      </c>
      <c r="M412" s="170" t="str">
        <f>IF(ISERROR(VLOOKUP(E412,'Source Data'!$B$67:$J$97, MATCH(F412, 'Source Data'!$B$64:$J$64,1),TRUE))=TRUE,"",VLOOKUP(E412,'Source Data'!$B$67:$J$97,MATCH(F412, 'Source Data'!$B$64:$J$64,1),TRUE))</f>
        <v/>
      </c>
      <c r="N412" s="169" t="str">
        <f t="shared" si="18"/>
        <v/>
      </c>
      <c r="O412" s="170" t="str">
        <f>IF(OR(AND(OR($J412="Retired",$J412="Permanent Low-Use"),$K412&lt;=2020),(AND($J412="New",$K412&gt;2020))),"N/A",IF($N412=0,0,IF(ISERROR(VLOOKUP($E412,'Source Data'!$B$29:$J$60, MATCH($L412, 'Source Data'!$B$26:$J$26,1),TRUE))=TRUE,"",VLOOKUP($E412,'Source Data'!$B$29:$J$60,MATCH($L412, 'Source Data'!$B$26:$J$26,1),TRUE))))</f>
        <v/>
      </c>
      <c r="P412" s="170" t="str">
        <f>IF(OR(AND(OR($J412="Retired",$J412="Permanent Low-Use"),$K412&lt;=2021),(AND($J412="New",$K412&gt;2021))),"N/A",IF($N412=0,0,IF(ISERROR(VLOOKUP($E412,'Source Data'!$B$29:$J$60, MATCH($L412, 'Source Data'!$B$26:$J$26,1),TRUE))=TRUE,"",VLOOKUP($E412,'Source Data'!$B$29:$J$60,MATCH($L412, 'Source Data'!$B$26:$J$26,1),TRUE))))</f>
        <v/>
      </c>
      <c r="Q412" s="170" t="str">
        <f>IF(OR(AND(OR($J412="Retired",$J412="Permanent Low-Use"),$K412&lt;=2022),(AND($J412="New",$K412&gt;2022))),"N/A",IF($N412=0,0,IF(ISERROR(VLOOKUP($E412,'Source Data'!$B$29:$J$60, MATCH($L412, 'Source Data'!$B$26:$J$26,1),TRUE))=TRUE,"",VLOOKUP($E412,'Source Data'!$B$29:$J$60,MATCH($L412, 'Source Data'!$B$26:$J$26,1),TRUE))))</f>
        <v/>
      </c>
      <c r="R412" s="170" t="str">
        <f>IF(OR(AND(OR($J412="Retired",$J412="Permanent Low-Use"),$K412&lt;=2023),(AND($J412="New",$K412&gt;2023))),"N/A",IF($N412=0,0,IF(ISERROR(VLOOKUP($E412,'Source Data'!$B$29:$J$60, MATCH($L412, 'Source Data'!$B$26:$J$26,1),TRUE))=TRUE,"",VLOOKUP($E412,'Source Data'!$B$29:$J$60,MATCH($L412, 'Source Data'!$B$26:$J$26,1),TRUE))))</f>
        <v/>
      </c>
      <c r="S412" s="170" t="str">
        <f>IF(OR(AND(OR($J412="Retired",$J412="Permanent Low-Use"),$K412&lt;=2024),(AND($J412="New",$K412&gt;2024))),"N/A",IF($N412=0,0,IF(ISERROR(VLOOKUP($E412,'Source Data'!$B$29:$J$60, MATCH($L412, 'Source Data'!$B$26:$J$26,1),TRUE))=TRUE,"",VLOOKUP($E412,'Source Data'!$B$29:$J$60,MATCH($L412, 'Source Data'!$B$26:$J$26,1),TRUE))))</f>
        <v/>
      </c>
      <c r="T412" s="170" t="str">
        <f>IF(OR(AND(OR($J412="Retired",$J412="Permanent Low-Use"),$K412&lt;=2025),(AND($J412="New",$K412&gt;2025))),"N/A",IF($N412=0,0,IF(ISERROR(VLOOKUP($E412,'Source Data'!$B$29:$J$60, MATCH($L412, 'Source Data'!$B$26:$J$26,1),TRUE))=TRUE,"",VLOOKUP($E412,'Source Data'!$B$29:$J$60,MATCH($L412, 'Source Data'!$B$26:$J$26,1),TRUE))))</f>
        <v/>
      </c>
      <c r="U412" s="170" t="str">
        <f>IF(OR(AND(OR($J412="Retired",$J412="Permanent Low-Use"),$K412&lt;=2026),(AND($J412="New",$K412&gt;2026))),"N/A",IF($N412=0,0,IF(ISERROR(VLOOKUP($E412,'Source Data'!$B$29:$J$60, MATCH($L412, 'Source Data'!$B$26:$J$26,1),TRUE))=TRUE,"",VLOOKUP($E412,'Source Data'!$B$29:$J$60,MATCH($L412, 'Source Data'!$B$26:$J$26,1),TRUE))))</f>
        <v/>
      </c>
      <c r="V412" s="170" t="str">
        <f>IF(OR(AND(OR($J412="Retired",$J412="Permanent Low-Use"),$K412&lt;=2027),(AND($J412="New",$K412&gt;2027))),"N/A",IF($N412=0,0,IF(ISERROR(VLOOKUP($E412,'Source Data'!$B$29:$J$60, MATCH($L412, 'Source Data'!$B$26:$J$26,1),TRUE))=TRUE,"",VLOOKUP($E412,'Source Data'!$B$29:$J$60,MATCH($L412, 'Source Data'!$B$26:$J$26,1),TRUE))))</f>
        <v/>
      </c>
      <c r="W412" s="170" t="str">
        <f>IF(OR(AND(OR($J412="Retired",$J412="Permanent Low-Use"),$K412&lt;=2028),(AND($J412="New",$K412&gt;2028))),"N/A",IF($N412=0,0,IF(ISERROR(VLOOKUP($E412,'Source Data'!$B$29:$J$60, MATCH($L412, 'Source Data'!$B$26:$J$26,1),TRUE))=TRUE,"",VLOOKUP($E412,'Source Data'!$B$29:$J$60,MATCH($L412, 'Source Data'!$B$26:$J$26,1),TRUE))))</f>
        <v/>
      </c>
      <c r="X412" s="170" t="str">
        <f>IF(OR(AND(OR($J412="Retired",$J412="Permanent Low-Use"),$K412&lt;=2029),(AND($J412="New",$K412&gt;2029))),"N/A",IF($N412=0,0,IF(ISERROR(VLOOKUP($E412,'Source Data'!$B$29:$J$60, MATCH($L412, 'Source Data'!$B$26:$J$26,1),TRUE))=TRUE,"",VLOOKUP($E412,'Source Data'!$B$29:$J$60,MATCH($L412, 'Source Data'!$B$26:$J$26,1),TRUE))))</f>
        <v/>
      </c>
      <c r="Y412" s="170" t="str">
        <f>IF(OR(AND(OR($J412="Retired",$J412="Permanent Low-Use"),$K412&lt;=2030),(AND($J412="New",$K412&gt;2030))),"N/A",IF($N412=0,0,IF(ISERROR(VLOOKUP($E412,'Source Data'!$B$29:$J$60, MATCH($L412, 'Source Data'!$B$26:$J$26,1),TRUE))=TRUE,"",VLOOKUP($E412,'Source Data'!$B$29:$J$60,MATCH($L412, 'Source Data'!$B$26:$J$26,1),TRUE))))</f>
        <v/>
      </c>
      <c r="Z412" s="171" t="str">
        <f>IF(ISNUMBER($L412),IF(OR(AND(OR($J412="Retired",$J412="Permanent Low-Use"),$K412&lt;=2020),(AND($J412="New",$K412&gt;2020))),"N/A",VLOOKUP($F412,'Source Data'!$B$15:$I$22,5)),"")</f>
        <v/>
      </c>
      <c r="AA412" s="171" t="str">
        <f>IF(ISNUMBER($F412), IF(OR(AND(OR($J412="Retired", $J412="Permanent Low-Use"), $K412&lt;=2021), (AND($J412= "New", $K412&gt;2021))), "N/A", VLOOKUP($F412, 'Source Data'!$B$15:$I$22,6)), "")</f>
        <v/>
      </c>
      <c r="AB412" s="171" t="str">
        <f>IF(ISNUMBER($F412), IF(OR(AND(OR($J412="Retired", $J412="Permanent Low-Use"), $K412&lt;=2022), (AND($J412= "New", $K412&gt;2022))), "N/A", VLOOKUP($F412, 'Source Data'!$B$15:$I$22,7)), "")</f>
        <v/>
      </c>
      <c r="AC412" s="171" t="str">
        <f>IF(ISNUMBER($F412), IF(OR(AND(OR($J412="Retired", $J412="Permanent Low-Use"), $K412&lt;=2023), (AND($J412= "New", $K412&gt;2023))), "N/A", VLOOKUP($F412, 'Source Data'!$B$15:$I$22,8)), "")</f>
        <v/>
      </c>
      <c r="AD412" s="171" t="str">
        <f>IF(ISNUMBER($F412), IF(OR(AND(OR($J412="Retired", $J412="Permanent Low-Use"), $K412&lt;=2024), (AND($J412= "New", $K412&gt;2024))), "N/A", VLOOKUP($F412, 'Source Data'!$B$15:$I$22,8)), "")</f>
        <v/>
      </c>
      <c r="AE412" s="171" t="str">
        <f>IF(ISNUMBER($F412), IF(OR(AND(OR($J412="Retired", $J412="Permanent Low-Use"), $K412&lt;=2025), (AND($J412= "New", $K412&gt;2025))), "N/A", VLOOKUP($F412, 'Source Data'!$B$15:$I$22,8)), "")</f>
        <v/>
      </c>
      <c r="AF412" s="171" t="str">
        <f>IF(ISNUMBER($F412), IF(OR(AND(OR($J412="Retired", $J412="Permanent Low-Use"), $K412&lt;=2026), (AND($J412= "New", $K412&gt;2026))), "N/A", VLOOKUP($F412, 'Source Data'!$B$15:$I$22,8)), "")</f>
        <v/>
      </c>
      <c r="AG412" s="171" t="str">
        <f>IF(ISNUMBER($F412), IF(OR(AND(OR($J412="Retired", $J412="Permanent Low-Use"), $K412&lt;=2027), (AND($J412= "New", $K412&gt;2027))), "N/A", VLOOKUP($F412, 'Source Data'!$B$15:$I$22,8)), "")</f>
        <v/>
      </c>
      <c r="AH412" s="171" t="str">
        <f>IF(ISNUMBER($F412), IF(OR(AND(OR($J412="Retired", $J412="Permanent Low-Use"), $K412&lt;=2028), (AND($J412= "New", $K412&gt;2028))), "N/A", VLOOKUP($F412, 'Source Data'!$B$15:$I$22,8)), "")</f>
        <v/>
      </c>
      <c r="AI412" s="171" t="str">
        <f>IF(ISNUMBER($F412), IF(OR(AND(OR($J412="Retired", $J412="Permanent Low-Use"), $K412&lt;=2029), (AND($J412= "New", $K412&gt;2029))), "N/A", VLOOKUP($F412, 'Source Data'!$B$15:$I$22,8)), "")</f>
        <v/>
      </c>
      <c r="AJ412" s="171" t="str">
        <f>IF(ISNUMBER($F412), IF(OR(AND(OR($J412="Retired", $J412="Permanent Low-Use"), $K412&lt;=2030), (AND($J412= "New", $K412&gt;2030))), "N/A", VLOOKUP($F412, 'Source Data'!$B$15:$I$22,8)), "")</f>
        <v/>
      </c>
      <c r="AK412" s="171" t="str">
        <f>IF($N412= 0, "N/A", IF(ISERROR(VLOOKUP($F412, 'Source Data'!$B$4:$C$11,2)), "", VLOOKUP($F412, 'Source Data'!$B$4:$C$11,2)))</f>
        <v/>
      </c>
    </row>
    <row r="413" spans="1:37" x14ac:dyDescent="0.35">
      <c r="A413" s="99"/>
      <c r="B413" s="89"/>
      <c r="C413" s="90"/>
      <c r="D413" s="90"/>
      <c r="E413" s="91"/>
      <c r="F413" s="91"/>
      <c r="G413" s="86"/>
      <c r="H413" s="87"/>
      <c r="I413" s="86"/>
      <c r="J413" s="88"/>
      <c r="K413" s="92"/>
      <c r="L413" s="168" t="str">
        <f t="shared" si="17"/>
        <v/>
      </c>
      <c r="M413" s="170" t="str">
        <f>IF(ISERROR(VLOOKUP(E413,'Source Data'!$B$67:$J$97, MATCH(F413, 'Source Data'!$B$64:$J$64,1),TRUE))=TRUE,"",VLOOKUP(E413,'Source Data'!$B$67:$J$97,MATCH(F413, 'Source Data'!$B$64:$J$64,1),TRUE))</f>
        <v/>
      </c>
      <c r="N413" s="169" t="str">
        <f t="shared" si="18"/>
        <v/>
      </c>
      <c r="O413" s="170" t="str">
        <f>IF(OR(AND(OR($J413="Retired",$J413="Permanent Low-Use"),$K413&lt;=2020),(AND($J413="New",$K413&gt;2020))),"N/A",IF($N413=0,0,IF(ISERROR(VLOOKUP($E413,'Source Data'!$B$29:$J$60, MATCH($L413, 'Source Data'!$B$26:$J$26,1),TRUE))=TRUE,"",VLOOKUP($E413,'Source Data'!$B$29:$J$60,MATCH($L413, 'Source Data'!$B$26:$J$26,1),TRUE))))</f>
        <v/>
      </c>
      <c r="P413" s="170" t="str">
        <f>IF(OR(AND(OR($J413="Retired",$J413="Permanent Low-Use"),$K413&lt;=2021),(AND($J413="New",$K413&gt;2021))),"N/A",IF($N413=0,0,IF(ISERROR(VLOOKUP($E413,'Source Data'!$B$29:$J$60, MATCH($L413, 'Source Data'!$B$26:$J$26,1),TRUE))=TRUE,"",VLOOKUP($E413,'Source Data'!$B$29:$J$60,MATCH($L413, 'Source Data'!$B$26:$J$26,1),TRUE))))</f>
        <v/>
      </c>
      <c r="Q413" s="170" t="str">
        <f>IF(OR(AND(OR($J413="Retired",$J413="Permanent Low-Use"),$K413&lt;=2022),(AND($J413="New",$K413&gt;2022))),"N/A",IF($N413=0,0,IF(ISERROR(VLOOKUP($E413,'Source Data'!$B$29:$J$60, MATCH($L413, 'Source Data'!$B$26:$J$26,1),TRUE))=TRUE,"",VLOOKUP($E413,'Source Data'!$B$29:$J$60,MATCH($L413, 'Source Data'!$B$26:$J$26,1),TRUE))))</f>
        <v/>
      </c>
      <c r="R413" s="170" t="str">
        <f>IF(OR(AND(OR($J413="Retired",$J413="Permanent Low-Use"),$K413&lt;=2023),(AND($J413="New",$K413&gt;2023))),"N/A",IF($N413=0,0,IF(ISERROR(VLOOKUP($E413,'Source Data'!$B$29:$J$60, MATCH($L413, 'Source Data'!$B$26:$J$26,1),TRUE))=TRUE,"",VLOOKUP($E413,'Source Data'!$B$29:$J$60,MATCH($L413, 'Source Data'!$B$26:$J$26,1),TRUE))))</f>
        <v/>
      </c>
      <c r="S413" s="170" t="str">
        <f>IF(OR(AND(OR($J413="Retired",$J413="Permanent Low-Use"),$K413&lt;=2024),(AND($J413="New",$K413&gt;2024))),"N/A",IF($N413=0,0,IF(ISERROR(VLOOKUP($E413,'Source Data'!$B$29:$J$60, MATCH($L413, 'Source Data'!$B$26:$J$26,1),TRUE))=TRUE,"",VLOOKUP($E413,'Source Data'!$B$29:$J$60,MATCH($L413, 'Source Data'!$B$26:$J$26,1),TRUE))))</f>
        <v/>
      </c>
      <c r="T413" s="170" t="str">
        <f>IF(OR(AND(OR($J413="Retired",$J413="Permanent Low-Use"),$K413&lt;=2025),(AND($J413="New",$K413&gt;2025))),"N/A",IF($N413=0,0,IF(ISERROR(VLOOKUP($E413,'Source Data'!$B$29:$J$60, MATCH($L413, 'Source Data'!$B$26:$J$26,1),TRUE))=TRUE,"",VLOOKUP($E413,'Source Data'!$B$29:$J$60,MATCH($L413, 'Source Data'!$B$26:$J$26,1),TRUE))))</f>
        <v/>
      </c>
      <c r="U413" s="170" t="str">
        <f>IF(OR(AND(OR($J413="Retired",$J413="Permanent Low-Use"),$K413&lt;=2026),(AND($J413="New",$K413&gt;2026))),"N/A",IF($N413=0,0,IF(ISERROR(VLOOKUP($E413,'Source Data'!$B$29:$J$60, MATCH($L413, 'Source Data'!$B$26:$J$26,1),TRUE))=TRUE,"",VLOOKUP($E413,'Source Data'!$B$29:$J$60,MATCH($L413, 'Source Data'!$B$26:$J$26,1),TRUE))))</f>
        <v/>
      </c>
      <c r="V413" s="170" t="str">
        <f>IF(OR(AND(OR($J413="Retired",$J413="Permanent Low-Use"),$K413&lt;=2027),(AND($J413="New",$K413&gt;2027))),"N/A",IF($N413=0,0,IF(ISERROR(VLOOKUP($E413,'Source Data'!$B$29:$J$60, MATCH($L413, 'Source Data'!$B$26:$J$26,1),TRUE))=TRUE,"",VLOOKUP($E413,'Source Data'!$B$29:$J$60,MATCH($L413, 'Source Data'!$B$26:$J$26,1),TRUE))))</f>
        <v/>
      </c>
      <c r="W413" s="170" t="str">
        <f>IF(OR(AND(OR($J413="Retired",$J413="Permanent Low-Use"),$K413&lt;=2028),(AND($J413="New",$K413&gt;2028))),"N/A",IF($N413=0,0,IF(ISERROR(VLOOKUP($E413,'Source Data'!$B$29:$J$60, MATCH($L413, 'Source Data'!$B$26:$J$26,1),TRUE))=TRUE,"",VLOOKUP($E413,'Source Data'!$B$29:$J$60,MATCH($L413, 'Source Data'!$B$26:$J$26,1),TRUE))))</f>
        <v/>
      </c>
      <c r="X413" s="170" t="str">
        <f>IF(OR(AND(OR($J413="Retired",$J413="Permanent Low-Use"),$K413&lt;=2029),(AND($J413="New",$K413&gt;2029))),"N/A",IF($N413=0,0,IF(ISERROR(VLOOKUP($E413,'Source Data'!$B$29:$J$60, MATCH($L413, 'Source Data'!$B$26:$J$26,1),TRUE))=TRUE,"",VLOOKUP($E413,'Source Data'!$B$29:$J$60,MATCH($L413, 'Source Data'!$B$26:$J$26,1),TRUE))))</f>
        <v/>
      </c>
      <c r="Y413" s="170" t="str">
        <f>IF(OR(AND(OR($J413="Retired",$J413="Permanent Low-Use"),$K413&lt;=2030),(AND($J413="New",$K413&gt;2030))),"N/A",IF($N413=0,0,IF(ISERROR(VLOOKUP($E413,'Source Data'!$B$29:$J$60, MATCH($L413, 'Source Data'!$B$26:$J$26,1),TRUE))=TRUE,"",VLOOKUP($E413,'Source Data'!$B$29:$J$60,MATCH($L413, 'Source Data'!$B$26:$J$26,1),TRUE))))</f>
        <v/>
      </c>
      <c r="Z413" s="171" t="str">
        <f>IF(ISNUMBER($L413),IF(OR(AND(OR($J413="Retired",$J413="Permanent Low-Use"),$K413&lt;=2020),(AND($J413="New",$K413&gt;2020))),"N/A",VLOOKUP($F413,'Source Data'!$B$15:$I$22,5)),"")</f>
        <v/>
      </c>
      <c r="AA413" s="171" t="str">
        <f>IF(ISNUMBER($F413), IF(OR(AND(OR($J413="Retired", $J413="Permanent Low-Use"), $K413&lt;=2021), (AND($J413= "New", $K413&gt;2021))), "N/A", VLOOKUP($F413, 'Source Data'!$B$15:$I$22,6)), "")</f>
        <v/>
      </c>
      <c r="AB413" s="171" t="str">
        <f>IF(ISNUMBER($F413), IF(OR(AND(OR($J413="Retired", $J413="Permanent Low-Use"), $K413&lt;=2022), (AND($J413= "New", $K413&gt;2022))), "N/A", VLOOKUP($F413, 'Source Data'!$B$15:$I$22,7)), "")</f>
        <v/>
      </c>
      <c r="AC413" s="171" t="str">
        <f>IF(ISNUMBER($F413), IF(OR(AND(OR($J413="Retired", $J413="Permanent Low-Use"), $K413&lt;=2023), (AND($J413= "New", $K413&gt;2023))), "N/A", VLOOKUP($F413, 'Source Data'!$B$15:$I$22,8)), "")</f>
        <v/>
      </c>
      <c r="AD413" s="171" t="str">
        <f>IF(ISNUMBER($F413), IF(OR(AND(OR($J413="Retired", $J413="Permanent Low-Use"), $K413&lt;=2024), (AND($J413= "New", $K413&gt;2024))), "N/A", VLOOKUP($F413, 'Source Data'!$B$15:$I$22,8)), "")</f>
        <v/>
      </c>
      <c r="AE413" s="171" t="str">
        <f>IF(ISNUMBER($F413), IF(OR(AND(OR($J413="Retired", $J413="Permanent Low-Use"), $K413&lt;=2025), (AND($J413= "New", $K413&gt;2025))), "N/A", VLOOKUP($F413, 'Source Data'!$B$15:$I$22,8)), "")</f>
        <v/>
      </c>
      <c r="AF413" s="171" t="str">
        <f>IF(ISNUMBER($F413), IF(OR(AND(OR($J413="Retired", $J413="Permanent Low-Use"), $K413&lt;=2026), (AND($J413= "New", $K413&gt;2026))), "N/A", VLOOKUP($F413, 'Source Data'!$B$15:$I$22,8)), "")</f>
        <v/>
      </c>
      <c r="AG413" s="171" t="str">
        <f>IF(ISNUMBER($F413), IF(OR(AND(OR($J413="Retired", $J413="Permanent Low-Use"), $K413&lt;=2027), (AND($J413= "New", $K413&gt;2027))), "N/A", VLOOKUP($F413, 'Source Data'!$B$15:$I$22,8)), "")</f>
        <v/>
      </c>
      <c r="AH413" s="171" t="str">
        <f>IF(ISNUMBER($F413), IF(OR(AND(OR($J413="Retired", $J413="Permanent Low-Use"), $K413&lt;=2028), (AND($J413= "New", $K413&gt;2028))), "N/A", VLOOKUP($F413, 'Source Data'!$B$15:$I$22,8)), "")</f>
        <v/>
      </c>
      <c r="AI413" s="171" t="str">
        <f>IF(ISNUMBER($F413), IF(OR(AND(OR($J413="Retired", $J413="Permanent Low-Use"), $K413&lt;=2029), (AND($J413= "New", $K413&gt;2029))), "N/A", VLOOKUP($F413, 'Source Data'!$B$15:$I$22,8)), "")</f>
        <v/>
      </c>
      <c r="AJ413" s="171" t="str">
        <f>IF(ISNUMBER($F413), IF(OR(AND(OR($J413="Retired", $J413="Permanent Low-Use"), $K413&lt;=2030), (AND($J413= "New", $K413&gt;2030))), "N/A", VLOOKUP($F413, 'Source Data'!$B$15:$I$22,8)), "")</f>
        <v/>
      </c>
      <c r="AK413" s="171" t="str">
        <f>IF($N413= 0, "N/A", IF(ISERROR(VLOOKUP($F413, 'Source Data'!$B$4:$C$11,2)), "", VLOOKUP($F413, 'Source Data'!$B$4:$C$11,2)))</f>
        <v/>
      </c>
    </row>
    <row r="414" spans="1:37" x14ac:dyDescent="0.35">
      <c r="A414" s="99"/>
      <c r="B414" s="89"/>
      <c r="C414" s="90"/>
      <c r="D414" s="90"/>
      <c r="E414" s="91"/>
      <c r="F414" s="91"/>
      <c r="G414" s="86"/>
      <c r="H414" s="87"/>
      <c r="I414" s="86"/>
      <c r="J414" s="88"/>
      <c r="K414" s="92"/>
      <c r="L414" s="168" t="str">
        <f t="shared" si="17"/>
        <v/>
      </c>
      <c r="M414" s="170" t="str">
        <f>IF(ISERROR(VLOOKUP(E414,'Source Data'!$B$67:$J$97, MATCH(F414, 'Source Data'!$B$64:$J$64,1),TRUE))=TRUE,"",VLOOKUP(E414,'Source Data'!$B$67:$J$97,MATCH(F414, 'Source Data'!$B$64:$J$64,1),TRUE))</f>
        <v/>
      </c>
      <c r="N414" s="169" t="str">
        <f t="shared" si="18"/>
        <v/>
      </c>
      <c r="O414" s="170" t="str">
        <f>IF(OR(AND(OR($J414="Retired",$J414="Permanent Low-Use"),$K414&lt;=2020),(AND($J414="New",$K414&gt;2020))),"N/A",IF($N414=0,0,IF(ISERROR(VLOOKUP($E414,'Source Data'!$B$29:$J$60, MATCH($L414, 'Source Data'!$B$26:$J$26,1),TRUE))=TRUE,"",VLOOKUP($E414,'Source Data'!$B$29:$J$60,MATCH($L414, 'Source Data'!$B$26:$J$26,1),TRUE))))</f>
        <v/>
      </c>
      <c r="P414" s="170" t="str">
        <f>IF(OR(AND(OR($J414="Retired",$J414="Permanent Low-Use"),$K414&lt;=2021),(AND($J414="New",$K414&gt;2021))),"N/A",IF($N414=0,0,IF(ISERROR(VLOOKUP($E414,'Source Data'!$B$29:$J$60, MATCH($L414, 'Source Data'!$B$26:$J$26,1),TRUE))=TRUE,"",VLOOKUP($E414,'Source Data'!$B$29:$J$60,MATCH($L414, 'Source Data'!$B$26:$J$26,1),TRUE))))</f>
        <v/>
      </c>
      <c r="Q414" s="170" t="str">
        <f>IF(OR(AND(OR($J414="Retired",$J414="Permanent Low-Use"),$K414&lt;=2022),(AND($J414="New",$K414&gt;2022))),"N/A",IF($N414=0,0,IF(ISERROR(VLOOKUP($E414,'Source Data'!$B$29:$J$60, MATCH($L414, 'Source Data'!$B$26:$J$26,1),TRUE))=TRUE,"",VLOOKUP($E414,'Source Data'!$B$29:$J$60,MATCH($L414, 'Source Data'!$B$26:$J$26,1),TRUE))))</f>
        <v/>
      </c>
      <c r="R414" s="170" t="str">
        <f>IF(OR(AND(OR($J414="Retired",$J414="Permanent Low-Use"),$K414&lt;=2023),(AND($J414="New",$K414&gt;2023))),"N/A",IF($N414=0,0,IF(ISERROR(VLOOKUP($E414,'Source Data'!$B$29:$J$60, MATCH($L414, 'Source Data'!$B$26:$J$26,1),TRUE))=TRUE,"",VLOOKUP($E414,'Source Data'!$B$29:$J$60,MATCH($L414, 'Source Data'!$B$26:$J$26,1),TRUE))))</f>
        <v/>
      </c>
      <c r="S414" s="170" t="str">
        <f>IF(OR(AND(OR($J414="Retired",$J414="Permanent Low-Use"),$K414&lt;=2024),(AND($J414="New",$K414&gt;2024))),"N/A",IF($N414=0,0,IF(ISERROR(VLOOKUP($E414,'Source Data'!$B$29:$J$60, MATCH($L414, 'Source Data'!$B$26:$J$26,1),TRUE))=TRUE,"",VLOOKUP($E414,'Source Data'!$B$29:$J$60,MATCH($L414, 'Source Data'!$B$26:$J$26,1),TRUE))))</f>
        <v/>
      </c>
      <c r="T414" s="170" t="str">
        <f>IF(OR(AND(OR($J414="Retired",$J414="Permanent Low-Use"),$K414&lt;=2025),(AND($J414="New",$K414&gt;2025))),"N/A",IF($N414=0,0,IF(ISERROR(VLOOKUP($E414,'Source Data'!$B$29:$J$60, MATCH($L414, 'Source Data'!$B$26:$J$26,1),TRUE))=TRUE,"",VLOOKUP($E414,'Source Data'!$B$29:$J$60,MATCH($L414, 'Source Data'!$B$26:$J$26,1),TRUE))))</f>
        <v/>
      </c>
      <c r="U414" s="170" t="str">
        <f>IF(OR(AND(OR($J414="Retired",$J414="Permanent Low-Use"),$K414&lt;=2026),(AND($J414="New",$K414&gt;2026))),"N/A",IF($N414=0,0,IF(ISERROR(VLOOKUP($E414,'Source Data'!$B$29:$J$60, MATCH($L414, 'Source Data'!$B$26:$J$26,1),TRUE))=TRUE,"",VLOOKUP($E414,'Source Data'!$B$29:$J$60,MATCH($L414, 'Source Data'!$B$26:$J$26,1),TRUE))))</f>
        <v/>
      </c>
      <c r="V414" s="170" t="str">
        <f>IF(OR(AND(OR($J414="Retired",$J414="Permanent Low-Use"),$K414&lt;=2027),(AND($J414="New",$K414&gt;2027))),"N/A",IF($N414=0,0,IF(ISERROR(VLOOKUP($E414,'Source Data'!$B$29:$J$60, MATCH($L414, 'Source Data'!$B$26:$J$26,1),TRUE))=TRUE,"",VLOOKUP($E414,'Source Data'!$B$29:$J$60,MATCH($L414, 'Source Data'!$B$26:$J$26,1),TRUE))))</f>
        <v/>
      </c>
      <c r="W414" s="170" t="str">
        <f>IF(OR(AND(OR($J414="Retired",$J414="Permanent Low-Use"),$K414&lt;=2028),(AND($J414="New",$K414&gt;2028))),"N/A",IF($N414=0,0,IF(ISERROR(VLOOKUP($E414,'Source Data'!$B$29:$J$60, MATCH($L414, 'Source Data'!$B$26:$J$26,1),TRUE))=TRUE,"",VLOOKUP($E414,'Source Data'!$B$29:$J$60,MATCH($L414, 'Source Data'!$B$26:$J$26,1),TRUE))))</f>
        <v/>
      </c>
      <c r="X414" s="170" t="str">
        <f>IF(OR(AND(OR($J414="Retired",$J414="Permanent Low-Use"),$K414&lt;=2029),(AND($J414="New",$K414&gt;2029))),"N/A",IF($N414=0,0,IF(ISERROR(VLOOKUP($E414,'Source Data'!$B$29:$J$60, MATCH($L414, 'Source Data'!$B$26:$J$26,1),TRUE))=TRUE,"",VLOOKUP($E414,'Source Data'!$B$29:$J$60,MATCH($L414, 'Source Data'!$B$26:$J$26,1),TRUE))))</f>
        <v/>
      </c>
      <c r="Y414" s="170" t="str">
        <f>IF(OR(AND(OR($J414="Retired",$J414="Permanent Low-Use"),$K414&lt;=2030),(AND($J414="New",$K414&gt;2030))),"N/A",IF($N414=0,0,IF(ISERROR(VLOOKUP($E414,'Source Data'!$B$29:$J$60, MATCH($L414, 'Source Data'!$B$26:$J$26,1),TRUE))=TRUE,"",VLOOKUP($E414,'Source Data'!$B$29:$J$60,MATCH($L414, 'Source Data'!$B$26:$J$26,1),TRUE))))</f>
        <v/>
      </c>
      <c r="Z414" s="171" t="str">
        <f>IF(ISNUMBER($L414),IF(OR(AND(OR($J414="Retired",$J414="Permanent Low-Use"),$K414&lt;=2020),(AND($J414="New",$K414&gt;2020))),"N/A",VLOOKUP($F414,'Source Data'!$B$15:$I$22,5)),"")</f>
        <v/>
      </c>
      <c r="AA414" s="171" t="str">
        <f>IF(ISNUMBER($F414), IF(OR(AND(OR($J414="Retired", $J414="Permanent Low-Use"), $K414&lt;=2021), (AND($J414= "New", $K414&gt;2021))), "N/A", VLOOKUP($F414, 'Source Data'!$B$15:$I$22,6)), "")</f>
        <v/>
      </c>
      <c r="AB414" s="171" t="str">
        <f>IF(ISNUMBER($F414), IF(OR(AND(OR($J414="Retired", $J414="Permanent Low-Use"), $K414&lt;=2022), (AND($J414= "New", $K414&gt;2022))), "N/A", VLOOKUP($F414, 'Source Data'!$B$15:$I$22,7)), "")</f>
        <v/>
      </c>
      <c r="AC414" s="171" t="str">
        <f>IF(ISNUMBER($F414), IF(OR(AND(OR($J414="Retired", $J414="Permanent Low-Use"), $K414&lt;=2023), (AND($J414= "New", $K414&gt;2023))), "N/A", VLOOKUP($F414, 'Source Data'!$B$15:$I$22,8)), "")</f>
        <v/>
      </c>
      <c r="AD414" s="171" t="str">
        <f>IF(ISNUMBER($F414), IF(OR(AND(OR($J414="Retired", $J414="Permanent Low-Use"), $K414&lt;=2024), (AND($J414= "New", $K414&gt;2024))), "N/A", VLOOKUP($F414, 'Source Data'!$B$15:$I$22,8)), "")</f>
        <v/>
      </c>
      <c r="AE414" s="171" t="str">
        <f>IF(ISNUMBER($F414), IF(OR(AND(OR($J414="Retired", $J414="Permanent Low-Use"), $K414&lt;=2025), (AND($J414= "New", $K414&gt;2025))), "N/A", VLOOKUP($F414, 'Source Data'!$B$15:$I$22,8)), "")</f>
        <v/>
      </c>
      <c r="AF414" s="171" t="str">
        <f>IF(ISNUMBER($F414), IF(OR(AND(OR($J414="Retired", $J414="Permanent Low-Use"), $K414&lt;=2026), (AND($J414= "New", $K414&gt;2026))), "N/A", VLOOKUP($F414, 'Source Data'!$B$15:$I$22,8)), "")</f>
        <v/>
      </c>
      <c r="AG414" s="171" t="str">
        <f>IF(ISNUMBER($F414), IF(OR(AND(OR($J414="Retired", $J414="Permanent Low-Use"), $K414&lt;=2027), (AND($J414= "New", $K414&gt;2027))), "N/A", VLOOKUP($F414, 'Source Data'!$B$15:$I$22,8)), "")</f>
        <v/>
      </c>
      <c r="AH414" s="171" t="str">
        <f>IF(ISNUMBER($F414), IF(OR(AND(OR($J414="Retired", $J414="Permanent Low-Use"), $K414&lt;=2028), (AND($J414= "New", $K414&gt;2028))), "N/A", VLOOKUP($F414, 'Source Data'!$B$15:$I$22,8)), "")</f>
        <v/>
      </c>
      <c r="AI414" s="171" t="str">
        <f>IF(ISNUMBER($F414), IF(OR(AND(OR($J414="Retired", $J414="Permanent Low-Use"), $K414&lt;=2029), (AND($J414= "New", $K414&gt;2029))), "N/A", VLOOKUP($F414, 'Source Data'!$B$15:$I$22,8)), "")</f>
        <v/>
      </c>
      <c r="AJ414" s="171" t="str">
        <f>IF(ISNUMBER($F414), IF(OR(AND(OR($J414="Retired", $J414="Permanent Low-Use"), $K414&lt;=2030), (AND($J414= "New", $K414&gt;2030))), "N/A", VLOOKUP($F414, 'Source Data'!$B$15:$I$22,8)), "")</f>
        <v/>
      </c>
      <c r="AK414" s="171" t="str">
        <f>IF($N414= 0, "N/A", IF(ISERROR(VLOOKUP($F414, 'Source Data'!$B$4:$C$11,2)), "", VLOOKUP($F414, 'Source Data'!$B$4:$C$11,2)))</f>
        <v/>
      </c>
    </row>
    <row r="415" spans="1:37" x14ac:dyDescent="0.35">
      <c r="A415" s="99"/>
      <c r="B415" s="89"/>
      <c r="C415" s="90"/>
      <c r="D415" s="90"/>
      <c r="E415" s="91"/>
      <c r="F415" s="91"/>
      <c r="G415" s="86"/>
      <c r="H415" s="87"/>
      <c r="I415" s="86"/>
      <c r="J415" s="88"/>
      <c r="K415" s="92"/>
      <c r="L415" s="168" t="str">
        <f t="shared" si="17"/>
        <v/>
      </c>
      <c r="M415" s="170" t="str">
        <f>IF(ISERROR(VLOOKUP(E415,'Source Data'!$B$67:$J$97, MATCH(F415, 'Source Data'!$B$64:$J$64,1),TRUE))=TRUE,"",VLOOKUP(E415,'Source Data'!$B$67:$J$97,MATCH(F415, 'Source Data'!$B$64:$J$64,1),TRUE))</f>
        <v/>
      </c>
      <c r="N415" s="169" t="str">
        <f t="shared" si="18"/>
        <v/>
      </c>
      <c r="O415" s="170" t="str">
        <f>IF(OR(AND(OR($J415="Retired",$J415="Permanent Low-Use"),$K415&lt;=2020),(AND($J415="New",$K415&gt;2020))),"N/A",IF($N415=0,0,IF(ISERROR(VLOOKUP($E415,'Source Data'!$B$29:$J$60, MATCH($L415, 'Source Data'!$B$26:$J$26,1),TRUE))=TRUE,"",VLOOKUP($E415,'Source Data'!$B$29:$J$60,MATCH($L415, 'Source Data'!$B$26:$J$26,1),TRUE))))</f>
        <v/>
      </c>
      <c r="P415" s="170" t="str">
        <f>IF(OR(AND(OR($J415="Retired",$J415="Permanent Low-Use"),$K415&lt;=2021),(AND($J415="New",$K415&gt;2021))),"N/A",IF($N415=0,0,IF(ISERROR(VLOOKUP($E415,'Source Data'!$B$29:$J$60, MATCH($L415, 'Source Data'!$B$26:$J$26,1),TRUE))=TRUE,"",VLOOKUP($E415,'Source Data'!$B$29:$J$60,MATCH($L415, 'Source Data'!$B$26:$J$26,1),TRUE))))</f>
        <v/>
      </c>
      <c r="Q415" s="170" t="str">
        <f>IF(OR(AND(OR($J415="Retired",$J415="Permanent Low-Use"),$K415&lt;=2022),(AND($J415="New",$K415&gt;2022))),"N/A",IF($N415=0,0,IF(ISERROR(VLOOKUP($E415,'Source Data'!$B$29:$J$60, MATCH($L415, 'Source Data'!$B$26:$J$26,1),TRUE))=TRUE,"",VLOOKUP($E415,'Source Data'!$B$29:$J$60,MATCH($L415, 'Source Data'!$B$26:$J$26,1),TRUE))))</f>
        <v/>
      </c>
      <c r="R415" s="170" t="str">
        <f>IF(OR(AND(OR($J415="Retired",$J415="Permanent Low-Use"),$K415&lt;=2023),(AND($J415="New",$K415&gt;2023))),"N/A",IF($N415=0,0,IF(ISERROR(VLOOKUP($E415,'Source Data'!$B$29:$J$60, MATCH($L415, 'Source Data'!$B$26:$J$26,1),TRUE))=TRUE,"",VLOOKUP($E415,'Source Data'!$B$29:$J$60,MATCH($L415, 'Source Data'!$B$26:$J$26,1),TRUE))))</f>
        <v/>
      </c>
      <c r="S415" s="170" t="str">
        <f>IF(OR(AND(OR($J415="Retired",$J415="Permanent Low-Use"),$K415&lt;=2024),(AND($J415="New",$K415&gt;2024))),"N/A",IF($N415=0,0,IF(ISERROR(VLOOKUP($E415,'Source Data'!$B$29:$J$60, MATCH($L415, 'Source Data'!$B$26:$J$26,1),TRUE))=TRUE,"",VLOOKUP($E415,'Source Data'!$B$29:$J$60,MATCH($L415, 'Source Data'!$B$26:$J$26,1),TRUE))))</f>
        <v/>
      </c>
      <c r="T415" s="170" t="str">
        <f>IF(OR(AND(OR($J415="Retired",$J415="Permanent Low-Use"),$K415&lt;=2025),(AND($J415="New",$K415&gt;2025))),"N/A",IF($N415=0,0,IF(ISERROR(VLOOKUP($E415,'Source Data'!$B$29:$J$60, MATCH($L415, 'Source Data'!$B$26:$J$26,1),TRUE))=TRUE,"",VLOOKUP($E415,'Source Data'!$B$29:$J$60,MATCH($L415, 'Source Data'!$B$26:$J$26,1),TRUE))))</f>
        <v/>
      </c>
      <c r="U415" s="170" t="str">
        <f>IF(OR(AND(OR($J415="Retired",$J415="Permanent Low-Use"),$K415&lt;=2026),(AND($J415="New",$K415&gt;2026))),"N/A",IF($N415=0,0,IF(ISERROR(VLOOKUP($E415,'Source Data'!$B$29:$J$60, MATCH($L415, 'Source Data'!$B$26:$J$26,1),TRUE))=TRUE,"",VLOOKUP($E415,'Source Data'!$B$29:$J$60,MATCH($L415, 'Source Data'!$B$26:$J$26,1),TRUE))))</f>
        <v/>
      </c>
      <c r="V415" s="170" t="str">
        <f>IF(OR(AND(OR($J415="Retired",$J415="Permanent Low-Use"),$K415&lt;=2027),(AND($J415="New",$K415&gt;2027))),"N/A",IF($N415=0,0,IF(ISERROR(VLOOKUP($E415,'Source Data'!$B$29:$J$60, MATCH($L415, 'Source Data'!$B$26:$J$26,1),TRUE))=TRUE,"",VLOOKUP($E415,'Source Data'!$B$29:$J$60,MATCH($L415, 'Source Data'!$B$26:$J$26,1),TRUE))))</f>
        <v/>
      </c>
      <c r="W415" s="170" t="str">
        <f>IF(OR(AND(OR($J415="Retired",$J415="Permanent Low-Use"),$K415&lt;=2028),(AND($J415="New",$K415&gt;2028))),"N/A",IF($N415=0,0,IF(ISERROR(VLOOKUP($E415,'Source Data'!$B$29:$J$60, MATCH($L415, 'Source Data'!$B$26:$J$26,1),TRUE))=TRUE,"",VLOOKUP($E415,'Source Data'!$B$29:$J$60,MATCH($L415, 'Source Data'!$B$26:$J$26,1),TRUE))))</f>
        <v/>
      </c>
      <c r="X415" s="170" t="str">
        <f>IF(OR(AND(OR($J415="Retired",$J415="Permanent Low-Use"),$K415&lt;=2029),(AND($J415="New",$K415&gt;2029))),"N/A",IF($N415=0,0,IF(ISERROR(VLOOKUP($E415,'Source Data'!$B$29:$J$60, MATCH($L415, 'Source Data'!$B$26:$J$26,1),TRUE))=TRUE,"",VLOOKUP($E415,'Source Data'!$B$29:$J$60,MATCH($L415, 'Source Data'!$B$26:$J$26,1),TRUE))))</f>
        <v/>
      </c>
      <c r="Y415" s="170" t="str">
        <f>IF(OR(AND(OR($J415="Retired",$J415="Permanent Low-Use"),$K415&lt;=2030),(AND($J415="New",$K415&gt;2030))),"N/A",IF($N415=0,0,IF(ISERROR(VLOOKUP($E415,'Source Data'!$B$29:$J$60, MATCH($L415, 'Source Data'!$B$26:$J$26,1),TRUE))=TRUE,"",VLOOKUP($E415,'Source Data'!$B$29:$J$60,MATCH($L415, 'Source Data'!$B$26:$J$26,1),TRUE))))</f>
        <v/>
      </c>
      <c r="Z415" s="171" t="str">
        <f>IF(ISNUMBER($L415),IF(OR(AND(OR($J415="Retired",$J415="Permanent Low-Use"),$K415&lt;=2020),(AND($J415="New",$K415&gt;2020))),"N/A",VLOOKUP($F415,'Source Data'!$B$15:$I$22,5)),"")</f>
        <v/>
      </c>
      <c r="AA415" s="171" t="str">
        <f>IF(ISNUMBER($F415), IF(OR(AND(OR($J415="Retired", $J415="Permanent Low-Use"), $K415&lt;=2021), (AND($J415= "New", $K415&gt;2021))), "N/A", VLOOKUP($F415, 'Source Data'!$B$15:$I$22,6)), "")</f>
        <v/>
      </c>
      <c r="AB415" s="171" t="str">
        <f>IF(ISNUMBER($F415), IF(OR(AND(OR($J415="Retired", $J415="Permanent Low-Use"), $K415&lt;=2022), (AND($J415= "New", $K415&gt;2022))), "N/A", VLOOKUP($F415, 'Source Data'!$B$15:$I$22,7)), "")</f>
        <v/>
      </c>
      <c r="AC415" s="171" t="str">
        <f>IF(ISNUMBER($F415), IF(OR(AND(OR($J415="Retired", $J415="Permanent Low-Use"), $K415&lt;=2023), (AND($J415= "New", $K415&gt;2023))), "N/A", VLOOKUP($F415, 'Source Data'!$B$15:$I$22,8)), "")</f>
        <v/>
      </c>
      <c r="AD415" s="171" t="str">
        <f>IF(ISNUMBER($F415), IF(OR(AND(OR($J415="Retired", $J415="Permanent Low-Use"), $K415&lt;=2024), (AND($J415= "New", $K415&gt;2024))), "N/A", VLOOKUP($F415, 'Source Data'!$B$15:$I$22,8)), "")</f>
        <v/>
      </c>
      <c r="AE415" s="171" t="str">
        <f>IF(ISNUMBER($F415), IF(OR(AND(OR($J415="Retired", $J415="Permanent Low-Use"), $K415&lt;=2025), (AND($J415= "New", $K415&gt;2025))), "N/A", VLOOKUP($F415, 'Source Data'!$B$15:$I$22,8)), "")</f>
        <v/>
      </c>
      <c r="AF415" s="171" t="str">
        <f>IF(ISNUMBER($F415), IF(OR(AND(OR($J415="Retired", $J415="Permanent Low-Use"), $K415&lt;=2026), (AND($J415= "New", $K415&gt;2026))), "N/A", VLOOKUP($F415, 'Source Data'!$B$15:$I$22,8)), "")</f>
        <v/>
      </c>
      <c r="AG415" s="171" t="str">
        <f>IF(ISNUMBER($F415), IF(OR(AND(OR($J415="Retired", $J415="Permanent Low-Use"), $K415&lt;=2027), (AND($J415= "New", $K415&gt;2027))), "N/A", VLOOKUP($F415, 'Source Data'!$B$15:$I$22,8)), "")</f>
        <v/>
      </c>
      <c r="AH415" s="171" t="str">
        <f>IF(ISNUMBER($F415), IF(OR(AND(OR($J415="Retired", $J415="Permanent Low-Use"), $K415&lt;=2028), (AND($J415= "New", $K415&gt;2028))), "N/A", VLOOKUP($F415, 'Source Data'!$B$15:$I$22,8)), "")</f>
        <v/>
      </c>
      <c r="AI415" s="171" t="str">
        <f>IF(ISNUMBER($F415), IF(OR(AND(OR($J415="Retired", $J415="Permanent Low-Use"), $K415&lt;=2029), (AND($J415= "New", $K415&gt;2029))), "N/A", VLOOKUP($F415, 'Source Data'!$B$15:$I$22,8)), "")</f>
        <v/>
      </c>
      <c r="AJ415" s="171" t="str">
        <f>IF(ISNUMBER($F415), IF(OR(AND(OR($J415="Retired", $J415="Permanent Low-Use"), $K415&lt;=2030), (AND($J415= "New", $K415&gt;2030))), "N/A", VLOOKUP($F415, 'Source Data'!$B$15:$I$22,8)), "")</f>
        <v/>
      </c>
      <c r="AK415" s="171" t="str">
        <f>IF($N415= 0, "N/A", IF(ISERROR(VLOOKUP($F415, 'Source Data'!$B$4:$C$11,2)), "", VLOOKUP($F415, 'Source Data'!$B$4:$C$11,2)))</f>
        <v/>
      </c>
    </row>
    <row r="416" spans="1:37" x14ac:dyDescent="0.35">
      <c r="A416" s="99"/>
      <c r="B416" s="89"/>
      <c r="C416" s="90"/>
      <c r="D416" s="90"/>
      <c r="E416" s="91"/>
      <c r="F416" s="91"/>
      <c r="G416" s="86"/>
      <c r="H416" s="87"/>
      <c r="I416" s="86"/>
      <c r="J416" s="88"/>
      <c r="K416" s="92"/>
      <c r="L416" s="168" t="str">
        <f t="shared" si="17"/>
        <v/>
      </c>
      <c r="M416" s="170" t="str">
        <f>IF(ISERROR(VLOOKUP(E416,'Source Data'!$B$67:$J$97, MATCH(F416, 'Source Data'!$B$64:$J$64,1),TRUE))=TRUE,"",VLOOKUP(E416,'Source Data'!$B$67:$J$97,MATCH(F416, 'Source Data'!$B$64:$J$64,1),TRUE))</f>
        <v/>
      </c>
      <c r="N416" s="169" t="str">
        <f t="shared" si="18"/>
        <v/>
      </c>
      <c r="O416" s="170" t="str">
        <f>IF(OR(AND(OR($J416="Retired",$J416="Permanent Low-Use"),$K416&lt;=2020),(AND($J416="New",$K416&gt;2020))),"N/A",IF($N416=0,0,IF(ISERROR(VLOOKUP($E416,'Source Data'!$B$29:$J$60, MATCH($L416, 'Source Data'!$B$26:$J$26,1),TRUE))=TRUE,"",VLOOKUP($E416,'Source Data'!$B$29:$J$60,MATCH($L416, 'Source Data'!$B$26:$J$26,1),TRUE))))</f>
        <v/>
      </c>
      <c r="P416" s="170" t="str">
        <f>IF(OR(AND(OR($J416="Retired",$J416="Permanent Low-Use"),$K416&lt;=2021),(AND($J416="New",$K416&gt;2021))),"N/A",IF($N416=0,0,IF(ISERROR(VLOOKUP($E416,'Source Data'!$B$29:$J$60, MATCH($L416, 'Source Data'!$B$26:$J$26,1),TRUE))=TRUE,"",VLOOKUP($E416,'Source Data'!$B$29:$J$60,MATCH($L416, 'Source Data'!$B$26:$J$26,1),TRUE))))</f>
        <v/>
      </c>
      <c r="Q416" s="170" t="str">
        <f>IF(OR(AND(OR($J416="Retired",$J416="Permanent Low-Use"),$K416&lt;=2022),(AND($J416="New",$K416&gt;2022))),"N/A",IF($N416=0,0,IF(ISERROR(VLOOKUP($E416,'Source Data'!$B$29:$J$60, MATCH($L416, 'Source Data'!$B$26:$J$26,1),TRUE))=TRUE,"",VLOOKUP($E416,'Source Data'!$B$29:$J$60,MATCH($L416, 'Source Data'!$B$26:$J$26,1),TRUE))))</f>
        <v/>
      </c>
      <c r="R416" s="170" t="str">
        <f>IF(OR(AND(OR($J416="Retired",$J416="Permanent Low-Use"),$K416&lt;=2023),(AND($J416="New",$K416&gt;2023))),"N/A",IF($N416=0,0,IF(ISERROR(VLOOKUP($E416,'Source Data'!$B$29:$J$60, MATCH($L416, 'Source Data'!$B$26:$J$26,1),TRUE))=TRUE,"",VLOOKUP($E416,'Source Data'!$B$29:$J$60,MATCH($L416, 'Source Data'!$B$26:$J$26,1),TRUE))))</f>
        <v/>
      </c>
      <c r="S416" s="170" t="str">
        <f>IF(OR(AND(OR($J416="Retired",$J416="Permanent Low-Use"),$K416&lt;=2024),(AND($J416="New",$K416&gt;2024))),"N/A",IF($N416=0,0,IF(ISERROR(VLOOKUP($E416,'Source Data'!$B$29:$J$60, MATCH($L416, 'Source Data'!$B$26:$J$26,1),TRUE))=TRUE,"",VLOOKUP($E416,'Source Data'!$B$29:$J$60,MATCH($L416, 'Source Data'!$B$26:$J$26,1),TRUE))))</f>
        <v/>
      </c>
      <c r="T416" s="170" t="str">
        <f>IF(OR(AND(OR($J416="Retired",$J416="Permanent Low-Use"),$K416&lt;=2025),(AND($J416="New",$K416&gt;2025))),"N/A",IF($N416=0,0,IF(ISERROR(VLOOKUP($E416,'Source Data'!$B$29:$J$60, MATCH($L416, 'Source Data'!$B$26:$J$26,1),TRUE))=TRUE,"",VLOOKUP($E416,'Source Data'!$B$29:$J$60,MATCH($L416, 'Source Data'!$B$26:$J$26,1),TRUE))))</f>
        <v/>
      </c>
      <c r="U416" s="170" t="str">
        <f>IF(OR(AND(OR($J416="Retired",$J416="Permanent Low-Use"),$K416&lt;=2026),(AND($J416="New",$K416&gt;2026))),"N/A",IF($N416=0,0,IF(ISERROR(VLOOKUP($E416,'Source Data'!$B$29:$J$60, MATCH($L416, 'Source Data'!$B$26:$J$26,1),TRUE))=TRUE,"",VLOOKUP($E416,'Source Data'!$B$29:$J$60,MATCH($L416, 'Source Data'!$B$26:$J$26,1),TRUE))))</f>
        <v/>
      </c>
      <c r="V416" s="170" t="str">
        <f>IF(OR(AND(OR($J416="Retired",$J416="Permanent Low-Use"),$K416&lt;=2027),(AND($J416="New",$K416&gt;2027))),"N/A",IF($N416=0,0,IF(ISERROR(VLOOKUP($E416,'Source Data'!$B$29:$J$60, MATCH($L416, 'Source Data'!$B$26:$J$26,1),TRUE))=TRUE,"",VLOOKUP($E416,'Source Data'!$B$29:$J$60,MATCH($L416, 'Source Data'!$B$26:$J$26,1),TRUE))))</f>
        <v/>
      </c>
      <c r="W416" s="170" t="str">
        <f>IF(OR(AND(OR($J416="Retired",$J416="Permanent Low-Use"),$K416&lt;=2028),(AND($J416="New",$K416&gt;2028))),"N/A",IF($N416=0,0,IF(ISERROR(VLOOKUP($E416,'Source Data'!$B$29:$J$60, MATCH($L416, 'Source Data'!$B$26:$J$26,1),TRUE))=TRUE,"",VLOOKUP($E416,'Source Data'!$B$29:$J$60,MATCH($L416, 'Source Data'!$B$26:$J$26,1),TRUE))))</f>
        <v/>
      </c>
      <c r="X416" s="170" t="str">
        <f>IF(OR(AND(OR($J416="Retired",$J416="Permanent Low-Use"),$K416&lt;=2029),(AND($J416="New",$K416&gt;2029))),"N/A",IF($N416=0,0,IF(ISERROR(VLOOKUP($E416,'Source Data'!$B$29:$J$60, MATCH($L416, 'Source Data'!$B$26:$J$26,1),TRUE))=TRUE,"",VLOOKUP($E416,'Source Data'!$B$29:$J$60,MATCH($L416, 'Source Data'!$B$26:$J$26,1),TRUE))))</f>
        <v/>
      </c>
      <c r="Y416" s="170" t="str">
        <f>IF(OR(AND(OR($J416="Retired",$J416="Permanent Low-Use"),$K416&lt;=2030),(AND($J416="New",$K416&gt;2030))),"N/A",IF($N416=0,0,IF(ISERROR(VLOOKUP($E416,'Source Data'!$B$29:$J$60, MATCH($L416, 'Source Data'!$B$26:$J$26,1),TRUE))=TRUE,"",VLOOKUP($E416,'Source Data'!$B$29:$J$60,MATCH($L416, 'Source Data'!$B$26:$J$26,1),TRUE))))</f>
        <v/>
      </c>
      <c r="Z416" s="171" t="str">
        <f>IF(ISNUMBER($L416),IF(OR(AND(OR($J416="Retired",$J416="Permanent Low-Use"),$K416&lt;=2020),(AND($J416="New",$K416&gt;2020))),"N/A",VLOOKUP($F416,'Source Data'!$B$15:$I$22,5)),"")</f>
        <v/>
      </c>
      <c r="AA416" s="171" t="str">
        <f>IF(ISNUMBER($F416), IF(OR(AND(OR($J416="Retired", $J416="Permanent Low-Use"), $K416&lt;=2021), (AND($J416= "New", $K416&gt;2021))), "N/A", VLOOKUP($F416, 'Source Data'!$B$15:$I$22,6)), "")</f>
        <v/>
      </c>
      <c r="AB416" s="171" t="str">
        <f>IF(ISNUMBER($F416), IF(OR(AND(OR($J416="Retired", $J416="Permanent Low-Use"), $K416&lt;=2022), (AND($J416= "New", $K416&gt;2022))), "N/A", VLOOKUP($F416, 'Source Data'!$B$15:$I$22,7)), "")</f>
        <v/>
      </c>
      <c r="AC416" s="171" t="str">
        <f>IF(ISNUMBER($F416), IF(OR(AND(OR($J416="Retired", $J416="Permanent Low-Use"), $K416&lt;=2023), (AND($J416= "New", $K416&gt;2023))), "N/A", VLOOKUP($F416, 'Source Data'!$B$15:$I$22,8)), "")</f>
        <v/>
      </c>
      <c r="AD416" s="171" t="str">
        <f>IF(ISNUMBER($F416), IF(OR(AND(OR($J416="Retired", $J416="Permanent Low-Use"), $K416&lt;=2024), (AND($J416= "New", $K416&gt;2024))), "N/A", VLOOKUP($F416, 'Source Data'!$B$15:$I$22,8)), "")</f>
        <v/>
      </c>
      <c r="AE416" s="171" t="str">
        <f>IF(ISNUMBER($F416), IF(OR(AND(OR($J416="Retired", $J416="Permanent Low-Use"), $K416&lt;=2025), (AND($J416= "New", $K416&gt;2025))), "N/A", VLOOKUP($F416, 'Source Data'!$B$15:$I$22,8)), "")</f>
        <v/>
      </c>
      <c r="AF416" s="171" t="str">
        <f>IF(ISNUMBER($F416), IF(OR(AND(OR($J416="Retired", $J416="Permanent Low-Use"), $K416&lt;=2026), (AND($J416= "New", $K416&gt;2026))), "N/A", VLOOKUP($F416, 'Source Data'!$B$15:$I$22,8)), "")</f>
        <v/>
      </c>
      <c r="AG416" s="171" t="str">
        <f>IF(ISNUMBER($F416), IF(OR(AND(OR($J416="Retired", $J416="Permanent Low-Use"), $K416&lt;=2027), (AND($J416= "New", $K416&gt;2027))), "N/A", VLOOKUP($F416, 'Source Data'!$B$15:$I$22,8)), "")</f>
        <v/>
      </c>
      <c r="AH416" s="171" t="str">
        <f>IF(ISNUMBER($F416), IF(OR(AND(OR($J416="Retired", $J416="Permanent Low-Use"), $K416&lt;=2028), (AND($J416= "New", $K416&gt;2028))), "N/A", VLOOKUP($F416, 'Source Data'!$B$15:$I$22,8)), "")</f>
        <v/>
      </c>
      <c r="AI416" s="171" t="str">
        <f>IF(ISNUMBER($F416), IF(OR(AND(OR($J416="Retired", $J416="Permanent Low-Use"), $K416&lt;=2029), (AND($J416= "New", $K416&gt;2029))), "N/A", VLOOKUP($F416, 'Source Data'!$B$15:$I$22,8)), "")</f>
        <v/>
      </c>
      <c r="AJ416" s="171" t="str">
        <f>IF(ISNUMBER($F416), IF(OR(AND(OR($J416="Retired", $J416="Permanent Low-Use"), $K416&lt;=2030), (AND($J416= "New", $K416&gt;2030))), "N/A", VLOOKUP($F416, 'Source Data'!$B$15:$I$22,8)), "")</f>
        <v/>
      </c>
      <c r="AK416" s="171" t="str">
        <f>IF($N416= 0, "N/A", IF(ISERROR(VLOOKUP($F416, 'Source Data'!$B$4:$C$11,2)), "", VLOOKUP($F416, 'Source Data'!$B$4:$C$11,2)))</f>
        <v/>
      </c>
    </row>
    <row r="417" spans="1:37" x14ac:dyDescent="0.35">
      <c r="A417" s="99"/>
      <c r="B417" s="89"/>
      <c r="C417" s="90"/>
      <c r="D417" s="90"/>
      <c r="E417" s="91"/>
      <c r="F417" s="91"/>
      <c r="G417" s="86"/>
      <c r="H417" s="87"/>
      <c r="I417" s="86"/>
      <c r="J417" s="88"/>
      <c r="K417" s="92"/>
      <c r="L417" s="168" t="str">
        <f t="shared" si="17"/>
        <v/>
      </c>
      <c r="M417" s="170" t="str">
        <f>IF(ISERROR(VLOOKUP(E417,'Source Data'!$B$67:$J$97, MATCH(F417, 'Source Data'!$B$64:$J$64,1),TRUE))=TRUE,"",VLOOKUP(E417,'Source Data'!$B$67:$J$97,MATCH(F417, 'Source Data'!$B$64:$J$64,1),TRUE))</f>
        <v/>
      </c>
      <c r="N417" s="169" t="str">
        <f t="shared" si="18"/>
        <v/>
      </c>
      <c r="O417" s="170" t="str">
        <f>IF(OR(AND(OR($J417="Retired",$J417="Permanent Low-Use"),$K417&lt;=2020),(AND($J417="New",$K417&gt;2020))),"N/A",IF($N417=0,0,IF(ISERROR(VLOOKUP($E417,'Source Data'!$B$29:$J$60, MATCH($L417, 'Source Data'!$B$26:$J$26,1),TRUE))=TRUE,"",VLOOKUP($E417,'Source Data'!$B$29:$J$60,MATCH($L417, 'Source Data'!$B$26:$J$26,1),TRUE))))</f>
        <v/>
      </c>
      <c r="P417" s="170" t="str">
        <f>IF(OR(AND(OR($J417="Retired",$J417="Permanent Low-Use"),$K417&lt;=2021),(AND($J417="New",$K417&gt;2021))),"N/A",IF($N417=0,0,IF(ISERROR(VLOOKUP($E417,'Source Data'!$B$29:$J$60, MATCH($L417, 'Source Data'!$B$26:$J$26,1),TRUE))=TRUE,"",VLOOKUP($E417,'Source Data'!$B$29:$J$60,MATCH($L417, 'Source Data'!$B$26:$J$26,1),TRUE))))</f>
        <v/>
      </c>
      <c r="Q417" s="170" t="str">
        <f>IF(OR(AND(OR($J417="Retired",$J417="Permanent Low-Use"),$K417&lt;=2022),(AND($J417="New",$K417&gt;2022))),"N/A",IF($N417=0,0,IF(ISERROR(VLOOKUP($E417,'Source Data'!$B$29:$J$60, MATCH($L417, 'Source Data'!$B$26:$J$26,1),TRUE))=TRUE,"",VLOOKUP($E417,'Source Data'!$B$29:$J$60,MATCH($L417, 'Source Data'!$B$26:$J$26,1),TRUE))))</f>
        <v/>
      </c>
      <c r="R417" s="170" t="str">
        <f>IF(OR(AND(OR($J417="Retired",$J417="Permanent Low-Use"),$K417&lt;=2023),(AND($J417="New",$K417&gt;2023))),"N/A",IF($N417=0,0,IF(ISERROR(VLOOKUP($E417,'Source Data'!$B$29:$J$60, MATCH($L417, 'Source Data'!$B$26:$J$26,1),TRUE))=TRUE,"",VLOOKUP($E417,'Source Data'!$B$29:$J$60,MATCH($L417, 'Source Data'!$B$26:$J$26,1),TRUE))))</f>
        <v/>
      </c>
      <c r="S417" s="170" t="str">
        <f>IF(OR(AND(OR($J417="Retired",$J417="Permanent Low-Use"),$K417&lt;=2024),(AND($J417="New",$K417&gt;2024))),"N/A",IF($N417=0,0,IF(ISERROR(VLOOKUP($E417,'Source Data'!$B$29:$J$60, MATCH($L417, 'Source Data'!$B$26:$J$26,1),TRUE))=TRUE,"",VLOOKUP($E417,'Source Data'!$B$29:$J$60,MATCH($L417, 'Source Data'!$B$26:$J$26,1),TRUE))))</f>
        <v/>
      </c>
      <c r="T417" s="170" t="str">
        <f>IF(OR(AND(OR($J417="Retired",$J417="Permanent Low-Use"),$K417&lt;=2025),(AND($J417="New",$K417&gt;2025))),"N/A",IF($N417=0,0,IF(ISERROR(VLOOKUP($E417,'Source Data'!$B$29:$J$60, MATCH($L417, 'Source Data'!$B$26:$J$26,1),TRUE))=TRUE,"",VLOOKUP($E417,'Source Data'!$B$29:$J$60,MATCH($L417, 'Source Data'!$B$26:$J$26,1),TRUE))))</f>
        <v/>
      </c>
      <c r="U417" s="170" t="str">
        <f>IF(OR(AND(OR($J417="Retired",$J417="Permanent Low-Use"),$K417&lt;=2026),(AND($J417="New",$K417&gt;2026))),"N/A",IF($N417=0,0,IF(ISERROR(VLOOKUP($E417,'Source Data'!$B$29:$J$60, MATCH($L417, 'Source Data'!$B$26:$J$26,1),TRUE))=TRUE,"",VLOOKUP($E417,'Source Data'!$B$29:$J$60,MATCH($L417, 'Source Data'!$B$26:$J$26,1),TRUE))))</f>
        <v/>
      </c>
      <c r="V417" s="170" t="str">
        <f>IF(OR(AND(OR($J417="Retired",$J417="Permanent Low-Use"),$K417&lt;=2027),(AND($J417="New",$K417&gt;2027))),"N/A",IF($N417=0,0,IF(ISERROR(VLOOKUP($E417,'Source Data'!$B$29:$J$60, MATCH($L417, 'Source Data'!$B$26:$J$26,1),TRUE))=TRUE,"",VLOOKUP($E417,'Source Data'!$B$29:$J$60,MATCH($L417, 'Source Data'!$B$26:$J$26,1),TRUE))))</f>
        <v/>
      </c>
      <c r="W417" s="170" t="str">
        <f>IF(OR(AND(OR($J417="Retired",$J417="Permanent Low-Use"),$K417&lt;=2028),(AND($J417="New",$K417&gt;2028))),"N/A",IF($N417=0,0,IF(ISERROR(VLOOKUP($E417,'Source Data'!$B$29:$J$60, MATCH($L417, 'Source Data'!$B$26:$J$26,1),TRUE))=TRUE,"",VLOOKUP($E417,'Source Data'!$B$29:$J$60,MATCH($L417, 'Source Data'!$B$26:$J$26,1),TRUE))))</f>
        <v/>
      </c>
      <c r="X417" s="170" t="str">
        <f>IF(OR(AND(OR($J417="Retired",$J417="Permanent Low-Use"),$K417&lt;=2029),(AND($J417="New",$K417&gt;2029))),"N/A",IF($N417=0,0,IF(ISERROR(VLOOKUP($E417,'Source Data'!$B$29:$J$60, MATCH($L417, 'Source Data'!$B$26:$J$26,1),TRUE))=TRUE,"",VLOOKUP($E417,'Source Data'!$B$29:$J$60,MATCH($L417, 'Source Data'!$B$26:$J$26,1),TRUE))))</f>
        <v/>
      </c>
      <c r="Y417" s="170" t="str">
        <f>IF(OR(AND(OR($J417="Retired",$J417="Permanent Low-Use"),$K417&lt;=2030),(AND($J417="New",$K417&gt;2030))),"N/A",IF($N417=0,0,IF(ISERROR(VLOOKUP($E417,'Source Data'!$B$29:$J$60, MATCH($L417, 'Source Data'!$B$26:$J$26,1),TRUE))=TRUE,"",VLOOKUP($E417,'Source Data'!$B$29:$J$60,MATCH($L417, 'Source Data'!$B$26:$J$26,1),TRUE))))</f>
        <v/>
      </c>
      <c r="Z417" s="171" t="str">
        <f>IF(ISNUMBER($L417),IF(OR(AND(OR($J417="Retired",$J417="Permanent Low-Use"),$K417&lt;=2020),(AND($J417="New",$K417&gt;2020))),"N/A",VLOOKUP($F417,'Source Data'!$B$15:$I$22,5)),"")</f>
        <v/>
      </c>
      <c r="AA417" s="171" t="str">
        <f>IF(ISNUMBER($F417), IF(OR(AND(OR($J417="Retired", $J417="Permanent Low-Use"), $K417&lt;=2021), (AND($J417= "New", $K417&gt;2021))), "N/A", VLOOKUP($F417, 'Source Data'!$B$15:$I$22,6)), "")</f>
        <v/>
      </c>
      <c r="AB417" s="171" t="str">
        <f>IF(ISNUMBER($F417), IF(OR(AND(OR($J417="Retired", $J417="Permanent Low-Use"), $K417&lt;=2022), (AND($J417= "New", $K417&gt;2022))), "N/A", VLOOKUP($F417, 'Source Data'!$B$15:$I$22,7)), "")</f>
        <v/>
      </c>
      <c r="AC417" s="171" t="str">
        <f>IF(ISNUMBER($F417), IF(OR(AND(OR($J417="Retired", $J417="Permanent Low-Use"), $K417&lt;=2023), (AND($J417= "New", $K417&gt;2023))), "N/A", VLOOKUP($F417, 'Source Data'!$B$15:$I$22,8)), "")</f>
        <v/>
      </c>
      <c r="AD417" s="171" t="str">
        <f>IF(ISNUMBER($F417), IF(OR(AND(OR($J417="Retired", $J417="Permanent Low-Use"), $K417&lt;=2024), (AND($J417= "New", $K417&gt;2024))), "N/A", VLOOKUP($F417, 'Source Data'!$B$15:$I$22,8)), "")</f>
        <v/>
      </c>
      <c r="AE417" s="171" t="str">
        <f>IF(ISNUMBER($F417), IF(OR(AND(OR($J417="Retired", $J417="Permanent Low-Use"), $K417&lt;=2025), (AND($J417= "New", $K417&gt;2025))), "N/A", VLOOKUP($F417, 'Source Data'!$B$15:$I$22,8)), "")</f>
        <v/>
      </c>
      <c r="AF417" s="171" t="str">
        <f>IF(ISNUMBER($F417), IF(OR(AND(OR($J417="Retired", $J417="Permanent Low-Use"), $K417&lt;=2026), (AND($J417= "New", $K417&gt;2026))), "N/A", VLOOKUP($F417, 'Source Data'!$B$15:$I$22,8)), "")</f>
        <v/>
      </c>
      <c r="AG417" s="171" t="str">
        <f>IF(ISNUMBER($F417), IF(OR(AND(OR($J417="Retired", $J417="Permanent Low-Use"), $K417&lt;=2027), (AND($J417= "New", $K417&gt;2027))), "N/A", VLOOKUP($F417, 'Source Data'!$B$15:$I$22,8)), "")</f>
        <v/>
      </c>
      <c r="AH417" s="171" t="str">
        <f>IF(ISNUMBER($F417), IF(OR(AND(OR($J417="Retired", $J417="Permanent Low-Use"), $K417&lt;=2028), (AND($J417= "New", $K417&gt;2028))), "N/A", VLOOKUP($F417, 'Source Data'!$B$15:$I$22,8)), "")</f>
        <v/>
      </c>
      <c r="AI417" s="171" t="str">
        <f>IF(ISNUMBER($F417), IF(OR(AND(OR($J417="Retired", $J417="Permanent Low-Use"), $K417&lt;=2029), (AND($J417= "New", $K417&gt;2029))), "N/A", VLOOKUP($F417, 'Source Data'!$B$15:$I$22,8)), "")</f>
        <v/>
      </c>
      <c r="AJ417" s="171" t="str">
        <f>IF(ISNUMBER($F417), IF(OR(AND(OR($J417="Retired", $J417="Permanent Low-Use"), $K417&lt;=2030), (AND($J417= "New", $K417&gt;2030))), "N/A", VLOOKUP($F417, 'Source Data'!$B$15:$I$22,8)), "")</f>
        <v/>
      </c>
      <c r="AK417" s="171" t="str">
        <f>IF($N417= 0, "N/A", IF(ISERROR(VLOOKUP($F417, 'Source Data'!$B$4:$C$11,2)), "", VLOOKUP($F417, 'Source Data'!$B$4:$C$11,2)))</f>
        <v/>
      </c>
    </row>
    <row r="418" spans="1:37" x14ac:dyDescent="0.35">
      <c r="A418" s="99"/>
      <c r="B418" s="89"/>
      <c r="C418" s="90"/>
      <c r="D418" s="90"/>
      <c r="E418" s="91"/>
      <c r="F418" s="91"/>
      <c r="G418" s="86"/>
      <c r="H418" s="87"/>
      <c r="I418" s="86"/>
      <c r="J418" s="88"/>
      <c r="K418" s="92"/>
      <c r="L418" s="168" t="str">
        <f t="shared" si="17"/>
        <v/>
      </c>
      <c r="M418" s="170" t="str">
        <f>IF(ISERROR(VLOOKUP(E418,'Source Data'!$B$67:$J$97, MATCH(F418, 'Source Data'!$B$64:$J$64,1),TRUE))=TRUE,"",VLOOKUP(E418,'Source Data'!$B$67:$J$97,MATCH(F418, 'Source Data'!$B$64:$J$64,1),TRUE))</f>
        <v/>
      </c>
      <c r="N418" s="169" t="str">
        <f t="shared" si="18"/>
        <v/>
      </c>
      <c r="O418" s="170" t="str">
        <f>IF(OR(AND(OR($J418="Retired",$J418="Permanent Low-Use"),$K418&lt;=2020),(AND($J418="New",$K418&gt;2020))),"N/A",IF($N418=0,0,IF(ISERROR(VLOOKUP($E418,'Source Data'!$B$29:$J$60, MATCH($L418, 'Source Data'!$B$26:$J$26,1),TRUE))=TRUE,"",VLOOKUP($E418,'Source Data'!$B$29:$J$60,MATCH($L418, 'Source Data'!$B$26:$J$26,1),TRUE))))</f>
        <v/>
      </c>
      <c r="P418" s="170" t="str">
        <f>IF(OR(AND(OR($J418="Retired",$J418="Permanent Low-Use"),$K418&lt;=2021),(AND($J418="New",$K418&gt;2021))),"N/A",IF($N418=0,0,IF(ISERROR(VLOOKUP($E418,'Source Data'!$B$29:$J$60, MATCH($L418, 'Source Data'!$B$26:$J$26,1),TRUE))=TRUE,"",VLOOKUP($E418,'Source Data'!$B$29:$J$60,MATCH($L418, 'Source Data'!$B$26:$J$26,1),TRUE))))</f>
        <v/>
      </c>
      <c r="Q418" s="170" t="str">
        <f>IF(OR(AND(OR($J418="Retired",$J418="Permanent Low-Use"),$K418&lt;=2022),(AND($J418="New",$K418&gt;2022))),"N/A",IF($N418=0,0,IF(ISERROR(VLOOKUP($E418,'Source Data'!$B$29:$J$60, MATCH($L418, 'Source Data'!$B$26:$J$26,1),TRUE))=TRUE,"",VLOOKUP($E418,'Source Data'!$B$29:$J$60,MATCH($L418, 'Source Data'!$B$26:$J$26,1),TRUE))))</f>
        <v/>
      </c>
      <c r="R418" s="170" t="str">
        <f>IF(OR(AND(OR($J418="Retired",$J418="Permanent Low-Use"),$K418&lt;=2023),(AND($J418="New",$K418&gt;2023))),"N/A",IF($N418=0,0,IF(ISERROR(VLOOKUP($E418,'Source Data'!$B$29:$J$60, MATCH($L418, 'Source Data'!$B$26:$J$26,1),TRUE))=TRUE,"",VLOOKUP($E418,'Source Data'!$B$29:$J$60,MATCH($L418, 'Source Data'!$B$26:$J$26,1),TRUE))))</f>
        <v/>
      </c>
      <c r="S418" s="170" t="str">
        <f>IF(OR(AND(OR($J418="Retired",$J418="Permanent Low-Use"),$K418&lt;=2024),(AND($J418="New",$K418&gt;2024))),"N/A",IF($N418=0,0,IF(ISERROR(VLOOKUP($E418,'Source Data'!$B$29:$J$60, MATCH($L418, 'Source Data'!$B$26:$J$26,1),TRUE))=TRUE,"",VLOOKUP($E418,'Source Data'!$B$29:$J$60,MATCH($L418, 'Source Data'!$B$26:$J$26,1),TRUE))))</f>
        <v/>
      </c>
      <c r="T418" s="170" t="str">
        <f>IF(OR(AND(OR($J418="Retired",$J418="Permanent Low-Use"),$K418&lt;=2025),(AND($J418="New",$K418&gt;2025))),"N/A",IF($N418=0,0,IF(ISERROR(VLOOKUP($E418,'Source Data'!$B$29:$J$60, MATCH($L418, 'Source Data'!$B$26:$J$26,1),TRUE))=TRUE,"",VLOOKUP($E418,'Source Data'!$B$29:$J$60,MATCH($L418, 'Source Data'!$B$26:$J$26,1),TRUE))))</f>
        <v/>
      </c>
      <c r="U418" s="170" t="str">
        <f>IF(OR(AND(OR($J418="Retired",$J418="Permanent Low-Use"),$K418&lt;=2026),(AND($J418="New",$K418&gt;2026))),"N/A",IF($N418=0,0,IF(ISERROR(VLOOKUP($E418,'Source Data'!$B$29:$J$60, MATCH($L418, 'Source Data'!$B$26:$J$26,1),TRUE))=TRUE,"",VLOOKUP($E418,'Source Data'!$B$29:$J$60,MATCH($L418, 'Source Data'!$B$26:$J$26,1),TRUE))))</f>
        <v/>
      </c>
      <c r="V418" s="170" t="str">
        <f>IF(OR(AND(OR($J418="Retired",$J418="Permanent Low-Use"),$K418&lt;=2027),(AND($J418="New",$K418&gt;2027))),"N/A",IF($N418=0,0,IF(ISERROR(VLOOKUP($E418,'Source Data'!$B$29:$J$60, MATCH($L418, 'Source Data'!$B$26:$J$26,1),TRUE))=TRUE,"",VLOOKUP($E418,'Source Data'!$B$29:$J$60,MATCH($L418, 'Source Data'!$B$26:$J$26,1),TRUE))))</f>
        <v/>
      </c>
      <c r="W418" s="170" t="str">
        <f>IF(OR(AND(OR($J418="Retired",$J418="Permanent Low-Use"),$K418&lt;=2028),(AND($J418="New",$K418&gt;2028))),"N/A",IF($N418=0,0,IF(ISERROR(VLOOKUP($E418,'Source Data'!$B$29:$J$60, MATCH($L418, 'Source Data'!$B$26:$J$26,1),TRUE))=TRUE,"",VLOOKUP($E418,'Source Data'!$B$29:$J$60,MATCH($L418, 'Source Data'!$B$26:$J$26,1),TRUE))))</f>
        <v/>
      </c>
      <c r="X418" s="170" t="str">
        <f>IF(OR(AND(OR($J418="Retired",$J418="Permanent Low-Use"),$K418&lt;=2029),(AND($J418="New",$K418&gt;2029))),"N/A",IF($N418=0,0,IF(ISERROR(VLOOKUP($E418,'Source Data'!$B$29:$J$60, MATCH($L418, 'Source Data'!$B$26:$J$26,1),TRUE))=TRUE,"",VLOOKUP($E418,'Source Data'!$B$29:$J$60,MATCH($L418, 'Source Data'!$B$26:$J$26,1),TRUE))))</f>
        <v/>
      </c>
      <c r="Y418" s="170" t="str">
        <f>IF(OR(AND(OR($J418="Retired",$J418="Permanent Low-Use"),$K418&lt;=2030),(AND($J418="New",$K418&gt;2030))),"N/A",IF($N418=0,0,IF(ISERROR(VLOOKUP($E418,'Source Data'!$B$29:$J$60, MATCH($L418, 'Source Data'!$B$26:$J$26,1),TRUE))=TRUE,"",VLOOKUP($E418,'Source Data'!$B$29:$J$60,MATCH($L418, 'Source Data'!$B$26:$J$26,1),TRUE))))</f>
        <v/>
      </c>
      <c r="Z418" s="171" t="str">
        <f>IF(ISNUMBER($L418),IF(OR(AND(OR($J418="Retired",$J418="Permanent Low-Use"),$K418&lt;=2020),(AND($J418="New",$K418&gt;2020))),"N/A",VLOOKUP($F418,'Source Data'!$B$15:$I$22,5)),"")</f>
        <v/>
      </c>
      <c r="AA418" s="171" t="str">
        <f>IF(ISNUMBER($F418), IF(OR(AND(OR($J418="Retired", $J418="Permanent Low-Use"), $K418&lt;=2021), (AND($J418= "New", $K418&gt;2021))), "N/A", VLOOKUP($F418, 'Source Data'!$B$15:$I$22,6)), "")</f>
        <v/>
      </c>
      <c r="AB418" s="171" t="str">
        <f>IF(ISNUMBER($F418), IF(OR(AND(OR($J418="Retired", $J418="Permanent Low-Use"), $K418&lt;=2022), (AND($J418= "New", $K418&gt;2022))), "N/A", VLOOKUP($F418, 'Source Data'!$B$15:$I$22,7)), "")</f>
        <v/>
      </c>
      <c r="AC418" s="171" t="str">
        <f>IF(ISNUMBER($F418), IF(OR(AND(OR($J418="Retired", $J418="Permanent Low-Use"), $K418&lt;=2023), (AND($J418= "New", $K418&gt;2023))), "N/A", VLOOKUP($F418, 'Source Data'!$B$15:$I$22,8)), "")</f>
        <v/>
      </c>
      <c r="AD418" s="171" t="str">
        <f>IF(ISNUMBER($F418), IF(OR(AND(OR($J418="Retired", $J418="Permanent Low-Use"), $K418&lt;=2024), (AND($J418= "New", $K418&gt;2024))), "N/A", VLOOKUP($F418, 'Source Data'!$B$15:$I$22,8)), "")</f>
        <v/>
      </c>
      <c r="AE418" s="171" t="str">
        <f>IF(ISNUMBER($F418), IF(OR(AND(OR($J418="Retired", $J418="Permanent Low-Use"), $K418&lt;=2025), (AND($J418= "New", $K418&gt;2025))), "N/A", VLOOKUP($F418, 'Source Data'!$B$15:$I$22,8)), "")</f>
        <v/>
      </c>
      <c r="AF418" s="171" t="str">
        <f>IF(ISNUMBER($F418), IF(OR(AND(OR($J418="Retired", $J418="Permanent Low-Use"), $K418&lt;=2026), (AND($J418= "New", $K418&gt;2026))), "N/A", VLOOKUP($F418, 'Source Data'!$B$15:$I$22,8)), "")</f>
        <v/>
      </c>
      <c r="AG418" s="171" t="str">
        <f>IF(ISNUMBER($F418), IF(OR(AND(OR($J418="Retired", $J418="Permanent Low-Use"), $K418&lt;=2027), (AND($J418= "New", $K418&gt;2027))), "N/A", VLOOKUP($F418, 'Source Data'!$B$15:$I$22,8)), "")</f>
        <v/>
      </c>
      <c r="AH418" s="171" t="str">
        <f>IF(ISNUMBER($F418), IF(OR(AND(OR($J418="Retired", $J418="Permanent Low-Use"), $K418&lt;=2028), (AND($J418= "New", $K418&gt;2028))), "N/A", VLOOKUP($F418, 'Source Data'!$B$15:$I$22,8)), "")</f>
        <v/>
      </c>
      <c r="AI418" s="171" t="str">
        <f>IF(ISNUMBER($F418), IF(OR(AND(OR($J418="Retired", $J418="Permanent Low-Use"), $K418&lt;=2029), (AND($J418= "New", $K418&gt;2029))), "N/A", VLOOKUP($F418, 'Source Data'!$B$15:$I$22,8)), "")</f>
        <v/>
      </c>
      <c r="AJ418" s="171" t="str">
        <f>IF(ISNUMBER($F418), IF(OR(AND(OR($J418="Retired", $J418="Permanent Low-Use"), $K418&lt;=2030), (AND($J418= "New", $K418&gt;2030))), "N/A", VLOOKUP($F418, 'Source Data'!$B$15:$I$22,8)), "")</f>
        <v/>
      </c>
      <c r="AK418" s="171" t="str">
        <f>IF($N418= 0, "N/A", IF(ISERROR(VLOOKUP($F418, 'Source Data'!$B$4:$C$11,2)), "", VLOOKUP($F418, 'Source Data'!$B$4:$C$11,2)))</f>
        <v/>
      </c>
    </row>
    <row r="419" spans="1:37" x14ac:dyDescent="0.35">
      <c r="A419" s="99"/>
      <c r="B419" s="89"/>
      <c r="C419" s="90"/>
      <c r="D419" s="90"/>
      <c r="E419" s="91"/>
      <c r="F419" s="91"/>
      <c r="G419" s="86"/>
      <c r="H419" s="87"/>
      <c r="I419" s="86"/>
      <c r="J419" s="88"/>
      <c r="K419" s="92"/>
      <c r="L419" s="168" t="str">
        <f t="shared" si="17"/>
        <v/>
      </c>
      <c r="M419" s="170" t="str">
        <f>IF(ISERROR(VLOOKUP(E419,'Source Data'!$B$67:$J$97, MATCH(F419, 'Source Data'!$B$64:$J$64,1),TRUE))=TRUE,"",VLOOKUP(E419,'Source Data'!$B$67:$J$97,MATCH(F419, 'Source Data'!$B$64:$J$64,1),TRUE))</f>
        <v/>
      </c>
      <c r="N419" s="169" t="str">
        <f t="shared" si="18"/>
        <v/>
      </c>
      <c r="O419" s="170" t="str">
        <f>IF(OR(AND(OR($J419="Retired",$J419="Permanent Low-Use"),$K419&lt;=2020),(AND($J419="New",$K419&gt;2020))),"N/A",IF($N419=0,0,IF(ISERROR(VLOOKUP($E419,'Source Data'!$B$29:$J$60, MATCH($L419, 'Source Data'!$B$26:$J$26,1),TRUE))=TRUE,"",VLOOKUP($E419,'Source Data'!$B$29:$J$60,MATCH($L419, 'Source Data'!$B$26:$J$26,1),TRUE))))</f>
        <v/>
      </c>
      <c r="P419" s="170" t="str">
        <f>IF(OR(AND(OR($J419="Retired",$J419="Permanent Low-Use"),$K419&lt;=2021),(AND($J419="New",$K419&gt;2021))),"N/A",IF($N419=0,0,IF(ISERROR(VLOOKUP($E419,'Source Data'!$B$29:$J$60, MATCH($L419, 'Source Data'!$B$26:$J$26,1),TRUE))=TRUE,"",VLOOKUP($E419,'Source Data'!$B$29:$J$60,MATCH($L419, 'Source Data'!$B$26:$J$26,1),TRUE))))</f>
        <v/>
      </c>
      <c r="Q419" s="170" t="str">
        <f>IF(OR(AND(OR($J419="Retired",$J419="Permanent Low-Use"),$K419&lt;=2022),(AND($J419="New",$K419&gt;2022))),"N/A",IF($N419=0,0,IF(ISERROR(VLOOKUP($E419,'Source Data'!$B$29:$J$60, MATCH($L419, 'Source Data'!$B$26:$J$26,1),TRUE))=TRUE,"",VLOOKUP($E419,'Source Data'!$B$29:$J$60,MATCH($L419, 'Source Data'!$B$26:$J$26,1),TRUE))))</f>
        <v/>
      </c>
      <c r="R419" s="170" t="str">
        <f>IF(OR(AND(OR($J419="Retired",$J419="Permanent Low-Use"),$K419&lt;=2023),(AND($J419="New",$K419&gt;2023))),"N/A",IF($N419=0,0,IF(ISERROR(VLOOKUP($E419,'Source Data'!$B$29:$J$60, MATCH($L419, 'Source Data'!$B$26:$J$26,1),TRUE))=TRUE,"",VLOOKUP($E419,'Source Data'!$B$29:$J$60,MATCH($L419, 'Source Data'!$B$26:$J$26,1),TRUE))))</f>
        <v/>
      </c>
      <c r="S419" s="170" t="str">
        <f>IF(OR(AND(OR($J419="Retired",$J419="Permanent Low-Use"),$K419&lt;=2024),(AND($J419="New",$K419&gt;2024))),"N/A",IF($N419=0,0,IF(ISERROR(VLOOKUP($E419,'Source Data'!$B$29:$J$60, MATCH($L419, 'Source Data'!$B$26:$J$26,1),TRUE))=TRUE,"",VLOOKUP($E419,'Source Data'!$B$29:$J$60,MATCH($L419, 'Source Data'!$B$26:$J$26,1),TRUE))))</f>
        <v/>
      </c>
      <c r="T419" s="170" t="str">
        <f>IF(OR(AND(OR($J419="Retired",$J419="Permanent Low-Use"),$K419&lt;=2025),(AND($J419="New",$K419&gt;2025))),"N/A",IF($N419=0,0,IF(ISERROR(VLOOKUP($E419,'Source Data'!$B$29:$J$60, MATCH($L419, 'Source Data'!$B$26:$J$26,1),TRUE))=TRUE,"",VLOOKUP($E419,'Source Data'!$B$29:$J$60,MATCH($L419, 'Source Data'!$B$26:$J$26,1),TRUE))))</f>
        <v/>
      </c>
      <c r="U419" s="170" t="str">
        <f>IF(OR(AND(OR($J419="Retired",$J419="Permanent Low-Use"),$K419&lt;=2026),(AND($J419="New",$K419&gt;2026))),"N/A",IF($N419=0,0,IF(ISERROR(VLOOKUP($E419,'Source Data'!$B$29:$J$60, MATCH($L419, 'Source Data'!$B$26:$J$26,1),TRUE))=TRUE,"",VLOOKUP($E419,'Source Data'!$B$29:$J$60,MATCH($L419, 'Source Data'!$B$26:$J$26,1),TRUE))))</f>
        <v/>
      </c>
      <c r="V419" s="170" t="str">
        <f>IF(OR(AND(OR($J419="Retired",$J419="Permanent Low-Use"),$K419&lt;=2027),(AND($J419="New",$K419&gt;2027))),"N/A",IF($N419=0,0,IF(ISERROR(VLOOKUP($E419,'Source Data'!$B$29:$J$60, MATCH($L419, 'Source Data'!$B$26:$J$26,1),TRUE))=TRUE,"",VLOOKUP($E419,'Source Data'!$B$29:$J$60,MATCH($L419, 'Source Data'!$B$26:$J$26,1),TRUE))))</f>
        <v/>
      </c>
      <c r="W419" s="170" t="str">
        <f>IF(OR(AND(OR($J419="Retired",$J419="Permanent Low-Use"),$K419&lt;=2028),(AND($J419="New",$K419&gt;2028))),"N/A",IF($N419=0,0,IF(ISERROR(VLOOKUP($E419,'Source Data'!$B$29:$J$60, MATCH($L419, 'Source Data'!$B$26:$J$26,1),TRUE))=TRUE,"",VLOOKUP($E419,'Source Data'!$B$29:$J$60,MATCH($L419, 'Source Data'!$B$26:$J$26,1),TRUE))))</f>
        <v/>
      </c>
      <c r="X419" s="170" t="str">
        <f>IF(OR(AND(OR($J419="Retired",$J419="Permanent Low-Use"),$K419&lt;=2029),(AND($J419="New",$K419&gt;2029))),"N/A",IF($N419=0,0,IF(ISERROR(VLOOKUP($E419,'Source Data'!$B$29:$J$60, MATCH($L419, 'Source Data'!$B$26:$J$26,1),TRUE))=TRUE,"",VLOOKUP($E419,'Source Data'!$B$29:$J$60,MATCH($L419, 'Source Data'!$B$26:$J$26,1),TRUE))))</f>
        <v/>
      </c>
      <c r="Y419" s="170" t="str">
        <f>IF(OR(AND(OR($J419="Retired",$J419="Permanent Low-Use"),$K419&lt;=2030),(AND($J419="New",$K419&gt;2030))),"N/A",IF($N419=0,0,IF(ISERROR(VLOOKUP($E419,'Source Data'!$B$29:$J$60, MATCH($L419, 'Source Data'!$B$26:$J$26,1),TRUE))=TRUE,"",VLOOKUP($E419,'Source Data'!$B$29:$J$60,MATCH($L419, 'Source Data'!$B$26:$J$26,1),TRUE))))</f>
        <v/>
      </c>
      <c r="Z419" s="171" t="str">
        <f>IF(ISNUMBER($L419),IF(OR(AND(OR($J419="Retired",$J419="Permanent Low-Use"),$K419&lt;=2020),(AND($J419="New",$K419&gt;2020))),"N/A",VLOOKUP($F419,'Source Data'!$B$15:$I$22,5)),"")</f>
        <v/>
      </c>
      <c r="AA419" s="171" t="str">
        <f>IF(ISNUMBER($F419), IF(OR(AND(OR($J419="Retired", $J419="Permanent Low-Use"), $K419&lt;=2021), (AND($J419= "New", $K419&gt;2021))), "N/A", VLOOKUP($F419, 'Source Data'!$B$15:$I$22,6)), "")</f>
        <v/>
      </c>
      <c r="AB419" s="171" t="str">
        <f>IF(ISNUMBER($F419), IF(OR(AND(OR($J419="Retired", $J419="Permanent Low-Use"), $K419&lt;=2022), (AND($J419= "New", $K419&gt;2022))), "N/A", VLOOKUP($F419, 'Source Data'!$B$15:$I$22,7)), "")</f>
        <v/>
      </c>
      <c r="AC419" s="171" t="str">
        <f>IF(ISNUMBER($F419), IF(OR(AND(OR($J419="Retired", $J419="Permanent Low-Use"), $K419&lt;=2023), (AND($J419= "New", $K419&gt;2023))), "N/A", VLOOKUP($F419, 'Source Data'!$B$15:$I$22,8)), "")</f>
        <v/>
      </c>
      <c r="AD419" s="171" t="str">
        <f>IF(ISNUMBER($F419), IF(OR(AND(OR($J419="Retired", $J419="Permanent Low-Use"), $K419&lt;=2024), (AND($J419= "New", $K419&gt;2024))), "N/A", VLOOKUP($F419, 'Source Data'!$B$15:$I$22,8)), "")</f>
        <v/>
      </c>
      <c r="AE419" s="171" t="str">
        <f>IF(ISNUMBER($F419), IF(OR(AND(OR($J419="Retired", $J419="Permanent Low-Use"), $K419&lt;=2025), (AND($J419= "New", $K419&gt;2025))), "N/A", VLOOKUP($F419, 'Source Data'!$B$15:$I$22,8)), "")</f>
        <v/>
      </c>
      <c r="AF419" s="171" t="str">
        <f>IF(ISNUMBER($F419), IF(OR(AND(OR($J419="Retired", $J419="Permanent Low-Use"), $K419&lt;=2026), (AND($J419= "New", $K419&gt;2026))), "N/A", VLOOKUP($F419, 'Source Data'!$B$15:$I$22,8)), "")</f>
        <v/>
      </c>
      <c r="AG419" s="171" t="str">
        <f>IF(ISNUMBER($F419), IF(OR(AND(OR($J419="Retired", $J419="Permanent Low-Use"), $K419&lt;=2027), (AND($J419= "New", $K419&gt;2027))), "N/A", VLOOKUP($F419, 'Source Data'!$B$15:$I$22,8)), "")</f>
        <v/>
      </c>
      <c r="AH419" s="171" t="str">
        <f>IF(ISNUMBER($F419), IF(OR(AND(OR($J419="Retired", $J419="Permanent Low-Use"), $K419&lt;=2028), (AND($J419= "New", $K419&gt;2028))), "N/A", VLOOKUP($F419, 'Source Data'!$B$15:$I$22,8)), "")</f>
        <v/>
      </c>
      <c r="AI419" s="171" t="str">
        <f>IF(ISNUMBER($F419), IF(OR(AND(OR($J419="Retired", $J419="Permanent Low-Use"), $K419&lt;=2029), (AND($J419= "New", $K419&gt;2029))), "N/A", VLOOKUP($F419, 'Source Data'!$B$15:$I$22,8)), "")</f>
        <v/>
      </c>
      <c r="AJ419" s="171" t="str">
        <f>IF(ISNUMBER($F419), IF(OR(AND(OR($J419="Retired", $J419="Permanent Low-Use"), $K419&lt;=2030), (AND($J419= "New", $K419&gt;2030))), "N/A", VLOOKUP($F419, 'Source Data'!$B$15:$I$22,8)), "")</f>
        <v/>
      </c>
      <c r="AK419" s="171" t="str">
        <f>IF($N419= 0, "N/A", IF(ISERROR(VLOOKUP($F419, 'Source Data'!$B$4:$C$11,2)), "", VLOOKUP($F419, 'Source Data'!$B$4:$C$11,2)))</f>
        <v/>
      </c>
    </row>
    <row r="420" spans="1:37" x14ac:dyDescent="0.35">
      <c r="A420" s="99"/>
      <c r="B420" s="89"/>
      <c r="C420" s="90"/>
      <c r="D420" s="90"/>
      <c r="E420" s="91"/>
      <c r="F420" s="91"/>
      <c r="G420" s="86"/>
      <c r="H420" s="87"/>
      <c r="I420" s="86"/>
      <c r="J420" s="88"/>
      <c r="K420" s="92"/>
      <c r="L420" s="168" t="str">
        <f t="shared" si="17"/>
        <v/>
      </c>
      <c r="M420" s="170" t="str">
        <f>IF(ISERROR(VLOOKUP(E420,'Source Data'!$B$67:$J$97, MATCH(F420, 'Source Data'!$B$64:$J$64,1),TRUE))=TRUE,"",VLOOKUP(E420,'Source Data'!$B$67:$J$97,MATCH(F420, 'Source Data'!$B$64:$J$64,1),TRUE))</f>
        <v/>
      </c>
      <c r="N420" s="169" t="str">
        <f t="shared" si="18"/>
        <v/>
      </c>
      <c r="O420" s="170" t="str">
        <f>IF(OR(AND(OR($J420="Retired",$J420="Permanent Low-Use"),$K420&lt;=2020),(AND($J420="New",$K420&gt;2020))),"N/A",IF($N420=0,0,IF(ISERROR(VLOOKUP($E420,'Source Data'!$B$29:$J$60, MATCH($L420, 'Source Data'!$B$26:$J$26,1),TRUE))=TRUE,"",VLOOKUP($E420,'Source Data'!$B$29:$J$60,MATCH($L420, 'Source Data'!$B$26:$J$26,1),TRUE))))</f>
        <v/>
      </c>
      <c r="P420" s="170" t="str">
        <f>IF(OR(AND(OR($J420="Retired",$J420="Permanent Low-Use"),$K420&lt;=2021),(AND($J420="New",$K420&gt;2021))),"N/A",IF($N420=0,0,IF(ISERROR(VLOOKUP($E420,'Source Data'!$B$29:$J$60, MATCH($L420, 'Source Data'!$B$26:$J$26,1),TRUE))=TRUE,"",VLOOKUP($E420,'Source Data'!$B$29:$J$60,MATCH($L420, 'Source Data'!$B$26:$J$26,1),TRUE))))</f>
        <v/>
      </c>
      <c r="Q420" s="170" t="str">
        <f>IF(OR(AND(OR($J420="Retired",$J420="Permanent Low-Use"),$K420&lt;=2022),(AND($J420="New",$K420&gt;2022))),"N/A",IF($N420=0,0,IF(ISERROR(VLOOKUP($E420,'Source Data'!$B$29:$J$60, MATCH($L420, 'Source Data'!$B$26:$J$26,1),TRUE))=TRUE,"",VLOOKUP($E420,'Source Data'!$B$29:$J$60,MATCH($L420, 'Source Data'!$B$26:$J$26,1),TRUE))))</f>
        <v/>
      </c>
      <c r="R420" s="170" t="str">
        <f>IF(OR(AND(OR($J420="Retired",$J420="Permanent Low-Use"),$K420&lt;=2023),(AND($J420="New",$K420&gt;2023))),"N/A",IF($N420=0,0,IF(ISERROR(VLOOKUP($E420,'Source Data'!$B$29:$J$60, MATCH($L420, 'Source Data'!$B$26:$J$26,1),TRUE))=TRUE,"",VLOOKUP($E420,'Source Data'!$B$29:$J$60,MATCH($L420, 'Source Data'!$B$26:$J$26,1),TRUE))))</f>
        <v/>
      </c>
      <c r="S420" s="170" t="str">
        <f>IF(OR(AND(OR($J420="Retired",$J420="Permanent Low-Use"),$K420&lt;=2024),(AND($J420="New",$K420&gt;2024))),"N/A",IF($N420=0,0,IF(ISERROR(VLOOKUP($E420,'Source Data'!$B$29:$J$60, MATCH($L420, 'Source Data'!$B$26:$J$26,1),TRUE))=TRUE,"",VLOOKUP($E420,'Source Data'!$B$29:$J$60,MATCH($L420, 'Source Data'!$B$26:$J$26,1),TRUE))))</f>
        <v/>
      </c>
      <c r="T420" s="170" t="str">
        <f>IF(OR(AND(OR($J420="Retired",$J420="Permanent Low-Use"),$K420&lt;=2025),(AND($J420="New",$K420&gt;2025))),"N/A",IF($N420=0,0,IF(ISERROR(VLOOKUP($E420,'Source Data'!$B$29:$J$60, MATCH($L420, 'Source Data'!$B$26:$J$26,1),TRUE))=TRUE,"",VLOOKUP($E420,'Source Data'!$B$29:$J$60,MATCH($L420, 'Source Data'!$B$26:$J$26,1),TRUE))))</f>
        <v/>
      </c>
      <c r="U420" s="170" t="str">
        <f>IF(OR(AND(OR($J420="Retired",$J420="Permanent Low-Use"),$K420&lt;=2026),(AND($J420="New",$K420&gt;2026))),"N/A",IF($N420=0,0,IF(ISERROR(VLOOKUP($E420,'Source Data'!$B$29:$J$60, MATCH($L420, 'Source Data'!$B$26:$J$26,1),TRUE))=TRUE,"",VLOOKUP($E420,'Source Data'!$B$29:$J$60,MATCH($L420, 'Source Data'!$B$26:$J$26,1),TRUE))))</f>
        <v/>
      </c>
      <c r="V420" s="170" t="str">
        <f>IF(OR(AND(OR($J420="Retired",$J420="Permanent Low-Use"),$K420&lt;=2027),(AND($J420="New",$K420&gt;2027))),"N/A",IF($N420=0,0,IF(ISERROR(VLOOKUP($E420,'Source Data'!$B$29:$J$60, MATCH($L420, 'Source Data'!$B$26:$J$26,1),TRUE))=TRUE,"",VLOOKUP($E420,'Source Data'!$B$29:$J$60,MATCH($L420, 'Source Data'!$B$26:$J$26,1),TRUE))))</f>
        <v/>
      </c>
      <c r="W420" s="170" t="str">
        <f>IF(OR(AND(OR($J420="Retired",$J420="Permanent Low-Use"),$K420&lt;=2028),(AND($J420="New",$K420&gt;2028))),"N/A",IF($N420=0,0,IF(ISERROR(VLOOKUP($E420,'Source Data'!$B$29:$J$60, MATCH($L420, 'Source Data'!$B$26:$J$26,1),TRUE))=TRUE,"",VLOOKUP($E420,'Source Data'!$B$29:$J$60,MATCH($L420, 'Source Data'!$B$26:$J$26,1),TRUE))))</f>
        <v/>
      </c>
      <c r="X420" s="170" t="str">
        <f>IF(OR(AND(OR($J420="Retired",$J420="Permanent Low-Use"),$K420&lt;=2029),(AND($J420="New",$K420&gt;2029))),"N/A",IF($N420=0,0,IF(ISERROR(VLOOKUP($E420,'Source Data'!$B$29:$J$60, MATCH($L420, 'Source Data'!$B$26:$J$26,1),TRUE))=TRUE,"",VLOOKUP($E420,'Source Data'!$B$29:$J$60,MATCH($L420, 'Source Data'!$B$26:$J$26,1),TRUE))))</f>
        <v/>
      </c>
      <c r="Y420" s="170" t="str">
        <f>IF(OR(AND(OR($J420="Retired",$J420="Permanent Low-Use"),$K420&lt;=2030),(AND($J420="New",$K420&gt;2030))),"N/A",IF($N420=0,0,IF(ISERROR(VLOOKUP($E420,'Source Data'!$B$29:$J$60, MATCH($L420, 'Source Data'!$B$26:$J$26,1),TRUE))=TRUE,"",VLOOKUP($E420,'Source Data'!$B$29:$J$60,MATCH($L420, 'Source Data'!$B$26:$J$26,1),TRUE))))</f>
        <v/>
      </c>
      <c r="Z420" s="171" t="str">
        <f>IF(ISNUMBER($L420),IF(OR(AND(OR($J420="Retired",$J420="Permanent Low-Use"),$K420&lt;=2020),(AND($J420="New",$K420&gt;2020))),"N/A",VLOOKUP($F420,'Source Data'!$B$15:$I$22,5)),"")</f>
        <v/>
      </c>
      <c r="AA420" s="171" t="str">
        <f>IF(ISNUMBER($F420), IF(OR(AND(OR($J420="Retired", $J420="Permanent Low-Use"), $K420&lt;=2021), (AND($J420= "New", $K420&gt;2021))), "N/A", VLOOKUP($F420, 'Source Data'!$B$15:$I$22,6)), "")</f>
        <v/>
      </c>
      <c r="AB420" s="171" t="str">
        <f>IF(ISNUMBER($F420), IF(OR(AND(OR($J420="Retired", $J420="Permanent Low-Use"), $K420&lt;=2022), (AND($J420= "New", $K420&gt;2022))), "N/A", VLOOKUP($F420, 'Source Data'!$B$15:$I$22,7)), "")</f>
        <v/>
      </c>
      <c r="AC420" s="171" t="str">
        <f>IF(ISNUMBER($F420), IF(OR(AND(OR($J420="Retired", $J420="Permanent Low-Use"), $K420&lt;=2023), (AND($J420= "New", $K420&gt;2023))), "N/A", VLOOKUP($F420, 'Source Data'!$B$15:$I$22,8)), "")</f>
        <v/>
      </c>
      <c r="AD420" s="171" t="str">
        <f>IF(ISNUMBER($F420), IF(OR(AND(OR($J420="Retired", $J420="Permanent Low-Use"), $K420&lt;=2024), (AND($J420= "New", $K420&gt;2024))), "N/A", VLOOKUP($F420, 'Source Data'!$B$15:$I$22,8)), "")</f>
        <v/>
      </c>
      <c r="AE420" s="171" t="str">
        <f>IF(ISNUMBER($F420), IF(OR(AND(OR($J420="Retired", $J420="Permanent Low-Use"), $K420&lt;=2025), (AND($J420= "New", $K420&gt;2025))), "N/A", VLOOKUP($F420, 'Source Data'!$B$15:$I$22,8)), "")</f>
        <v/>
      </c>
      <c r="AF420" s="171" t="str">
        <f>IF(ISNUMBER($F420), IF(OR(AND(OR($J420="Retired", $J420="Permanent Low-Use"), $K420&lt;=2026), (AND($J420= "New", $K420&gt;2026))), "N/A", VLOOKUP($F420, 'Source Data'!$B$15:$I$22,8)), "")</f>
        <v/>
      </c>
      <c r="AG420" s="171" t="str">
        <f>IF(ISNUMBER($F420), IF(OR(AND(OR($J420="Retired", $J420="Permanent Low-Use"), $K420&lt;=2027), (AND($J420= "New", $K420&gt;2027))), "N/A", VLOOKUP($F420, 'Source Data'!$B$15:$I$22,8)), "")</f>
        <v/>
      </c>
      <c r="AH420" s="171" t="str">
        <f>IF(ISNUMBER($F420), IF(OR(AND(OR($J420="Retired", $J420="Permanent Low-Use"), $K420&lt;=2028), (AND($J420= "New", $K420&gt;2028))), "N/A", VLOOKUP($F420, 'Source Data'!$B$15:$I$22,8)), "")</f>
        <v/>
      </c>
      <c r="AI420" s="171" t="str">
        <f>IF(ISNUMBER($F420), IF(OR(AND(OR($J420="Retired", $J420="Permanent Low-Use"), $K420&lt;=2029), (AND($J420= "New", $K420&gt;2029))), "N/A", VLOOKUP($F420, 'Source Data'!$B$15:$I$22,8)), "")</f>
        <v/>
      </c>
      <c r="AJ420" s="171" t="str">
        <f>IF(ISNUMBER($F420), IF(OR(AND(OR($J420="Retired", $J420="Permanent Low-Use"), $K420&lt;=2030), (AND($J420= "New", $K420&gt;2030))), "N/A", VLOOKUP($F420, 'Source Data'!$B$15:$I$22,8)), "")</f>
        <v/>
      </c>
      <c r="AK420" s="171" t="str">
        <f>IF($N420= 0, "N/A", IF(ISERROR(VLOOKUP($F420, 'Source Data'!$B$4:$C$11,2)), "", VLOOKUP($F420, 'Source Data'!$B$4:$C$11,2)))</f>
        <v/>
      </c>
    </row>
    <row r="421" spans="1:37" x14ac:dyDescent="0.35">
      <c r="A421" s="99"/>
      <c r="B421" s="89"/>
      <c r="C421" s="90"/>
      <c r="D421" s="90"/>
      <c r="E421" s="91"/>
      <c r="F421" s="91"/>
      <c r="G421" s="86"/>
      <c r="H421" s="87"/>
      <c r="I421" s="86"/>
      <c r="J421" s="88"/>
      <c r="K421" s="92"/>
      <c r="L421" s="168" t="str">
        <f t="shared" si="17"/>
        <v/>
      </c>
      <c r="M421" s="170" t="str">
        <f>IF(ISERROR(VLOOKUP(E421,'Source Data'!$B$67:$J$97, MATCH(F421, 'Source Data'!$B$64:$J$64,1),TRUE))=TRUE,"",VLOOKUP(E421,'Source Data'!$B$67:$J$97,MATCH(F421, 'Source Data'!$B$64:$J$64,1),TRUE))</f>
        <v/>
      </c>
      <c r="N421" s="169" t="str">
        <f t="shared" si="18"/>
        <v/>
      </c>
      <c r="O421" s="170" t="str">
        <f>IF(OR(AND(OR($J421="Retired",$J421="Permanent Low-Use"),$K421&lt;=2020),(AND($J421="New",$K421&gt;2020))),"N/A",IF($N421=0,0,IF(ISERROR(VLOOKUP($E421,'Source Data'!$B$29:$J$60, MATCH($L421, 'Source Data'!$B$26:$J$26,1),TRUE))=TRUE,"",VLOOKUP($E421,'Source Data'!$B$29:$J$60,MATCH($L421, 'Source Data'!$B$26:$J$26,1),TRUE))))</f>
        <v/>
      </c>
      <c r="P421" s="170" t="str">
        <f>IF(OR(AND(OR($J421="Retired",$J421="Permanent Low-Use"),$K421&lt;=2021),(AND($J421="New",$K421&gt;2021))),"N/A",IF($N421=0,0,IF(ISERROR(VLOOKUP($E421,'Source Data'!$B$29:$J$60, MATCH($L421, 'Source Data'!$B$26:$J$26,1),TRUE))=TRUE,"",VLOOKUP($E421,'Source Data'!$B$29:$J$60,MATCH($L421, 'Source Data'!$B$26:$J$26,1),TRUE))))</f>
        <v/>
      </c>
      <c r="Q421" s="170" t="str">
        <f>IF(OR(AND(OR($J421="Retired",$J421="Permanent Low-Use"),$K421&lt;=2022),(AND($J421="New",$K421&gt;2022))),"N/A",IF($N421=0,0,IF(ISERROR(VLOOKUP($E421,'Source Data'!$B$29:$J$60, MATCH($L421, 'Source Data'!$B$26:$J$26,1),TRUE))=TRUE,"",VLOOKUP($E421,'Source Data'!$B$29:$J$60,MATCH($L421, 'Source Data'!$B$26:$J$26,1),TRUE))))</f>
        <v/>
      </c>
      <c r="R421" s="170" t="str">
        <f>IF(OR(AND(OR($J421="Retired",$J421="Permanent Low-Use"),$K421&lt;=2023),(AND($J421="New",$K421&gt;2023))),"N/A",IF($N421=0,0,IF(ISERROR(VLOOKUP($E421,'Source Data'!$B$29:$J$60, MATCH($L421, 'Source Data'!$B$26:$J$26,1),TRUE))=TRUE,"",VLOOKUP($E421,'Source Data'!$B$29:$J$60,MATCH($L421, 'Source Data'!$B$26:$J$26,1),TRUE))))</f>
        <v/>
      </c>
      <c r="S421" s="170" t="str">
        <f>IF(OR(AND(OR($J421="Retired",$J421="Permanent Low-Use"),$K421&lt;=2024),(AND($J421="New",$K421&gt;2024))),"N/A",IF($N421=0,0,IF(ISERROR(VLOOKUP($E421,'Source Data'!$B$29:$J$60, MATCH($L421, 'Source Data'!$B$26:$J$26,1),TRUE))=TRUE,"",VLOOKUP($E421,'Source Data'!$B$29:$J$60,MATCH($L421, 'Source Data'!$B$26:$J$26,1),TRUE))))</f>
        <v/>
      </c>
      <c r="T421" s="170" t="str">
        <f>IF(OR(AND(OR($J421="Retired",$J421="Permanent Low-Use"),$K421&lt;=2025),(AND($J421="New",$K421&gt;2025))),"N/A",IF($N421=0,0,IF(ISERROR(VLOOKUP($E421,'Source Data'!$B$29:$J$60, MATCH($L421, 'Source Data'!$B$26:$J$26,1),TRUE))=TRUE,"",VLOOKUP($E421,'Source Data'!$B$29:$J$60,MATCH($L421, 'Source Data'!$B$26:$J$26,1),TRUE))))</f>
        <v/>
      </c>
      <c r="U421" s="170" t="str">
        <f>IF(OR(AND(OR($J421="Retired",$J421="Permanent Low-Use"),$K421&lt;=2026),(AND($J421="New",$K421&gt;2026))),"N/A",IF($N421=0,0,IF(ISERROR(VLOOKUP($E421,'Source Data'!$B$29:$J$60, MATCH($L421, 'Source Data'!$B$26:$J$26,1),TRUE))=TRUE,"",VLOOKUP($E421,'Source Data'!$B$29:$J$60,MATCH($L421, 'Source Data'!$B$26:$J$26,1),TRUE))))</f>
        <v/>
      </c>
      <c r="V421" s="170" t="str">
        <f>IF(OR(AND(OR($J421="Retired",$J421="Permanent Low-Use"),$K421&lt;=2027),(AND($J421="New",$K421&gt;2027))),"N/A",IF($N421=0,0,IF(ISERROR(VLOOKUP($E421,'Source Data'!$B$29:$J$60, MATCH($L421, 'Source Data'!$B$26:$J$26,1),TRUE))=TRUE,"",VLOOKUP($E421,'Source Data'!$B$29:$J$60,MATCH($L421, 'Source Data'!$B$26:$J$26,1),TRUE))))</f>
        <v/>
      </c>
      <c r="W421" s="170" t="str">
        <f>IF(OR(AND(OR($J421="Retired",$J421="Permanent Low-Use"),$K421&lt;=2028),(AND($J421="New",$K421&gt;2028))),"N/A",IF($N421=0,0,IF(ISERROR(VLOOKUP($E421,'Source Data'!$B$29:$J$60, MATCH($L421, 'Source Data'!$B$26:$J$26,1),TRUE))=TRUE,"",VLOOKUP($E421,'Source Data'!$B$29:$J$60,MATCH($L421, 'Source Data'!$B$26:$J$26,1),TRUE))))</f>
        <v/>
      </c>
      <c r="X421" s="170" t="str">
        <f>IF(OR(AND(OR($J421="Retired",$J421="Permanent Low-Use"),$K421&lt;=2029),(AND($J421="New",$K421&gt;2029))),"N/A",IF($N421=0,0,IF(ISERROR(VLOOKUP($E421,'Source Data'!$B$29:$J$60, MATCH($L421, 'Source Data'!$B$26:$J$26,1),TRUE))=TRUE,"",VLOOKUP($E421,'Source Data'!$B$29:$J$60,MATCH($L421, 'Source Data'!$B$26:$J$26,1),TRUE))))</f>
        <v/>
      </c>
      <c r="Y421" s="170" t="str">
        <f>IF(OR(AND(OR($J421="Retired",$J421="Permanent Low-Use"),$K421&lt;=2030),(AND($J421="New",$K421&gt;2030))),"N/A",IF($N421=0,0,IF(ISERROR(VLOOKUP($E421,'Source Data'!$B$29:$J$60, MATCH($L421, 'Source Data'!$B$26:$J$26,1),TRUE))=TRUE,"",VLOOKUP($E421,'Source Data'!$B$29:$J$60,MATCH($L421, 'Source Data'!$B$26:$J$26,1),TRUE))))</f>
        <v/>
      </c>
      <c r="Z421" s="171" t="str">
        <f>IF(ISNUMBER($L421),IF(OR(AND(OR($J421="Retired",$J421="Permanent Low-Use"),$K421&lt;=2020),(AND($J421="New",$K421&gt;2020))),"N/A",VLOOKUP($F421,'Source Data'!$B$15:$I$22,5)),"")</f>
        <v/>
      </c>
      <c r="AA421" s="171" t="str">
        <f>IF(ISNUMBER($F421), IF(OR(AND(OR($J421="Retired", $J421="Permanent Low-Use"), $K421&lt;=2021), (AND($J421= "New", $K421&gt;2021))), "N/A", VLOOKUP($F421, 'Source Data'!$B$15:$I$22,6)), "")</f>
        <v/>
      </c>
      <c r="AB421" s="171" t="str">
        <f>IF(ISNUMBER($F421), IF(OR(AND(OR($J421="Retired", $J421="Permanent Low-Use"), $K421&lt;=2022), (AND($J421= "New", $K421&gt;2022))), "N/A", VLOOKUP($F421, 'Source Data'!$B$15:$I$22,7)), "")</f>
        <v/>
      </c>
      <c r="AC421" s="171" t="str">
        <f>IF(ISNUMBER($F421), IF(OR(AND(OR($J421="Retired", $J421="Permanent Low-Use"), $K421&lt;=2023), (AND($J421= "New", $K421&gt;2023))), "N/A", VLOOKUP($F421, 'Source Data'!$B$15:$I$22,8)), "")</f>
        <v/>
      </c>
      <c r="AD421" s="171" t="str">
        <f>IF(ISNUMBER($F421), IF(OR(AND(OR($J421="Retired", $J421="Permanent Low-Use"), $K421&lt;=2024), (AND($J421= "New", $K421&gt;2024))), "N/A", VLOOKUP($F421, 'Source Data'!$B$15:$I$22,8)), "")</f>
        <v/>
      </c>
      <c r="AE421" s="171" t="str">
        <f>IF(ISNUMBER($F421), IF(OR(AND(OR($J421="Retired", $J421="Permanent Low-Use"), $K421&lt;=2025), (AND($J421= "New", $K421&gt;2025))), "N/A", VLOOKUP($F421, 'Source Data'!$B$15:$I$22,8)), "")</f>
        <v/>
      </c>
      <c r="AF421" s="171" t="str">
        <f>IF(ISNUMBER($F421), IF(OR(AND(OR($J421="Retired", $J421="Permanent Low-Use"), $K421&lt;=2026), (AND($J421= "New", $K421&gt;2026))), "N/A", VLOOKUP($F421, 'Source Data'!$B$15:$I$22,8)), "")</f>
        <v/>
      </c>
      <c r="AG421" s="171" t="str">
        <f>IF(ISNUMBER($F421), IF(OR(AND(OR($J421="Retired", $J421="Permanent Low-Use"), $K421&lt;=2027), (AND($J421= "New", $K421&gt;2027))), "N/A", VLOOKUP($F421, 'Source Data'!$B$15:$I$22,8)), "")</f>
        <v/>
      </c>
      <c r="AH421" s="171" t="str">
        <f>IF(ISNUMBER($F421), IF(OR(AND(OR($J421="Retired", $J421="Permanent Low-Use"), $K421&lt;=2028), (AND($J421= "New", $K421&gt;2028))), "N/A", VLOOKUP($F421, 'Source Data'!$B$15:$I$22,8)), "")</f>
        <v/>
      </c>
      <c r="AI421" s="171" t="str">
        <f>IF(ISNUMBER($F421), IF(OR(AND(OR($J421="Retired", $J421="Permanent Low-Use"), $K421&lt;=2029), (AND($J421= "New", $K421&gt;2029))), "N/A", VLOOKUP($F421, 'Source Data'!$B$15:$I$22,8)), "")</f>
        <v/>
      </c>
      <c r="AJ421" s="171" t="str">
        <f>IF(ISNUMBER($F421), IF(OR(AND(OR($J421="Retired", $J421="Permanent Low-Use"), $K421&lt;=2030), (AND($J421= "New", $K421&gt;2030))), "N/A", VLOOKUP($F421, 'Source Data'!$B$15:$I$22,8)), "")</f>
        <v/>
      </c>
      <c r="AK421" s="171" t="str">
        <f>IF($N421= 0, "N/A", IF(ISERROR(VLOOKUP($F421, 'Source Data'!$B$4:$C$11,2)), "", VLOOKUP($F421, 'Source Data'!$B$4:$C$11,2)))</f>
        <v/>
      </c>
    </row>
    <row r="422" spans="1:37" x14ac:dyDescent="0.35">
      <c r="A422" s="99"/>
      <c r="B422" s="89"/>
      <c r="C422" s="90"/>
      <c r="D422" s="90"/>
      <c r="E422" s="91"/>
      <c r="F422" s="91"/>
      <c r="G422" s="86"/>
      <c r="H422" s="87"/>
      <c r="I422" s="86"/>
      <c r="J422" s="88"/>
      <c r="K422" s="92"/>
      <c r="L422" s="168" t="str">
        <f t="shared" si="17"/>
        <v/>
      </c>
      <c r="M422" s="170" t="str">
        <f>IF(ISERROR(VLOOKUP(E422,'Source Data'!$B$67:$J$97, MATCH(F422, 'Source Data'!$B$64:$J$64,1),TRUE))=TRUE,"",VLOOKUP(E422,'Source Data'!$B$67:$J$97,MATCH(F422, 'Source Data'!$B$64:$J$64,1),TRUE))</f>
        <v/>
      </c>
      <c r="N422" s="169" t="str">
        <f t="shared" si="18"/>
        <v/>
      </c>
      <c r="O422" s="170" t="str">
        <f>IF(OR(AND(OR($J422="Retired",$J422="Permanent Low-Use"),$K422&lt;=2020),(AND($J422="New",$K422&gt;2020))),"N/A",IF($N422=0,0,IF(ISERROR(VLOOKUP($E422,'Source Data'!$B$29:$J$60, MATCH($L422, 'Source Data'!$B$26:$J$26,1),TRUE))=TRUE,"",VLOOKUP($E422,'Source Data'!$B$29:$J$60,MATCH($L422, 'Source Data'!$B$26:$J$26,1),TRUE))))</f>
        <v/>
      </c>
      <c r="P422" s="170" t="str">
        <f>IF(OR(AND(OR($J422="Retired",$J422="Permanent Low-Use"),$K422&lt;=2021),(AND($J422="New",$K422&gt;2021))),"N/A",IF($N422=0,0,IF(ISERROR(VLOOKUP($E422,'Source Data'!$B$29:$J$60, MATCH($L422, 'Source Data'!$B$26:$J$26,1),TRUE))=TRUE,"",VLOOKUP($E422,'Source Data'!$B$29:$J$60,MATCH($L422, 'Source Data'!$B$26:$J$26,1),TRUE))))</f>
        <v/>
      </c>
      <c r="Q422" s="170" t="str">
        <f>IF(OR(AND(OR($J422="Retired",$J422="Permanent Low-Use"),$K422&lt;=2022),(AND($J422="New",$K422&gt;2022))),"N/A",IF($N422=0,0,IF(ISERROR(VLOOKUP($E422,'Source Data'!$B$29:$J$60, MATCH($L422, 'Source Data'!$B$26:$J$26,1),TRUE))=TRUE,"",VLOOKUP($E422,'Source Data'!$B$29:$J$60,MATCH($L422, 'Source Data'!$B$26:$J$26,1),TRUE))))</f>
        <v/>
      </c>
      <c r="R422" s="170" t="str">
        <f>IF(OR(AND(OR($J422="Retired",$J422="Permanent Low-Use"),$K422&lt;=2023),(AND($J422="New",$K422&gt;2023))),"N/A",IF($N422=0,0,IF(ISERROR(VLOOKUP($E422,'Source Data'!$B$29:$J$60, MATCH($L422, 'Source Data'!$B$26:$J$26,1),TRUE))=TRUE,"",VLOOKUP($E422,'Source Data'!$B$29:$J$60,MATCH($L422, 'Source Data'!$B$26:$J$26,1),TRUE))))</f>
        <v/>
      </c>
      <c r="S422" s="170" t="str">
        <f>IF(OR(AND(OR($J422="Retired",$J422="Permanent Low-Use"),$K422&lt;=2024),(AND($J422="New",$K422&gt;2024))),"N/A",IF($N422=0,0,IF(ISERROR(VLOOKUP($E422,'Source Data'!$B$29:$J$60, MATCH($L422, 'Source Data'!$B$26:$J$26,1),TRUE))=TRUE,"",VLOOKUP($E422,'Source Data'!$B$29:$J$60,MATCH($L422, 'Source Data'!$B$26:$J$26,1),TRUE))))</f>
        <v/>
      </c>
      <c r="T422" s="170" t="str">
        <f>IF(OR(AND(OR($J422="Retired",$J422="Permanent Low-Use"),$K422&lt;=2025),(AND($J422="New",$K422&gt;2025))),"N/A",IF($N422=0,0,IF(ISERROR(VLOOKUP($E422,'Source Data'!$B$29:$J$60, MATCH($L422, 'Source Data'!$B$26:$J$26,1),TRUE))=TRUE,"",VLOOKUP($E422,'Source Data'!$B$29:$J$60,MATCH($L422, 'Source Data'!$B$26:$J$26,1),TRUE))))</f>
        <v/>
      </c>
      <c r="U422" s="170" t="str">
        <f>IF(OR(AND(OR($J422="Retired",$J422="Permanent Low-Use"),$K422&lt;=2026),(AND($J422="New",$K422&gt;2026))),"N/A",IF($N422=0,0,IF(ISERROR(VLOOKUP($E422,'Source Data'!$B$29:$J$60, MATCH($L422, 'Source Data'!$B$26:$J$26,1),TRUE))=TRUE,"",VLOOKUP($E422,'Source Data'!$B$29:$J$60,MATCH($L422, 'Source Data'!$B$26:$J$26,1),TRUE))))</f>
        <v/>
      </c>
      <c r="V422" s="170" t="str">
        <f>IF(OR(AND(OR($J422="Retired",$J422="Permanent Low-Use"),$K422&lt;=2027),(AND($J422="New",$K422&gt;2027))),"N/A",IF($N422=0,0,IF(ISERROR(VLOOKUP($E422,'Source Data'!$B$29:$J$60, MATCH($L422, 'Source Data'!$B$26:$J$26,1),TRUE))=TRUE,"",VLOOKUP($E422,'Source Data'!$B$29:$J$60,MATCH($L422, 'Source Data'!$B$26:$J$26,1),TRUE))))</f>
        <v/>
      </c>
      <c r="W422" s="170" t="str">
        <f>IF(OR(AND(OR($J422="Retired",$J422="Permanent Low-Use"),$K422&lt;=2028),(AND($J422="New",$K422&gt;2028))),"N/A",IF($N422=0,0,IF(ISERROR(VLOOKUP($E422,'Source Data'!$B$29:$J$60, MATCH($L422, 'Source Data'!$B$26:$J$26,1),TRUE))=TRUE,"",VLOOKUP($E422,'Source Data'!$B$29:$J$60,MATCH($L422, 'Source Data'!$B$26:$J$26,1),TRUE))))</f>
        <v/>
      </c>
      <c r="X422" s="170" t="str">
        <f>IF(OR(AND(OR($J422="Retired",$J422="Permanent Low-Use"),$K422&lt;=2029),(AND($J422="New",$K422&gt;2029))),"N/A",IF($N422=0,0,IF(ISERROR(VLOOKUP($E422,'Source Data'!$B$29:$J$60, MATCH($L422, 'Source Data'!$B$26:$J$26,1),TRUE))=TRUE,"",VLOOKUP($E422,'Source Data'!$B$29:$J$60,MATCH($L422, 'Source Data'!$B$26:$J$26,1),TRUE))))</f>
        <v/>
      </c>
      <c r="Y422" s="170" t="str">
        <f>IF(OR(AND(OR($J422="Retired",$J422="Permanent Low-Use"),$K422&lt;=2030),(AND($J422="New",$K422&gt;2030))),"N/A",IF($N422=0,0,IF(ISERROR(VLOOKUP($E422,'Source Data'!$B$29:$J$60, MATCH($L422, 'Source Data'!$B$26:$J$26,1),TRUE))=TRUE,"",VLOOKUP($E422,'Source Data'!$B$29:$J$60,MATCH($L422, 'Source Data'!$B$26:$J$26,1),TRUE))))</f>
        <v/>
      </c>
      <c r="Z422" s="171" t="str">
        <f>IF(ISNUMBER($L422),IF(OR(AND(OR($J422="Retired",$J422="Permanent Low-Use"),$K422&lt;=2020),(AND($J422="New",$K422&gt;2020))),"N/A",VLOOKUP($F422,'Source Data'!$B$15:$I$22,5)),"")</f>
        <v/>
      </c>
      <c r="AA422" s="171" t="str">
        <f>IF(ISNUMBER($F422), IF(OR(AND(OR($J422="Retired", $J422="Permanent Low-Use"), $K422&lt;=2021), (AND($J422= "New", $K422&gt;2021))), "N/A", VLOOKUP($F422, 'Source Data'!$B$15:$I$22,6)), "")</f>
        <v/>
      </c>
      <c r="AB422" s="171" t="str">
        <f>IF(ISNUMBER($F422), IF(OR(AND(OR($J422="Retired", $J422="Permanent Low-Use"), $K422&lt;=2022), (AND($J422= "New", $K422&gt;2022))), "N/A", VLOOKUP($F422, 'Source Data'!$B$15:$I$22,7)), "")</f>
        <v/>
      </c>
      <c r="AC422" s="171" t="str">
        <f>IF(ISNUMBER($F422), IF(OR(AND(OR($J422="Retired", $J422="Permanent Low-Use"), $K422&lt;=2023), (AND($J422= "New", $K422&gt;2023))), "N/A", VLOOKUP($F422, 'Source Data'!$B$15:$I$22,8)), "")</f>
        <v/>
      </c>
      <c r="AD422" s="171" t="str">
        <f>IF(ISNUMBER($F422), IF(OR(AND(OR($J422="Retired", $J422="Permanent Low-Use"), $K422&lt;=2024), (AND($J422= "New", $K422&gt;2024))), "N/A", VLOOKUP($F422, 'Source Data'!$B$15:$I$22,8)), "")</f>
        <v/>
      </c>
      <c r="AE422" s="171" t="str">
        <f>IF(ISNUMBER($F422), IF(OR(AND(OR($J422="Retired", $J422="Permanent Low-Use"), $K422&lt;=2025), (AND($J422= "New", $K422&gt;2025))), "N/A", VLOOKUP($F422, 'Source Data'!$B$15:$I$22,8)), "")</f>
        <v/>
      </c>
      <c r="AF422" s="171" t="str">
        <f>IF(ISNUMBER($F422), IF(OR(AND(OR($J422="Retired", $J422="Permanent Low-Use"), $K422&lt;=2026), (AND($J422= "New", $K422&gt;2026))), "N/A", VLOOKUP($F422, 'Source Data'!$B$15:$I$22,8)), "")</f>
        <v/>
      </c>
      <c r="AG422" s="171" t="str">
        <f>IF(ISNUMBER($F422), IF(OR(AND(OR($J422="Retired", $J422="Permanent Low-Use"), $K422&lt;=2027), (AND($J422= "New", $K422&gt;2027))), "N/A", VLOOKUP($F422, 'Source Data'!$B$15:$I$22,8)), "")</f>
        <v/>
      </c>
      <c r="AH422" s="171" t="str">
        <f>IF(ISNUMBER($F422), IF(OR(AND(OR($J422="Retired", $J422="Permanent Low-Use"), $K422&lt;=2028), (AND($J422= "New", $K422&gt;2028))), "N/A", VLOOKUP($F422, 'Source Data'!$B$15:$I$22,8)), "")</f>
        <v/>
      </c>
      <c r="AI422" s="171" t="str">
        <f>IF(ISNUMBER($F422), IF(OR(AND(OR($J422="Retired", $J422="Permanent Low-Use"), $K422&lt;=2029), (AND($J422= "New", $K422&gt;2029))), "N/A", VLOOKUP($F422, 'Source Data'!$B$15:$I$22,8)), "")</f>
        <v/>
      </c>
      <c r="AJ422" s="171" t="str">
        <f>IF(ISNUMBER($F422), IF(OR(AND(OR($J422="Retired", $J422="Permanent Low-Use"), $K422&lt;=2030), (AND($J422= "New", $K422&gt;2030))), "N/A", VLOOKUP($F422, 'Source Data'!$B$15:$I$22,8)), "")</f>
        <v/>
      </c>
      <c r="AK422" s="171" t="str">
        <f>IF($N422= 0, "N/A", IF(ISERROR(VLOOKUP($F422, 'Source Data'!$B$4:$C$11,2)), "", VLOOKUP($F422, 'Source Data'!$B$4:$C$11,2)))</f>
        <v/>
      </c>
    </row>
    <row r="423" spans="1:37" x14ac:dyDescent="0.35">
      <c r="A423" s="99"/>
      <c r="B423" s="89"/>
      <c r="C423" s="90"/>
      <c r="D423" s="90"/>
      <c r="E423" s="91"/>
      <c r="F423" s="91"/>
      <c r="G423" s="86"/>
      <c r="H423" s="87"/>
      <c r="I423" s="86"/>
      <c r="J423" s="88"/>
      <c r="K423" s="92"/>
      <c r="L423" s="168" t="str">
        <f t="shared" si="17"/>
        <v/>
      </c>
      <c r="M423" s="170" t="str">
        <f>IF(ISERROR(VLOOKUP(E423,'Source Data'!$B$67:$J$97, MATCH(F423, 'Source Data'!$B$64:$J$64,1),TRUE))=TRUE,"",VLOOKUP(E423,'Source Data'!$B$67:$J$97,MATCH(F423, 'Source Data'!$B$64:$J$64,1),TRUE))</f>
        <v/>
      </c>
      <c r="N423" s="169" t="str">
        <f t="shared" si="18"/>
        <v/>
      </c>
      <c r="O423" s="170" t="str">
        <f>IF(OR(AND(OR($J423="Retired",$J423="Permanent Low-Use"),$K423&lt;=2020),(AND($J423="New",$K423&gt;2020))),"N/A",IF($N423=0,0,IF(ISERROR(VLOOKUP($E423,'Source Data'!$B$29:$J$60, MATCH($L423, 'Source Data'!$B$26:$J$26,1),TRUE))=TRUE,"",VLOOKUP($E423,'Source Data'!$B$29:$J$60,MATCH($L423, 'Source Data'!$B$26:$J$26,1),TRUE))))</f>
        <v/>
      </c>
      <c r="P423" s="170" t="str">
        <f>IF(OR(AND(OR($J423="Retired",$J423="Permanent Low-Use"),$K423&lt;=2021),(AND($J423="New",$K423&gt;2021))),"N/A",IF($N423=0,0,IF(ISERROR(VLOOKUP($E423,'Source Data'!$B$29:$J$60, MATCH($L423, 'Source Data'!$B$26:$J$26,1),TRUE))=TRUE,"",VLOOKUP($E423,'Source Data'!$B$29:$J$60,MATCH($L423, 'Source Data'!$B$26:$J$26,1),TRUE))))</f>
        <v/>
      </c>
      <c r="Q423" s="170" t="str">
        <f>IF(OR(AND(OR($J423="Retired",$J423="Permanent Low-Use"),$K423&lt;=2022),(AND($J423="New",$K423&gt;2022))),"N/A",IF($N423=0,0,IF(ISERROR(VLOOKUP($E423,'Source Data'!$B$29:$J$60, MATCH($L423, 'Source Data'!$B$26:$J$26,1),TRUE))=TRUE,"",VLOOKUP($E423,'Source Data'!$B$29:$J$60,MATCH($L423, 'Source Data'!$B$26:$J$26,1),TRUE))))</f>
        <v/>
      </c>
      <c r="R423" s="170" t="str">
        <f>IF(OR(AND(OR($J423="Retired",$J423="Permanent Low-Use"),$K423&lt;=2023),(AND($J423="New",$K423&gt;2023))),"N/A",IF($N423=0,0,IF(ISERROR(VLOOKUP($E423,'Source Data'!$B$29:$J$60, MATCH($L423, 'Source Data'!$B$26:$J$26,1),TRUE))=TRUE,"",VLOOKUP($E423,'Source Data'!$B$29:$J$60,MATCH($L423, 'Source Data'!$B$26:$J$26,1),TRUE))))</f>
        <v/>
      </c>
      <c r="S423" s="170" t="str">
        <f>IF(OR(AND(OR($J423="Retired",$J423="Permanent Low-Use"),$K423&lt;=2024),(AND($J423="New",$K423&gt;2024))),"N/A",IF($N423=0,0,IF(ISERROR(VLOOKUP($E423,'Source Data'!$B$29:$J$60, MATCH($L423, 'Source Data'!$B$26:$J$26,1),TRUE))=TRUE,"",VLOOKUP($E423,'Source Data'!$B$29:$J$60,MATCH($L423, 'Source Data'!$B$26:$J$26,1),TRUE))))</f>
        <v/>
      </c>
      <c r="T423" s="170" t="str">
        <f>IF(OR(AND(OR($J423="Retired",$J423="Permanent Low-Use"),$K423&lt;=2025),(AND($J423="New",$K423&gt;2025))),"N/A",IF($N423=0,0,IF(ISERROR(VLOOKUP($E423,'Source Data'!$B$29:$J$60, MATCH($L423, 'Source Data'!$B$26:$J$26,1),TRUE))=TRUE,"",VLOOKUP($E423,'Source Data'!$B$29:$J$60,MATCH($L423, 'Source Data'!$B$26:$J$26,1),TRUE))))</f>
        <v/>
      </c>
      <c r="U423" s="170" t="str">
        <f>IF(OR(AND(OR($J423="Retired",$J423="Permanent Low-Use"),$K423&lt;=2026),(AND($J423="New",$K423&gt;2026))),"N/A",IF($N423=0,0,IF(ISERROR(VLOOKUP($E423,'Source Data'!$B$29:$J$60, MATCH($L423, 'Source Data'!$B$26:$J$26,1),TRUE))=TRUE,"",VLOOKUP($E423,'Source Data'!$B$29:$J$60,MATCH($L423, 'Source Data'!$B$26:$J$26,1),TRUE))))</f>
        <v/>
      </c>
      <c r="V423" s="170" t="str">
        <f>IF(OR(AND(OR($J423="Retired",$J423="Permanent Low-Use"),$K423&lt;=2027),(AND($J423="New",$K423&gt;2027))),"N/A",IF($N423=0,0,IF(ISERROR(VLOOKUP($E423,'Source Data'!$B$29:$J$60, MATCH($L423, 'Source Data'!$B$26:$J$26,1),TRUE))=TRUE,"",VLOOKUP($E423,'Source Data'!$B$29:$J$60,MATCH($L423, 'Source Data'!$B$26:$J$26,1),TRUE))))</f>
        <v/>
      </c>
      <c r="W423" s="170" t="str">
        <f>IF(OR(AND(OR($J423="Retired",$J423="Permanent Low-Use"),$K423&lt;=2028),(AND($J423="New",$K423&gt;2028))),"N/A",IF($N423=0,0,IF(ISERROR(VLOOKUP($E423,'Source Data'!$B$29:$J$60, MATCH($L423, 'Source Data'!$B$26:$J$26,1),TRUE))=TRUE,"",VLOOKUP($E423,'Source Data'!$B$29:$J$60,MATCH($L423, 'Source Data'!$B$26:$J$26,1),TRUE))))</f>
        <v/>
      </c>
      <c r="X423" s="170" t="str">
        <f>IF(OR(AND(OR($J423="Retired",$J423="Permanent Low-Use"),$K423&lt;=2029),(AND($J423="New",$K423&gt;2029))),"N/A",IF($N423=0,0,IF(ISERROR(VLOOKUP($E423,'Source Data'!$B$29:$J$60, MATCH($L423, 'Source Data'!$B$26:$J$26,1),TRUE))=TRUE,"",VLOOKUP($E423,'Source Data'!$B$29:$J$60,MATCH($L423, 'Source Data'!$B$26:$J$26,1),TRUE))))</f>
        <v/>
      </c>
      <c r="Y423" s="170" t="str">
        <f>IF(OR(AND(OR($J423="Retired",$J423="Permanent Low-Use"),$K423&lt;=2030),(AND($J423="New",$K423&gt;2030))),"N/A",IF($N423=0,0,IF(ISERROR(VLOOKUP($E423,'Source Data'!$B$29:$J$60, MATCH($L423, 'Source Data'!$B$26:$J$26,1),TRUE))=TRUE,"",VLOOKUP($E423,'Source Data'!$B$29:$J$60,MATCH($L423, 'Source Data'!$B$26:$J$26,1),TRUE))))</f>
        <v/>
      </c>
      <c r="Z423" s="171" t="str">
        <f>IF(ISNUMBER($L423),IF(OR(AND(OR($J423="Retired",$J423="Permanent Low-Use"),$K423&lt;=2020),(AND($J423="New",$K423&gt;2020))),"N/A",VLOOKUP($F423,'Source Data'!$B$15:$I$22,5)),"")</f>
        <v/>
      </c>
      <c r="AA423" s="171" t="str">
        <f>IF(ISNUMBER($F423), IF(OR(AND(OR($J423="Retired", $J423="Permanent Low-Use"), $K423&lt;=2021), (AND($J423= "New", $K423&gt;2021))), "N/A", VLOOKUP($F423, 'Source Data'!$B$15:$I$22,6)), "")</f>
        <v/>
      </c>
      <c r="AB423" s="171" t="str">
        <f>IF(ISNUMBER($F423), IF(OR(AND(OR($J423="Retired", $J423="Permanent Low-Use"), $K423&lt;=2022), (AND($J423= "New", $K423&gt;2022))), "N/A", VLOOKUP($F423, 'Source Data'!$B$15:$I$22,7)), "")</f>
        <v/>
      </c>
      <c r="AC423" s="171" t="str">
        <f>IF(ISNUMBER($F423), IF(OR(AND(OR($J423="Retired", $J423="Permanent Low-Use"), $K423&lt;=2023), (AND($J423= "New", $K423&gt;2023))), "N/A", VLOOKUP($F423, 'Source Data'!$B$15:$I$22,8)), "")</f>
        <v/>
      </c>
      <c r="AD423" s="171" t="str">
        <f>IF(ISNUMBER($F423), IF(OR(AND(OR($J423="Retired", $J423="Permanent Low-Use"), $K423&lt;=2024), (AND($J423= "New", $K423&gt;2024))), "N/A", VLOOKUP($F423, 'Source Data'!$B$15:$I$22,8)), "")</f>
        <v/>
      </c>
      <c r="AE423" s="171" t="str">
        <f>IF(ISNUMBER($F423), IF(OR(AND(OR($J423="Retired", $J423="Permanent Low-Use"), $K423&lt;=2025), (AND($J423= "New", $K423&gt;2025))), "N/A", VLOOKUP($F423, 'Source Data'!$B$15:$I$22,8)), "")</f>
        <v/>
      </c>
      <c r="AF423" s="171" t="str">
        <f>IF(ISNUMBER($F423), IF(OR(AND(OR($J423="Retired", $J423="Permanent Low-Use"), $K423&lt;=2026), (AND($J423= "New", $K423&gt;2026))), "N/A", VLOOKUP($F423, 'Source Data'!$B$15:$I$22,8)), "")</f>
        <v/>
      </c>
      <c r="AG423" s="171" t="str">
        <f>IF(ISNUMBER($F423), IF(OR(AND(OR($J423="Retired", $J423="Permanent Low-Use"), $K423&lt;=2027), (AND($J423= "New", $K423&gt;2027))), "N/A", VLOOKUP($F423, 'Source Data'!$B$15:$I$22,8)), "")</f>
        <v/>
      </c>
      <c r="AH423" s="171" t="str">
        <f>IF(ISNUMBER($F423), IF(OR(AND(OR($J423="Retired", $J423="Permanent Low-Use"), $K423&lt;=2028), (AND($J423= "New", $K423&gt;2028))), "N/A", VLOOKUP($F423, 'Source Data'!$B$15:$I$22,8)), "")</f>
        <v/>
      </c>
      <c r="AI423" s="171" t="str">
        <f>IF(ISNUMBER($F423), IF(OR(AND(OR($J423="Retired", $J423="Permanent Low-Use"), $K423&lt;=2029), (AND($J423= "New", $K423&gt;2029))), "N/A", VLOOKUP($F423, 'Source Data'!$B$15:$I$22,8)), "")</f>
        <v/>
      </c>
      <c r="AJ423" s="171" t="str">
        <f>IF(ISNUMBER($F423), IF(OR(AND(OR($J423="Retired", $J423="Permanent Low-Use"), $K423&lt;=2030), (AND($J423= "New", $K423&gt;2030))), "N/A", VLOOKUP($F423, 'Source Data'!$B$15:$I$22,8)), "")</f>
        <v/>
      </c>
      <c r="AK423" s="171" t="str">
        <f>IF($N423= 0, "N/A", IF(ISERROR(VLOOKUP($F423, 'Source Data'!$B$4:$C$11,2)), "", VLOOKUP($F423, 'Source Data'!$B$4:$C$11,2)))</f>
        <v/>
      </c>
    </row>
    <row r="424" spans="1:37" x14ac:dyDescent="0.35">
      <c r="A424" s="99"/>
      <c r="B424" s="89"/>
      <c r="C424" s="90"/>
      <c r="D424" s="90"/>
      <c r="E424" s="91"/>
      <c r="F424" s="91"/>
      <c r="G424" s="86"/>
      <c r="H424" s="87"/>
      <c r="I424" s="86"/>
      <c r="J424" s="88"/>
      <c r="K424" s="92"/>
      <c r="L424" s="168" t="str">
        <f t="shared" si="17"/>
        <v/>
      </c>
      <c r="M424" s="170" t="str">
        <f>IF(ISERROR(VLOOKUP(E424,'Source Data'!$B$67:$J$97, MATCH(F424, 'Source Data'!$B$64:$J$64,1),TRUE))=TRUE,"",VLOOKUP(E424,'Source Data'!$B$67:$J$97,MATCH(F424, 'Source Data'!$B$64:$J$64,1),TRUE))</f>
        <v/>
      </c>
      <c r="N424" s="169" t="str">
        <f t="shared" si="18"/>
        <v/>
      </c>
      <c r="O424" s="170" t="str">
        <f>IF(OR(AND(OR($J424="Retired",$J424="Permanent Low-Use"),$K424&lt;=2020),(AND($J424="New",$K424&gt;2020))),"N/A",IF($N424=0,0,IF(ISERROR(VLOOKUP($E424,'Source Data'!$B$29:$J$60, MATCH($L424, 'Source Data'!$B$26:$J$26,1),TRUE))=TRUE,"",VLOOKUP($E424,'Source Data'!$B$29:$J$60,MATCH($L424, 'Source Data'!$B$26:$J$26,1),TRUE))))</f>
        <v/>
      </c>
      <c r="P424" s="170" t="str">
        <f>IF(OR(AND(OR($J424="Retired",$J424="Permanent Low-Use"),$K424&lt;=2021),(AND($J424="New",$K424&gt;2021))),"N/A",IF($N424=0,0,IF(ISERROR(VLOOKUP($E424,'Source Data'!$B$29:$J$60, MATCH($L424, 'Source Data'!$B$26:$J$26,1),TRUE))=TRUE,"",VLOOKUP($E424,'Source Data'!$B$29:$J$60,MATCH($L424, 'Source Data'!$B$26:$J$26,1),TRUE))))</f>
        <v/>
      </c>
      <c r="Q424" s="170" t="str">
        <f>IF(OR(AND(OR($J424="Retired",$J424="Permanent Low-Use"),$K424&lt;=2022),(AND($J424="New",$K424&gt;2022))),"N/A",IF($N424=0,0,IF(ISERROR(VLOOKUP($E424,'Source Data'!$B$29:$J$60, MATCH($L424, 'Source Data'!$B$26:$J$26,1),TRUE))=TRUE,"",VLOOKUP($E424,'Source Data'!$B$29:$J$60,MATCH($L424, 'Source Data'!$B$26:$J$26,1),TRUE))))</f>
        <v/>
      </c>
      <c r="R424" s="170" t="str">
        <f>IF(OR(AND(OR($J424="Retired",$J424="Permanent Low-Use"),$K424&lt;=2023),(AND($J424="New",$K424&gt;2023))),"N/A",IF($N424=0,0,IF(ISERROR(VLOOKUP($E424,'Source Data'!$B$29:$J$60, MATCH($L424, 'Source Data'!$B$26:$J$26,1),TRUE))=TRUE,"",VLOOKUP($E424,'Source Data'!$B$29:$J$60,MATCH($L424, 'Source Data'!$B$26:$J$26,1),TRUE))))</f>
        <v/>
      </c>
      <c r="S424" s="170" t="str">
        <f>IF(OR(AND(OR($J424="Retired",$J424="Permanent Low-Use"),$K424&lt;=2024),(AND($J424="New",$K424&gt;2024))),"N/A",IF($N424=0,0,IF(ISERROR(VLOOKUP($E424,'Source Data'!$B$29:$J$60, MATCH($L424, 'Source Data'!$B$26:$J$26,1),TRUE))=TRUE,"",VLOOKUP($E424,'Source Data'!$B$29:$J$60,MATCH($L424, 'Source Data'!$B$26:$J$26,1),TRUE))))</f>
        <v/>
      </c>
      <c r="T424" s="170" t="str">
        <f>IF(OR(AND(OR($J424="Retired",$J424="Permanent Low-Use"),$K424&lt;=2025),(AND($J424="New",$K424&gt;2025))),"N/A",IF($N424=0,0,IF(ISERROR(VLOOKUP($E424,'Source Data'!$B$29:$J$60, MATCH($L424, 'Source Data'!$B$26:$J$26,1),TRUE))=TRUE,"",VLOOKUP($E424,'Source Data'!$B$29:$J$60,MATCH($L424, 'Source Data'!$B$26:$J$26,1),TRUE))))</f>
        <v/>
      </c>
      <c r="U424" s="170" t="str">
        <f>IF(OR(AND(OR($J424="Retired",$J424="Permanent Low-Use"),$K424&lt;=2026),(AND($J424="New",$K424&gt;2026))),"N/A",IF($N424=0,0,IF(ISERROR(VLOOKUP($E424,'Source Data'!$B$29:$J$60, MATCH($L424, 'Source Data'!$B$26:$J$26,1),TRUE))=TRUE,"",VLOOKUP($E424,'Source Data'!$B$29:$J$60,MATCH($L424, 'Source Data'!$B$26:$J$26,1),TRUE))))</f>
        <v/>
      </c>
      <c r="V424" s="170" t="str">
        <f>IF(OR(AND(OR($J424="Retired",$J424="Permanent Low-Use"),$K424&lt;=2027),(AND($J424="New",$K424&gt;2027))),"N/A",IF($N424=0,0,IF(ISERROR(VLOOKUP($E424,'Source Data'!$B$29:$J$60, MATCH($L424, 'Source Data'!$B$26:$J$26,1),TRUE))=TRUE,"",VLOOKUP($E424,'Source Data'!$B$29:$J$60,MATCH($L424, 'Source Data'!$B$26:$J$26,1),TRUE))))</f>
        <v/>
      </c>
      <c r="W424" s="170" t="str">
        <f>IF(OR(AND(OR($J424="Retired",$J424="Permanent Low-Use"),$K424&lt;=2028),(AND($J424="New",$K424&gt;2028))),"N/A",IF($N424=0,0,IF(ISERROR(VLOOKUP($E424,'Source Data'!$B$29:$J$60, MATCH($L424, 'Source Data'!$B$26:$J$26,1),TRUE))=TRUE,"",VLOOKUP($E424,'Source Data'!$B$29:$J$60,MATCH($L424, 'Source Data'!$B$26:$J$26,1),TRUE))))</f>
        <v/>
      </c>
      <c r="X424" s="170" t="str">
        <f>IF(OR(AND(OR($J424="Retired",$J424="Permanent Low-Use"),$K424&lt;=2029),(AND($J424="New",$K424&gt;2029))),"N/A",IF($N424=0,0,IF(ISERROR(VLOOKUP($E424,'Source Data'!$B$29:$J$60, MATCH($L424, 'Source Data'!$B$26:$J$26,1),TRUE))=TRUE,"",VLOOKUP($E424,'Source Data'!$B$29:$J$60,MATCH($L424, 'Source Data'!$B$26:$J$26,1),TRUE))))</f>
        <v/>
      </c>
      <c r="Y424" s="170" t="str">
        <f>IF(OR(AND(OR($J424="Retired",$J424="Permanent Low-Use"),$K424&lt;=2030),(AND($J424="New",$K424&gt;2030))),"N/A",IF($N424=0,0,IF(ISERROR(VLOOKUP($E424,'Source Data'!$B$29:$J$60, MATCH($L424, 'Source Data'!$B$26:$J$26,1),TRUE))=TRUE,"",VLOOKUP($E424,'Source Data'!$B$29:$J$60,MATCH($L424, 'Source Data'!$B$26:$J$26,1),TRUE))))</f>
        <v/>
      </c>
      <c r="Z424" s="171" t="str">
        <f>IF(ISNUMBER($L424),IF(OR(AND(OR($J424="Retired",$J424="Permanent Low-Use"),$K424&lt;=2020),(AND($J424="New",$K424&gt;2020))),"N/A",VLOOKUP($F424,'Source Data'!$B$15:$I$22,5)),"")</f>
        <v/>
      </c>
      <c r="AA424" s="171" t="str">
        <f>IF(ISNUMBER($F424), IF(OR(AND(OR($J424="Retired", $J424="Permanent Low-Use"), $K424&lt;=2021), (AND($J424= "New", $K424&gt;2021))), "N/A", VLOOKUP($F424, 'Source Data'!$B$15:$I$22,6)), "")</f>
        <v/>
      </c>
      <c r="AB424" s="171" t="str">
        <f>IF(ISNUMBER($F424), IF(OR(AND(OR($J424="Retired", $J424="Permanent Low-Use"), $K424&lt;=2022), (AND($J424= "New", $K424&gt;2022))), "N/A", VLOOKUP($F424, 'Source Data'!$B$15:$I$22,7)), "")</f>
        <v/>
      </c>
      <c r="AC424" s="171" t="str">
        <f>IF(ISNUMBER($F424), IF(OR(AND(OR($J424="Retired", $J424="Permanent Low-Use"), $K424&lt;=2023), (AND($J424= "New", $K424&gt;2023))), "N/A", VLOOKUP($F424, 'Source Data'!$B$15:$I$22,8)), "")</f>
        <v/>
      </c>
      <c r="AD424" s="171" t="str">
        <f>IF(ISNUMBER($F424), IF(OR(AND(OR($J424="Retired", $J424="Permanent Low-Use"), $K424&lt;=2024), (AND($J424= "New", $K424&gt;2024))), "N/A", VLOOKUP($F424, 'Source Data'!$B$15:$I$22,8)), "")</f>
        <v/>
      </c>
      <c r="AE424" s="171" t="str">
        <f>IF(ISNUMBER($F424), IF(OR(AND(OR($J424="Retired", $J424="Permanent Low-Use"), $K424&lt;=2025), (AND($J424= "New", $K424&gt;2025))), "N/A", VLOOKUP($F424, 'Source Data'!$B$15:$I$22,8)), "")</f>
        <v/>
      </c>
      <c r="AF424" s="171" t="str">
        <f>IF(ISNUMBER($F424), IF(OR(AND(OR($J424="Retired", $J424="Permanent Low-Use"), $K424&lt;=2026), (AND($J424= "New", $K424&gt;2026))), "N/A", VLOOKUP($F424, 'Source Data'!$B$15:$I$22,8)), "")</f>
        <v/>
      </c>
      <c r="AG424" s="171" t="str">
        <f>IF(ISNUMBER($F424), IF(OR(AND(OR($J424="Retired", $J424="Permanent Low-Use"), $K424&lt;=2027), (AND($J424= "New", $K424&gt;2027))), "N/A", VLOOKUP($F424, 'Source Data'!$B$15:$I$22,8)), "")</f>
        <v/>
      </c>
      <c r="AH424" s="171" t="str">
        <f>IF(ISNUMBER($F424), IF(OR(AND(OR($J424="Retired", $J424="Permanent Low-Use"), $K424&lt;=2028), (AND($J424= "New", $K424&gt;2028))), "N/A", VLOOKUP($F424, 'Source Data'!$B$15:$I$22,8)), "")</f>
        <v/>
      </c>
      <c r="AI424" s="171" t="str">
        <f>IF(ISNUMBER($F424), IF(OR(AND(OR($J424="Retired", $J424="Permanent Low-Use"), $K424&lt;=2029), (AND($J424= "New", $K424&gt;2029))), "N/A", VLOOKUP($F424, 'Source Data'!$B$15:$I$22,8)), "")</f>
        <v/>
      </c>
      <c r="AJ424" s="171" t="str">
        <f>IF(ISNUMBER($F424), IF(OR(AND(OR($J424="Retired", $J424="Permanent Low-Use"), $K424&lt;=2030), (AND($J424= "New", $K424&gt;2030))), "N/A", VLOOKUP($F424, 'Source Data'!$B$15:$I$22,8)), "")</f>
        <v/>
      </c>
      <c r="AK424" s="171" t="str">
        <f>IF($N424= 0, "N/A", IF(ISERROR(VLOOKUP($F424, 'Source Data'!$B$4:$C$11,2)), "", VLOOKUP($F424, 'Source Data'!$B$4:$C$11,2)))</f>
        <v/>
      </c>
    </row>
    <row r="425" spans="1:37" x14ac:dyDescent="0.35">
      <c r="A425" s="99"/>
      <c r="B425" s="89"/>
      <c r="C425" s="90"/>
      <c r="D425" s="90"/>
      <c r="E425" s="91"/>
      <c r="F425" s="91"/>
      <c r="G425" s="86"/>
      <c r="H425" s="87"/>
      <c r="I425" s="86"/>
      <c r="J425" s="88"/>
      <c r="K425" s="92"/>
      <c r="L425" s="168" t="str">
        <f t="shared" si="17"/>
        <v/>
      </c>
      <c r="M425" s="170" t="str">
        <f>IF(ISERROR(VLOOKUP(E425,'Source Data'!$B$67:$J$97, MATCH(F425, 'Source Data'!$B$64:$J$64,1),TRUE))=TRUE,"",VLOOKUP(E425,'Source Data'!$B$67:$J$97,MATCH(F425, 'Source Data'!$B$64:$J$64,1),TRUE))</f>
        <v/>
      </c>
      <c r="N425" s="169" t="str">
        <f t="shared" si="18"/>
        <v/>
      </c>
      <c r="O425" s="170" t="str">
        <f>IF(OR(AND(OR($J425="Retired",$J425="Permanent Low-Use"),$K425&lt;=2020),(AND($J425="New",$K425&gt;2020))),"N/A",IF($N425=0,0,IF(ISERROR(VLOOKUP($E425,'Source Data'!$B$29:$J$60, MATCH($L425, 'Source Data'!$B$26:$J$26,1),TRUE))=TRUE,"",VLOOKUP($E425,'Source Data'!$B$29:$J$60,MATCH($L425, 'Source Data'!$B$26:$J$26,1),TRUE))))</f>
        <v/>
      </c>
      <c r="P425" s="170" t="str">
        <f>IF(OR(AND(OR($J425="Retired",$J425="Permanent Low-Use"),$K425&lt;=2021),(AND($J425="New",$K425&gt;2021))),"N/A",IF($N425=0,0,IF(ISERROR(VLOOKUP($E425,'Source Data'!$B$29:$J$60, MATCH($L425, 'Source Data'!$B$26:$J$26,1),TRUE))=TRUE,"",VLOOKUP($E425,'Source Data'!$B$29:$J$60,MATCH($L425, 'Source Data'!$B$26:$J$26,1),TRUE))))</f>
        <v/>
      </c>
      <c r="Q425" s="170" t="str">
        <f>IF(OR(AND(OR($J425="Retired",$J425="Permanent Low-Use"),$K425&lt;=2022),(AND($J425="New",$K425&gt;2022))),"N/A",IF($N425=0,0,IF(ISERROR(VLOOKUP($E425,'Source Data'!$B$29:$J$60, MATCH($L425, 'Source Data'!$B$26:$J$26,1),TRUE))=TRUE,"",VLOOKUP($E425,'Source Data'!$B$29:$J$60,MATCH($L425, 'Source Data'!$B$26:$J$26,1),TRUE))))</f>
        <v/>
      </c>
      <c r="R425" s="170" t="str">
        <f>IF(OR(AND(OR($J425="Retired",$J425="Permanent Low-Use"),$K425&lt;=2023),(AND($J425="New",$K425&gt;2023))),"N/A",IF($N425=0,0,IF(ISERROR(VLOOKUP($E425,'Source Data'!$B$29:$J$60, MATCH($L425, 'Source Data'!$B$26:$J$26,1),TRUE))=TRUE,"",VLOOKUP($E425,'Source Data'!$B$29:$J$60,MATCH($L425, 'Source Data'!$B$26:$J$26,1),TRUE))))</f>
        <v/>
      </c>
      <c r="S425" s="170" t="str">
        <f>IF(OR(AND(OR($J425="Retired",$J425="Permanent Low-Use"),$K425&lt;=2024),(AND($J425="New",$K425&gt;2024))),"N/A",IF($N425=0,0,IF(ISERROR(VLOOKUP($E425,'Source Data'!$B$29:$J$60, MATCH($L425, 'Source Data'!$B$26:$J$26,1),TRUE))=TRUE,"",VLOOKUP($E425,'Source Data'!$B$29:$J$60,MATCH($L425, 'Source Data'!$B$26:$J$26,1),TRUE))))</f>
        <v/>
      </c>
      <c r="T425" s="170" t="str">
        <f>IF(OR(AND(OR($J425="Retired",$J425="Permanent Low-Use"),$K425&lt;=2025),(AND($J425="New",$K425&gt;2025))),"N/A",IF($N425=0,0,IF(ISERROR(VLOOKUP($E425,'Source Data'!$B$29:$J$60, MATCH($L425, 'Source Data'!$B$26:$J$26,1),TRUE))=TRUE,"",VLOOKUP($E425,'Source Data'!$B$29:$J$60,MATCH($L425, 'Source Data'!$B$26:$J$26,1),TRUE))))</f>
        <v/>
      </c>
      <c r="U425" s="170" t="str">
        <f>IF(OR(AND(OR($J425="Retired",$J425="Permanent Low-Use"),$K425&lt;=2026),(AND($J425="New",$K425&gt;2026))),"N/A",IF($N425=0,0,IF(ISERROR(VLOOKUP($E425,'Source Data'!$B$29:$J$60, MATCH($L425, 'Source Data'!$B$26:$J$26,1),TRUE))=TRUE,"",VLOOKUP($E425,'Source Data'!$B$29:$J$60,MATCH($L425, 'Source Data'!$B$26:$J$26,1),TRUE))))</f>
        <v/>
      </c>
      <c r="V425" s="170" t="str">
        <f>IF(OR(AND(OR($J425="Retired",$J425="Permanent Low-Use"),$K425&lt;=2027),(AND($J425="New",$K425&gt;2027))),"N/A",IF($N425=0,0,IF(ISERROR(VLOOKUP($E425,'Source Data'!$B$29:$J$60, MATCH($L425, 'Source Data'!$B$26:$J$26,1),TRUE))=TRUE,"",VLOOKUP($E425,'Source Data'!$B$29:$J$60,MATCH($L425, 'Source Data'!$B$26:$J$26,1),TRUE))))</f>
        <v/>
      </c>
      <c r="W425" s="170" t="str">
        <f>IF(OR(AND(OR($J425="Retired",$J425="Permanent Low-Use"),$K425&lt;=2028),(AND($J425="New",$K425&gt;2028))),"N/A",IF($N425=0,0,IF(ISERROR(VLOOKUP($E425,'Source Data'!$B$29:$J$60, MATCH($L425, 'Source Data'!$B$26:$J$26,1),TRUE))=TRUE,"",VLOOKUP($E425,'Source Data'!$B$29:$J$60,MATCH($L425, 'Source Data'!$B$26:$J$26,1),TRUE))))</f>
        <v/>
      </c>
      <c r="X425" s="170" t="str">
        <f>IF(OR(AND(OR($J425="Retired",$J425="Permanent Low-Use"),$K425&lt;=2029),(AND($J425="New",$K425&gt;2029))),"N/A",IF($N425=0,0,IF(ISERROR(VLOOKUP($E425,'Source Data'!$B$29:$J$60, MATCH($L425, 'Source Data'!$B$26:$J$26,1),TRUE))=TRUE,"",VLOOKUP($E425,'Source Data'!$B$29:$J$60,MATCH($L425, 'Source Data'!$B$26:$J$26,1),TRUE))))</f>
        <v/>
      </c>
      <c r="Y425" s="170" t="str">
        <f>IF(OR(AND(OR($J425="Retired",$J425="Permanent Low-Use"),$K425&lt;=2030),(AND($J425="New",$K425&gt;2030))),"N/A",IF($N425=0,0,IF(ISERROR(VLOOKUP($E425,'Source Data'!$B$29:$J$60, MATCH($L425, 'Source Data'!$B$26:$J$26,1),TRUE))=TRUE,"",VLOOKUP($E425,'Source Data'!$B$29:$J$60,MATCH($L425, 'Source Data'!$B$26:$J$26,1),TRUE))))</f>
        <v/>
      </c>
      <c r="Z425" s="171" t="str">
        <f>IF(ISNUMBER($L425),IF(OR(AND(OR($J425="Retired",$J425="Permanent Low-Use"),$K425&lt;=2020),(AND($J425="New",$K425&gt;2020))),"N/A",VLOOKUP($F425,'Source Data'!$B$15:$I$22,5)),"")</f>
        <v/>
      </c>
      <c r="AA425" s="171" t="str">
        <f>IF(ISNUMBER($F425), IF(OR(AND(OR($J425="Retired", $J425="Permanent Low-Use"), $K425&lt;=2021), (AND($J425= "New", $K425&gt;2021))), "N/A", VLOOKUP($F425, 'Source Data'!$B$15:$I$22,6)), "")</f>
        <v/>
      </c>
      <c r="AB425" s="171" t="str">
        <f>IF(ISNUMBER($F425), IF(OR(AND(OR($J425="Retired", $J425="Permanent Low-Use"), $K425&lt;=2022), (AND($J425= "New", $K425&gt;2022))), "N/A", VLOOKUP($F425, 'Source Data'!$B$15:$I$22,7)), "")</f>
        <v/>
      </c>
      <c r="AC425" s="171" t="str">
        <f>IF(ISNUMBER($F425), IF(OR(AND(OR($J425="Retired", $J425="Permanent Low-Use"), $K425&lt;=2023), (AND($J425= "New", $K425&gt;2023))), "N/A", VLOOKUP($F425, 'Source Data'!$B$15:$I$22,8)), "")</f>
        <v/>
      </c>
      <c r="AD425" s="171" t="str">
        <f>IF(ISNUMBER($F425), IF(OR(AND(OR($J425="Retired", $J425="Permanent Low-Use"), $K425&lt;=2024), (AND($J425= "New", $K425&gt;2024))), "N/A", VLOOKUP($F425, 'Source Data'!$B$15:$I$22,8)), "")</f>
        <v/>
      </c>
      <c r="AE425" s="171" t="str">
        <f>IF(ISNUMBER($F425), IF(OR(AND(OR($J425="Retired", $J425="Permanent Low-Use"), $K425&lt;=2025), (AND($J425= "New", $K425&gt;2025))), "N/A", VLOOKUP($F425, 'Source Data'!$B$15:$I$22,8)), "")</f>
        <v/>
      </c>
      <c r="AF425" s="171" t="str">
        <f>IF(ISNUMBER($F425), IF(OR(AND(OR($J425="Retired", $J425="Permanent Low-Use"), $K425&lt;=2026), (AND($J425= "New", $K425&gt;2026))), "N/A", VLOOKUP($F425, 'Source Data'!$B$15:$I$22,8)), "")</f>
        <v/>
      </c>
      <c r="AG425" s="171" t="str">
        <f>IF(ISNUMBER($F425), IF(OR(AND(OR($J425="Retired", $J425="Permanent Low-Use"), $K425&lt;=2027), (AND($J425= "New", $K425&gt;2027))), "N/A", VLOOKUP($F425, 'Source Data'!$B$15:$I$22,8)), "")</f>
        <v/>
      </c>
      <c r="AH425" s="171" t="str">
        <f>IF(ISNUMBER($F425), IF(OR(AND(OR($J425="Retired", $J425="Permanent Low-Use"), $K425&lt;=2028), (AND($J425= "New", $K425&gt;2028))), "N/A", VLOOKUP($F425, 'Source Data'!$B$15:$I$22,8)), "")</f>
        <v/>
      </c>
      <c r="AI425" s="171" t="str">
        <f>IF(ISNUMBER($F425), IF(OR(AND(OR($J425="Retired", $J425="Permanent Low-Use"), $K425&lt;=2029), (AND($J425= "New", $K425&gt;2029))), "N/A", VLOOKUP($F425, 'Source Data'!$B$15:$I$22,8)), "")</f>
        <v/>
      </c>
      <c r="AJ425" s="171" t="str">
        <f>IF(ISNUMBER($F425), IF(OR(AND(OR($J425="Retired", $J425="Permanent Low-Use"), $K425&lt;=2030), (AND($J425= "New", $K425&gt;2030))), "N/A", VLOOKUP($F425, 'Source Data'!$B$15:$I$22,8)), "")</f>
        <v/>
      </c>
      <c r="AK425" s="171" t="str">
        <f>IF($N425= 0, "N/A", IF(ISERROR(VLOOKUP($F425, 'Source Data'!$B$4:$C$11,2)), "", VLOOKUP($F425, 'Source Data'!$B$4:$C$11,2)))</f>
        <v/>
      </c>
    </row>
    <row r="426" spans="1:37" x14ac:dyDescent="0.35">
      <c r="A426" s="99"/>
      <c r="B426" s="89"/>
      <c r="C426" s="90"/>
      <c r="D426" s="90"/>
      <c r="E426" s="91"/>
      <c r="F426" s="91"/>
      <c r="G426" s="86"/>
      <c r="H426" s="87"/>
      <c r="I426" s="86"/>
      <c r="J426" s="88"/>
      <c r="K426" s="92"/>
      <c r="L426" s="168" t="str">
        <f t="shared" si="17"/>
        <v/>
      </c>
      <c r="M426" s="170" t="str">
        <f>IF(ISERROR(VLOOKUP(E426,'Source Data'!$B$67:$J$97, MATCH(F426, 'Source Data'!$B$64:$J$64,1),TRUE))=TRUE,"",VLOOKUP(E426,'Source Data'!$B$67:$J$97,MATCH(F426, 'Source Data'!$B$64:$J$64,1),TRUE))</f>
        <v/>
      </c>
      <c r="N426" s="169" t="str">
        <f t="shared" si="18"/>
        <v/>
      </c>
      <c r="O426" s="170" t="str">
        <f>IF(OR(AND(OR($J426="Retired",$J426="Permanent Low-Use"),$K426&lt;=2020),(AND($J426="New",$K426&gt;2020))),"N/A",IF($N426=0,0,IF(ISERROR(VLOOKUP($E426,'Source Data'!$B$29:$J$60, MATCH($L426, 'Source Data'!$B$26:$J$26,1),TRUE))=TRUE,"",VLOOKUP($E426,'Source Data'!$B$29:$J$60,MATCH($L426, 'Source Data'!$B$26:$J$26,1),TRUE))))</f>
        <v/>
      </c>
      <c r="P426" s="170" t="str">
        <f>IF(OR(AND(OR($J426="Retired",$J426="Permanent Low-Use"),$K426&lt;=2021),(AND($J426="New",$K426&gt;2021))),"N/A",IF($N426=0,0,IF(ISERROR(VLOOKUP($E426,'Source Data'!$B$29:$J$60, MATCH($L426, 'Source Data'!$B$26:$J$26,1),TRUE))=TRUE,"",VLOOKUP($E426,'Source Data'!$B$29:$J$60,MATCH($L426, 'Source Data'!$B$26:$J$26,1),TRUE))))</f>
        <v/>
      </c>
      <c r="Q426" s="170" t="str">
        <f>IF(OR(AND(OR($J426="Retired",$J426="Permanent Low-Use"),$K426&lt;=2022),(AND($J426="New",$K426&gt;2022))),"N/A",IF($N426=0,0,IF(ISERROR(VLOOKUP($E426,'Source Data'!$B$29:$J$60, MATCH($L426, 'Source Data'!$B$26:$J$26,1),TRUE))=TRUE,"",VLOOKUP($E426,'Source Data'!$B$29:$J$60,MATCH($L426, 'Source Data'!$B$26:$J$26,1),TRUE))))</f>
        <v/>
      </c>
      <c r="R426" s="170" t="str">
        <f>IF(OR(AND(OR($J426="Retired",$J426="Permanent Low-Use"),$K426&lt;=2023),(AND($J426="New",$K426&gt;2023))),"N/A",IF($N426=0,0,IF(ISERROR(VLOOKUP($E426,'Source Data'!$B$29:$J$60, MATCH($L426, 'Source Data'!$B$26:$J$26,1),TRUE))=TRUE,"",VLOOKUP($E426,'Source Data'!$B$29:$J$60,MATCH($L426, 'Source Data'!$B$26:$J$26,1),TRUE))))</f>
        <v/>
      </c>
      <c r="S426" s="170" t="str">
        <f>IF(OR(AND(OR($J426="Retired",$J426="Permanent Low-Use"),$K426&lt;=2024),(AND($J426="New",$K426&gt;2024))),"N/A",IF($N426=0,0,IF(ISERROR(VLOOKUP($E426,'Source Data'!$B$29:$J$60, MATCH($L426, 'Source Data'!$B$26:$J$26,1),TRUE))=TRUE,"",VLOOKUP($E426,'Source Data'!$B$29:$J$60,MATCH($L426, 'Source Data'!$B$26:$J$26,1),TRUE))))</f>
        <v/>
      </c>
      <c r="T426" s="170" t="str">
        <f>IF(OR(AND(OR($J426="Retired",$J426="Permanent Low-Use"),$K426&lt;=2025),(AND($J426="New",$K426&gt;2025))),"N/A",IF($N426=0,0,IF(ISERROR(VLOOKUP($E426,'Source Data'!$B$29:$J$60, MATCH($L426, 'Source Data'!$B$26:$J$26,1),TRUE))=TRUE,"",VLOOKUP($E426,'Source Data'!$B$29:$J$60,MATCH($L426, 'Source Data'!$B$26:$J$26,1),TRUE))))</f>
        <v/>
      </c>
      <c r="U426" s="170" t="str">
        <f>IF(OR(AND(OR($J426="Retired",$J426="Permanent Low-Use"),$K426&lt;=2026),(AND($J426="New",$K426&gt;2026))),"N/A",IF($N426=0,0,IF(ISERROR(VLOOKUP($E426,'Source Data'!$B$29:$J$60, MATCH($L426, 'Source Data'!$B$26:$J$26,1),TRUE))=TRUE,"",VLOOKUP($E426,'Source Data'!$B$29:$J$60,MATCH($L426, 'Source Data'!$B$26:$J$26,1),TRUE))))</f>
        <v/>
      </c>
      <c r="V426" s="170" t="str">
        <f>IF(OR(AND(OR($J426="Retired",$J426="Permanent Low-Use"),$K426&lt;=2027),(AND($J426="New",$K426&gt;2027))),"N/A",IF($N426=0,0,IF(ISERROR(VLOOKUP($E426,'Source Data'!$B$29:$J$60, MATCH($L426, 'Source Data'!$B$26:$J$26,1),TRUE))=TRUE,"",VLOOKUP($E426,'Source Data'!$B$29:$J$60,MATCH($L426, 'Source Data'!$B$26:$J$26,1),TRUE))))</f>
        <v/>
      </c>
      <c r="W426" s="170" t="str">
        <f>IF(OR(AND(OR($J426="Retired",$J426="Permanent Low-Use"),$K426&lt;=2028),(AND($J426="New",$K426&gt;2028))),"N/A",IF($N426=0,0,IF(ISERROR(VLOOKUP($E426,'Source Data'!$B$29:$J$60, MATCH($L426, 'Source Data'!$B$26:$J$26,1),TRUE))=TRUE,"",VLOOKUP($E426,'Source Data'!$B$29:$J$60,MATCH($L426, 'Source Data'!$B$26:$J$26,1),TRUE))))</f>
        <v/>
      </c>
      <c r="X426" s="170" t="str">
        <f>IF(OR(AND(OR($J426="Retired",$J426="Permanent Low-Use"),$K426&lt;=2029),(AND($J426="New",$K426&gt;2029))),"N/A",IF($N426=0,0,IF(ISERROR(VLOOKUP($E426,'Source Data'!$B$29:$J$60, MATCH($L426, 'Source Data'!$B$26:$J$26,1),TRUE))=TRUE,"",VLOOKUP($E426,'Source Data'!$B$29:$J$60,MATCH($L426, 'Source Data'!$B$26:$J$26,1),TRUE))))</f>
        <v/>
      </c>
      <c r="Y426" s="170" t="str">
        <f>IF(OR(AND(OR($J426="Retired",$J426="Permanent Low-Use"),$K426&lt;=2030),(AND($J426="New",$K426&gt;2030))),"N/A",IF($N426=0,0,IF(ISERROR(VLOOKUP($E426,'Source Data'!$B$29:$J$60, MATCH($L426, 'Source Data'!$B$26:$J$26,1),TRUE))=TRUE,"",VLOOKUP($E426,'Source Data'!$B$29:$J$60,MATCH($L426, 'Source Data'!$B$26:$J$26,1),TRUE))))</f>
        <v/>
      </c>
      <c r="Z426" s="171" t="str">
        <f>IF(ISNUMBER($L426),IF(OR(AND(OR($J426="Retired",$J426="Permanent Low-Use"),$K426&lt;=2020),(AND($J426="New",$K426&gt;2020))),"N/A",VLOOKUP($F426,'Source Data'!$B$15:$I$22,5)),"")</f>
        <v/>
      </c>
      <c r="AA426" s="171" t="str">
        <f>IF(ISNUMBER($F426), IF(OR(AND(OR($J426="Retired", $J426="Permanent Low-Use"), $K426&lt;=2021), (AND($J426= "New", $K426&gt;2021))), "N/A", VLOOKUP($F426, 'Source Data'!$B$15:$I$22,6)), "")</f>
        <v/>
      </c>
      <c r="AB426" s="171" t="str">
        <f>IF(ISNUMBER($F426), IF(OR(AND(OR($J426="Retired", $J426="Permanent Low-Use"), $K426&lt;=2022), (AND($J426= "New", $K426&gt;2022))), "N/A", VLOOKUP($F426, 'Source Data'!$B$15:$I$22,7)), "")</f>
        <v/>
      </c>
      <c r="AC426" s="171" t="str">
        <f>IF(ISNUMBER($F426), IF(OR(AND(OR($J426="Retired", $J426="Permanent Low-Use"), $K426&lt;=2023), (AND($J426= "New", $K426&gt;2023))), "N/A", VLOOKUP($F426, 'Source Data'!$B$15:$I$22,8)), "")</f>
        <v/>
      </c>
      <c r="AD426" s="171" t="str">
        <f>IF(ISNUMBER($F426), IF(OR(AND(OR($J426="Retired", $J426="Permanent Low-Use"), $K426&lt;=2024), (AND($J426= "New", $K426&gt;2024))), "N/A", VLOOKUP($F426, 'Source Data'!$B$15:$I$22,8)), "")</f>
        <v/>
      </c>
      <c r="AE426" s="171" t="str">
        <f>IF(ISNUMBER($F426), IF(OR(AND(OR($J426="Retired", $J426="Permanent Low-Use"), $K426&lt;=2025), (AND($J426= "New", $K426&gt;2025))), "N/A", VLOOKUP($F426, 'Source Data'!$B$15:$I$22,8)), "")</f>
        <v/>
      </c>
      <c r="AF426" s="171" t="str">
        <f>IF(ISNUMBER($F426), IF(OR(AND(OR($J426="Retired", $J426="Permanent Low-Use"), $K426&lt;=2026), (AND($J426= "New", $K426&gt;2026))), "N/A", VLOOKUP($F426, 'Source Data'!$B$15:$I$22,8)), "")</f>
        <v/>
      </c>
      <c r="AG426" s="171" t="str">
        <f>IF(ISNUMBER($F426), IF(OR(AND(OR($J426="Retired", $J426="Permanent Low-Use"), $K426&lt;=2027), (AND($J426= "New", $K426&gt;2027))), "N/A", VLOOKUP($F426, 'Source Data'!$B$15:$I$22,8)), "")</f>
        <v/>
      </c>
      <c r="AH426" s="171" t="str">
        <f>IF(ISNUMBER($F426), IF(OR(AND(OR($J426="Retired", $J426="Permanent Low-Use"), $K426&lt;=2028), (AND($J426= "New", $K426&gt;2028))), "N/A", VLOOKUP($F426, 'Source Data'!$B$15:$I$22,8)), "")</f>
        <v/>
      </c>
      <c r="AI426" s="171" t="str">
        <f>IF(ISNUMBER($F426), IF(OR(AND(OR($J426="Retired", $J426="Permanent Low-Use"), $K426&lt;=2029), (AND($J426= "New", $K426&gt;2029))), "N/A", VLOOKUP($F426, 'Source Data'!$B$15:$I$22,8)), "")</f>
        <v/>
      </c>
      <c r="AJ426" s="171" t="str">
        <f>IF(ISNUMBER($F426), IF(OR(AND(OR($J426="Retired", $J426="Permanent Low-Use"), $K426&lt;=2030), (AND($J426= "New", $K426&gt;2030))), "N/A", VLOOKUP($F426, 'Source Data'!$B$15:$I$22,8)), "")</f>
        <v/>
      </c>
      <c r="AK426" s="171" t="str">
        <f>IF($N426= 0, "N/A", IF(ISERROR(VLOOKUP($F426, 'Source Data'!$B$4:$C$11,2)), "", VLOOKUP($F426, 'Source Data'!$B$4:$C$11,2)))</f>
        <v/>
      </c>
    </row>
    <row r="427" spans="1:37" x14ac:dyDescent="0.35">
      <c r="A427" s="99"/>
      <c r="B427" s="89"/>
      <c r="C427" s="90"/>
      <c r="D427" s="90"/>
      <c r="E427" s="91"/>
      <c r="F427" s="91"/>
      <c r="G427" s="86"/>
      <c r="H427" s="87"/>
      <c r="I427" s="86"/>
      <c r="J427" s="88"/>
      <c r="K427" s="92"/>
      <c r="L427" s="168" t="str">
        <f t="shared" si="17"/>
        <v/>
      </c>
      <c r="M427" s="170" t="str">
        <f>IF(ISERROR(VLOOKUP(E427,'Source Data'!$B$67:$J$97, MATCH(F427, 'Source Data'!$B$64:$J$64,1),TRUE))=TRUE,"",VLOOKUP(E427,'Source Data'!$B$67:$J$97,MATCH(F427, 'Source Data'!$B$64:$J$64,1),TRUE))</f>
        <v/>
      </c>
      <c r="N427" s="169" t="str">
        <f t="shared" si="18"/>
        <v/>
      </c>
      <c r="O427" s="170" t="str">
        <f>IF(OR(AND(OR($J427="Retired",$J427="Permanent Low-Use"),$K427&lt;=2020),(AND($J427="New",$K427&gt;2020))),"N/A",IF($N427=0,0,IF(ISERROR(VLOOKUP($E427,'Source Data'!$B$29:$J$60, MATCH($L427, 'Source Data'!$B$26:$J$26,1),TRUE))=TRUE,"",VLOOKUP($E427,'Source Data'!$B$29:$J$60,MATCH($L427, 'Source Data'!$B$26:$J$26,1),TRUE))))</f>
        <v/>
      </c>
      <c r="P427" s="170" t="str">
        <f>IF(OR(AND(OR($J427="Retired",$J427="Permanent Low-Use"),$K427&lt;=2021),(AND($J427="New",$K427&gt;2021))),"N/A",IF($N427=0,0,IF(ISERROR(VLOOKUP($E427,'Source Data'!$B$29:$J$60, MATCH($L427, 'Source Data'!$B$26:$J$26,1),TRUE))=TRUE,"",VLOOKUP($E427,'Source Data'!$B$29:$J$60,MATCH($L427, 'Source Data'!$B$26:$J$26,1),TRUE))))</f>
        <v/>
      </c>
      <c r="Q427" s="170" t="str">
        <f>IF(OR(AND(OR($J427="Retired",$J427="Permanent Low-Use"),$K427&lt;=2022),(AND($J427="New",$K427&gt;2022))),"N/A",IF($N427=0,0,IF(ISERROR(VLOOKUP($E427,'Source Data'!$B$29:$J$60, MATCH($L427, 'Source Data'!$B$26:$J$26,1),TRUE))=TRUE,"",VLOOKUP($E427,'Source Data'!$B$29:$J$60,MATCH($L427, 'Source Data'!$B$26:$J$26,1),TRUE))))</f>
        <v/>
      </c>
      <c r="R427" s="170" t="str">
        <f>IF(OR(AND(OR($J427="Retired",$J427="Permanent Low-Use"),$K427&lt;=2023),(AND($J427="New",$K427&gt;2023))),"N/A",IF($N427=0,0,IF(ISERROR(VLOOKUP($E427,'Source Data'!$B$29:$J$60, MATCH($L427, 'Source Data'!$B$26:$J$26,1),TRUE))=TRUE,"",VLOOKUP($E427,'Source Data'!$B$29:$J$60,MATCH($L427, 'Source Data'!$B$26:$J$26,1),TRUE))))</f>
        <v/>
      </c>
      <c r="S427" s="170" t="str">
        <f>IF(OR(AND(OR($J427="Retired",$J427="Permanent Low-Use"),$K427&lt;=2024),(AND($J427="New",$K427&gt;2024))),"N/A",IF($N427=0,0,IF(ISERROR(VLOOKUP($E427,'Source Data'!$B$29:$J$60, MATCH($L427, 'Source Data'!$B$26:$J$26,1),TRUE))=TRUE,"",VLOOKUP($E427,'Source Data'!$B$29:$J$60,MATCH($L427, 'Source Data'!$B$26:$J$26,1),TRUE))))</f>
        <v/>
      </c>
      <c r="T427" s="170" t="str">
        <f>IF(OR(AND(OR($J427="Retired",$J427="Permanent Low-Use"),$K427&lt;=2025),(AND($J427="New",$K427&gt;2025))),"N/A",IF($N427=0,0,IF(ISERROR(VLOOKUP($E427,'Source Data'!$B$29:$J$60, MATCH($L427, 'Source Data'!$B$26:$J$26,1),TRUE))=TRUE,"",VLOOKUP($E427,'Source Data'!$B$29:$J$60,MATCH($L427, 'Source Data'!$B$26:$J$26,1),TRUE))))</f>
        <v/>
      </c>
      <c r="U427" s="170" t="str">
        <f>IF(OR(AND(OR($J427="Retired",$J427="Permanent Low-Use"),$K427&lt;=2026),(AND($J427="New",$K427&gt;2026))),"N/A",IF($N427=0,0,IF(ISERROR(VLOOKUP($E427,'Source Data'!$B$29:$J$60, MATCH($L427, 'Source Data'!$B$26:$J$26,1),TRUE))=TRUE,"",VLOOKUP($E427,'Source Data'!$B$29:$J$60,MATCH($L427, 'Source Data'!$B$26:$J$26,1),TRUE))))</f>
        <v/>
      </c>
      <c r="V427" s="170" t="str">
        <f>IF(OR(AND(OR($J427="Retired",$J427="Permanent Low-Use"),$K427&lt;=2027),(AND($J427="New",$K427&gt;2027))),"N/A",IF($N427=0,0,IF(ISERROR(VLOOKUP($E427,'Source Data'!$B$29:$J$60, MATCH($L427, 'Source Data'!$B$26:$J$26,1),TRUE))=TRUE,"",VLOOKUP($E427,'Source Data'!$B$29:$J$60,MATCH($L427, 'Source Data'!$B$26:$J$26,1),TRUE))))</f>
        <v/>
      </c>
      <c r="W427" s="170" t="str">
        <f>IF(OR(AND(OR($J427="Retired",$J427="Permanent Low-Use"),$K427&lt;=2028),(AND($J427="New",$K427&gt;2028))),"N/A",IF($N427=0,0,IF(ISERROR(VLOOKUP($E427,'Source Data'!$B$29:$J$60, MATCH($L427, 'Source Data'!$B$26:$J$26,1),TRUE))=TRUE,"",VLOOKUP($E427,'Source Data'!$B$29:$J$60,MATCH($L427, 'Source Data'!$B$26:$J$26,1),TRUE))))</f>
        <v/>
      </c>
      <c r="X427" s="170" t="str">
        <f>IF(OR(AND(OR($J427="Retired",$J427="Permanent Low-Use"),$K427&lt;=2029),(AND($J427="New",$K427&gt;2029))),"N/A",IF($N427=0,0,IF(ISERROR(VLOOKUP($E427,'Source Data'!$B$29:$J$60, MATCH($L427, 'Source Data'!$B$26:$J$26,1),TRUE))=TRUE,"",VLOOKUP($E427,'Source Data'!$B$29:$J$60,MATCH($L427, 'Source Data'!$B$26:$J$26,1),TRUE))))</f>
        <v/>
      </c>
      <c r="Y427" s="170" t="str">
        <f>IF(OR(AND(OR($J427="Retired",$J427="Permanent Low-Use"),$K427&lt;=2030),(AND($J427="New",$K427&gt;2030))),"N/A",IF($N427=0,0,IF(ISERROR(VLOOKUP($E427,'Source Data'!$B$29:$J$60, MATCH($L427, 'Source Data'!$B$26:$J$26,1),TRUE))=TRUE,"",VLOOKUP($E427,'Source Data'!$B$29:$J$60,MATCH($L427, 'Source Data'!$B$26:$J$26,1),TRUE))))</f>
        <v/>
      </c>
      <c r="Z427" s="171" t="str">
        <f>IF(ISNUMBER($L427),IF(OR(AND(OR($J427="Retired",$J427="Permanent Low-Use"),$K427&lt;=2020),(AND($J427="New",$K427&gt;2020))),"N/A",VLOOKUP($F427,'Source Data'!$B$15:$I$22,5)),"")</f>
        <v/>
      </c>
      <c r="AA427" s="171" t="str">
        <f>IF(ISNUMBER($F427), IF(OR(AND(OR($J427="Retired", $J427="Permanent Low-Use"), $K427&lt;=2021), (AND($J427= "New", $K427&gt;2021))), "N/A", VLOOKUP($F427, 'Source Data'!$B$15:$I$22,6)), "")</f>
        <v/>
      </c>
      <c r="AB427" s="171" t="str">
        <f>IF(ISNUMBER($F427), IF(OR(AND(OR($J427="Retired", $J427="Permanent Low-Use"), $K427&lt;=2022), (AND($J427= "New", $K427&gt;2022))), "N/A", VLOOKUP($F427, 'Source Data'!$B$15:$I$22,7)), "")</f>
        <v/>
      </c>
      <c r="AC427" s="171" t="str">
        <f>IF(ISNUMBER($F427), IF(OR(AND(OR($J427="Retired", $J427="Permanent Low-Use"), $K427&lt;=2023), (AND($J427= "New", $K427&gt;2023))), "N/A", VLOOKUP($F427, 'Source Data'!$B$15:$I$22,8)), "")</f>
        <v/>
      </c>
      <c r="AD427" s="171" t="str">
        <f>IF(ISNUMBER($F427), IF(OR(AND(OR($J427="Retired", $J427="Permanent Low-Use"), $K427&lt;=2024), (AND($J427= "New", $K427&gt;2024))), "N/A", VLOOKUP($F427, 'Source Data'!$B$15:$I$22,8)), "")</f>
        <v/>
      </c>
      <c r="AE427" s="171" t="str">
        <f>IF(ISNUMBER($F427), IF(OR(AND(OR($J427="Retired", $J427="Permanent Low-Use"), $K427&lt;=2025), (AND($J427= "New", $K427&gt;2025))), "N/A", VLOOKUP($F427, 'Source Data'!$B$15:$I$22,8)), "")</f>
        <v/>
      </c>
      <c r="AF427" s="171" t="str">
        <f>IF(ISNUMBER($F427), IF(OR(AND(OR($J427="Retired", $J427="Permanent Low-Use"), $K427&lt;=2026), (AND($J427= "New", $K427&gt;2026))), "N/A", VLOOKUP($F427, 'Source Data'!$B$15:$I$22,8)), "")</f>
        <v/>
      </c>
      <c r="AG427" s="171" t="str">
        <f>IF(ISNUMBER($F427), IF(OR(AND(OR($J427="Retired", $J427="Permanent Low-Use"), $K427&lt;=2027), (AND($J427= "New", $K427&gt;2027))), "N/A", VLOOKUP($F427, 'Source Data'!$B$15:$I$22,8)), "")</f>
        <v/>
      </c>
      <c r="AH427" s="171" t="str">
        <f>IF(ISNUMBER($F427), IF(OR(AND(OR($J427="Retired", $J427="Permanent Low-Use"), $K427&lt;=2028), (AND($J427= "New", $K427&gt;2028))), "N/A", VLOOKUP($F427, 'Source Data'!$B$15:$I$22,8)), "")</f>
        <v/>
      </c>
      <c r="AI427" s="171" t="str">
        <f>IF(ISNUMBER($F427), IF(OR(AND(OR($J427="Retired", $J427="Permanent Low-Use"), $K427&lt;=2029), (AND($J427= "New", $K427&gt;2029))), "N/A", VLOOKUP($F427, 'Source Data'!$B$15:$I$22,8)), "")</f>
        <v/>
      </c>
      <c r="AJ427" s="171" t="str">
        <f>IF(ISNUMBER($F427), IF(OR(AND(OR($J427="Retired", $J427="Permanent Low-Use"), $K427&lt;=2030), (AND($J427= "New", $K427&gt;2030))), "N/A", VLOOKUP($F427, 'Source Data'!$B$15:$I$22,8)), "")</f>
        <v/>
      </c>
      <c r="AK427" s="171" t="str">
        <f>IF($N427= 0, "N/A", IF(ISERROR(VLOOKUP($F427, 'Source Data'!$B$4:$C$11,2)), "", VLOOKUP($F427, 'Source Data'!$B$4:$C$11,2)))</f>
        <v/>
      </c>
    </row>
    <row r="428" spans="1:37" x14ac:dyDescent="0.35">
      <c r="A428" s="99"/>
      <c r="B428" s="89"/>
      <c r="C428" s="90"/>
      <c r="D428" s="90"/>
      <c r="E428" s="91"/>
      <c r="F428" s="91"/>
      <c r="G428" s="86"/>
      <c r="H428" s="87"/>
      <c r="I428" s="86"/>
      <c r="J428" s="88"/>
      <c r="K428" s="92"/>
      <c r="L428" s="168" t="str">
        <f t="shared" si="17"/>
        <v/>
      </c>
      <c r="M428" s="170" t="str">
        <f>IF(ISERROR(VLOOKUP(E428,'Source Data'!$B$67:$J$97, MATCH(F428, 'Source Data'!$B$64:$J$64,1),TRUE))=TRUE,"",VLOOKUP(E428,'Source Data'!$B$67:$J$97,MATCH(F428, 'Source Data'!$B$64:$J$64,1),TRUE))</f>
        <v/>
      </c>
      <c r="N428" s="169" t="str">
        <f t="shared" si="18"/>
        <v/>
      </c>
      <c r="O428" s="170" t="str">
        <f>IF(OR(AND(OR($J428="Retired",$J428="Permanent Low-Use"),$K428&lt;=2020),(AND($J428="New",$K428&gt;2020))),"N/A",IF($N428=0,0,IF(ISERROR(VLOOKUP($E428,'Source Data'!$B$29:$J$60, MATCH($L428, 'Source Data'!$B$26:$J$26,1),TRUE))=TRUE,"",VLOOKUP($E428,'Source Data'!$B$29:$J$60,MATCH($L428, 'Source Data'!$B$26:$J$26,1),TRUE))))</f>
        <v/>
      </c>
      <c r="P428" s="170" t="str">
        <f>IF(OR(AND(OR($J428="Retired",$J428="Permanent Low-Use"),$K428&lt;=2021),(AND($J428="New",$K428&gt;2021))),"N/A",IF($N428=0,0,IF(ISERROR(VLOOKUP($E428,'Source Data'!$B$29:$J$60, MATCH($L428, 'Source Data'!$B$26:$J$26,1),TRUE))=TRUE,"",VLOOKUP($E428,'Source Data'!$B$29:$J$60,MATCH($L428, 'Source Data'!$B$26:$J$26,1),TRUE))))</f>
        <v/>
      </c>
      <c r="Q428" s="170" t="str">
        <f>IF(OR(AND(OR($J428="Retired",$J428="Permanent Low-Use"),$K428&lt;=2022),(AND($J428="New",$K428&gt;2022))),"N/A",IF($N428=0,0,IF(ISERROR(VLOOKUP($E428,'Source Data'!$B$29:$J$60, MATCH($L428, 'Source Data'!$B$26:$J$26,1),TRUE))=TRUE,"",VLOOKUP($E428,'Source Data'!$B$29:$J$60,MATCH($L428, 'Source Data'!$B$26:$J$26,1),TRUE))))</f>
        <v/>
      </c>
      <c r="R428" s="170" t="str">
        <f>IF(OR(AND(OR($J428="Retired",$J428="Permanent Low-Use"),$K428&lt;=2023),(AND($J428="New",$K428&gt;2023))),"N/A",IF($N428=0,0,IF(ISERROR(VLOOKUP($E428,'Source Data'!$B$29:$J$60, MATCH($L428, 'Source Data'!$B$26:$J$26,1),TRUE))=TRUE,"",VLOOKUP($E428,'Source Data'!$B$29:$J$60,MATCH($L428, 'Source Data'!$B$26:$J$26,1),TRUE))))</f>
        <v/>
      </c>
      <c r="S428" s="170" t="str">
        <f>IF(OR(AND(OR($J428="Retired",$J428="Permanent Low-Use"),$K428&lt;=2024),(AND($J428="New",$K428&gt;2024))),"N/A",IF($N428=0,0,IF(ISERROR(VLOOKUP($E428,'Source Data'!$B$29:$J$60, MATCH($L428, 'Source Data'!$B$26:$J$26,1),TRUE))=TRUE,"",VLOOKUP($E428,'Source Data'!$B$29:$J$60,MATCH($L428, 'Source Data'!$B$26:$J$26,1),TRUE))))</f>
        <v/>
      </c>
      <c r="T428" s="170" t="str">
        <f>IF(OR(AND(OR($J428="Retired",$J428="Permanent Low-Use"),$K428&lt;=2025),(AND($J428="New",$K428&gt;2025))),"N/A",IF($N428=0,0,IF(ISERROR(VLOOKUP($E428,'Source Data'!$B$29:$J$60, MATCH($L428, 'Source Data'!$B$26:$J$26,1),TRUE))=TRUE,"",VLOOKUP($E428,'Source Data'!$B$29:$J$60,MATCH($L428, 'Source Data'!$B$26:$J$26,1),TRUE))))</f>
        <v/>
      </c>
      <c r="U428" s="170" t="str">
        <f>IF(OR(AND(OR($J428="Retired",$J428="Permanent Low-Use"),$K428&lt;=2026),(AND($J428="New",$K428&gt;2026))),"N/A",IF($N428=0,0,IF(ISERROR(VLOOKUP($E428,'Source Data'!$B$29:$J$60, MATCH($L428, 'Source Data'!$B$26:$J$26,1),TRUE))=TRUE,"",VLOOKUP($E428,'Source Data'!$B$29:$J$60,MATCH($L428, 'Source Data'!$B$26:$J$26,1),TRUE))))</f>
        <v/>
      </c>
      <c r="V428" s="170" t="str">
        <f>IF(OR(AND(OR($J428="Retired",$J428="Permanent Low-Use"),$K428&lt;=2027),(AND($J428="New",$K428&gt;2027))),"N/A",IF($N428=0,0,IF(ISERROR(VLOOKUP($E428,'Source Data'!$B$29:$J$60, MATCH($L428, 'Source Data'!$B$26:$J$26,1),TRUE))=TRUE,"",VLOOKUP($E428,'Source Data'!$B$29:$J$60,MATCH($L428, 'Source Data'!$B$26:$J$26,1),TRUE))))</f>
        <v/>
      </c>
      <c r="W428" s="170" t="str">
        <f>IF(OR(AND(OR($J428="Retired",$J428="Permanent Low-Use"),$K428&lt;=2028),(AND($J428="New",$K428&gt;2028))),"N/A",IF($N428=0,0,IF(ISERROR(VLOOKUP($E428,'Source Data'!$B$29:$J$60, MATCH($L428, 'Source Data'!$B$26:$J$26,1),TRUE))=TRUE,"",VLOOKUP($E428,'Source Data'!$B$29:$J$60,MATCH($L428, 'Source Data'!$B$26:$J$26,1),TRUE))))</f>
        <v/>
      </c>
      <c r="X428" s="170" t="str">
        <f>IF(OR(AND(OR($J428="Retired",$J428="Permanent Low-Use"),$K428&lt;=2029),(AND($J428="New",$K428&gt;2029))),"N/A",IF($N428=0,0,IF(ISERROR(VLOOKUP($E428,'Source Data'!$B$29:$J$60, MATCH($L428, 'Source Data'!$B$26:$J$26,1),TRUE))=TRUE,"",VLOOKUP($E428,'Source Data'!$B$29:$J$60,MATCH($L428, 'Source Data'!$B$26:$J$26,1),TRUE))))</f>
        <v/>
      </c>
      <c r="Y428" s="170" t="str">
        <f>IF(OR(AND(OR($J428="Retired",$J428="Permanent Low-Use"),$K428&lt;=2030),(AND($J428="New",$K428&gt;2030))),"N/A",IF($N428=0,0,IF(ISERROR(VLOOKUP($E428,'Source Data'!$B$29:$J$60, MATCH($L428, 'Source Data'!$B$26:$J$26,1),TRUE))=TRUE,"",VLOOKUP($E428,'Source Data'!$B$29:$J$60,MATCH($L428, 'Source Data'!$B$26:$J$26,1),TRUE))))</f>
        <v/>
      </c>
      <c r="Z428" s="171" t="str">
        <f>IF(ISNUMBER($L428),IF(OR(AND(OR($J428="Retired",$J428="Permanent Low-Use"),$K428&lt;=2020),(AND($J428="New",$K428&gt;2020))),"N/A",VLOOKUP($F428,'Source Data'!$B$15:$I$22,5)),"")</f>
        <v/>
      </c>
      <c r="AA428" s="171" t="str">
        <f>IF(ISNUMBER($F428), IF(OR(AND(OR($J428="Retired", $J428="Permanent Low-Use"), $K428&lt;=2021), (AND($J428= "New", $K428&gt;2021))), "N/A", VLOOKUP($F428, 'Source Data'!$B$15:$I$22,6)), "")</f>
        <v/>
      </c>
      <c r="AB428" s="171" t="str">
        <f>IF(ISNUMBER($F428), IF(OR(AND(OR($J428="Retired", $J428="Permanent Low-Use"), $K428&lt;=2022), (AND($J428= "New", $K428&gt;2022))), "N/A", VLOOKUP($F428, 'Source Data'!$B$15:$I$22,7)), "")</f>
        <v/>
      </c>
      <c r="AC428" s="171" t="str">
        <f>IF(ISNUMBER($F428), IF(OR(AND(OR($J428="Retired", $J428="Permanent Low-Use"), $K428&lt;=2023), (AND($J428= "New", $K428&gt;2023))), "N/A", VLOOKUP($F428, 'Source Data'!$B$15:$I$22,8)), "")</f>
        <v/>
      </c>
      <c r="AD428" s="171" t="str">
        <f>IF(ISNUMBER($F428), IF(OR(AND(OR($J428="Retired", $J428="Permanent Low-Use"), $K428&lt;=2024), (AND($J428= "New", $K428&gt;2024))), "N/A", VLOOKUP($F428, 'Source Data'!$B$15:$I$22,8)), "")</f>
        <v/>
      </c>
      <c r="AE428" s="171" t="str">
        <f>IF(ISNUMBER($F428), IF(OR(AND(OR($J428="Retired", $J428="Permanent Low-Use"), $K428&lt;=2025), (AND($J428= "New", $K428&gt;2025))), "N/A", VLOOKUP($F428, 'Source Data'!$B$15:$I$22,8)), "")</f>
        <v/>
      </c>
      <c r="AF428" s="171" t="str">
        <f>IF(ISNUMBER($F428), IF(OR(AND(OR($J428="Retired", $J428="Permanent Low-Use"), $K428&lt;=2026), (AND($J428= "New", $K428&gt;2026))), "N/A", VLOOKUP($F428, 'Source Data'!$B$15:$I$22,8)), "")</f>
        <v/>
      </c>
      <c r="AG428" s="171" t="str">
        <f>IF(ISNUMBER($F428), IF(OR(AND(OR($J428="Retired", $J428="Permanent Low-Use"), $K428&lt;=2027), (AND($J428= "New", $K428&gt;2027))), "N/A", VLOOKUP($F428, 'Source Data'!$B$15:$I$22,8)), "")</f>
        <v/>
      </c>
      <c r="AH428" s="171" t="str">
        <f>IF(ISNUMBER($F428), IF(OR(AND(OR($J428="Retired", $J428="Permanent Low-Use"), $K428&lt;=2028), (AND($J428= "New", $K428&gt;2028))), "N/A", VLOOKUP($F428, 'Source Data'!$B$15:$I$22,8)), "")</f>
        <v/>
      </c>
      <c r="AI428" s="171" t="str">
        <f>IF(ISNUMBER($F428), IF(OR(AND(OR($J428="Retired", $J428="Permanent Low-Use"), $K428&lt;=2029), (AND($J428= "New", $K428&gt;2029))), "N/A", VLOOKUP($F428, 'Source Data'!$B$15:$I$22,8)), "")</f>
        <v/>
      </c>
      <c r="AJ428" s="171" t="str">
        <f>IF(ISNUMBER($F428), IF(OR(AND(OR($J428="Retired", $J428="Permanent Low-Use"), $K428&lt;=2030), (AND($J428= "New", $K428&gt;2030))), "N/A", VLOOKUP($F428, 'Source Data'!$B$15:$I$22,8)), "")</f>
        <v/>
      </c>
      <c r="AK428" s="171" t="str">
        <f>IF($N428= 0, "N/A", IF(ISERROR(VLOOKUP($F428, 'Source Data'!$B$4:$C$11,2)), "", VLOOKUP($F428, 'Source Data'!$B$4:$C$11,2)))</f>
        <v/>
      </c>
    </row>
    <row r="429" spans="1:37" x14ac:dyDescent="0.35">
      <c r="A429" s="99"/>
      <c r="B429" s="89"/>
      <c r="C429" s="90"/>
      <c r="D429" s="90"/>
      <c r="E429" s="91"/>
      <c r="F429" s="91"/>
      <c r="G429" s="86"/>
      <c r="H429" s="87"/>
      <c r="I429" s="86"/>
      <c r="J429" s="88"/>
      <c r="K429" s="92"/>
      <c r="L429" s="168" t="str">
        <f t="shared" si="17"/>
        <v/>
      </c>
      <c r="M429" s="170" t="str">
        <f>IF(ISERROR(VLOOKUP(E429,'Source Data'!$B$67:$J$97, MATCH(F429, 'Source Data'!$B$64:$J$64,1),TRUE))=TRUE,"",VLOOKUP(E429,'Source Data'!$B$67:$J$97,MATCH(F429, 'Source Data'!$B$64:$J$64,1),TRUE))</f>
        <v/>
      </c>
      <c r="N429" s="169" t="str">
        <f t="shared" si="18"/>
        <v/>
      </c>
      <c r="O429" s="170" t="str">
        <f>IF(OR(AND(OR($J429="Retired",$J429="Permanent Low-Use"),$K429&lt;=2020),(AND($J429="New",$K429&gt;2020))),"N/A",IF($N429=0,0,IF(ISERROR(VLOOKUP($E429,'Source Data'!$B$29:$J$60, MATCH($L429, 'Source Data'!$B$26:$J$26,1),TRUE))=TRUE,"",VLOOKUP($E429,'Source Data'!$B$29:$J$60,MATCH($L429, 'Source Data'!$B$26:$J$26,1),TRUE))))</f>
        <v/>
      </c>
      <c r="P429" s="170" t="str">
        <f>IF(OR(AND(OR($J429="Retired",$J429="Permanent Low-Use"),$K429&lt;=2021),(AND($J429="New",$K429&gt;2021))),"N/A",IF($N429=0,0,IF(ISERROR(VLOOKUP($E429,'Source Data'!$B$29:$J$60, MATCH($L429, 'Source Data'!$B$26:$J$26,1),TRUE))=TRUE,"",VLOOKUP($E429,'Source Data'!$B$29:$J$60,MATCH($L429, 'Source Data'!$B$26:$J$26,1),TRUE))))</f>
        <v/>
      </c>
      <c r="Q429" s="170" t="str">
        <f>IF(OR(AND(OR($J429="Retired",$J429="Permanent Low-Use"),$K429&lt;=2022),(AND($J429="New",$K429&gt;2022))),"N/A",IF($N429=0,0,IF(ISERROR(VLOOKUP($E429,'Source Data'!$B$29:$J$60, MATCH($L429, 'Source Data'!$B$26:$J$26,1),TRUE))=TRUE,"",VLOOKUP($E429,'Source Data'!$B$29:$J$60,MATCH($L429, 'Source Data'!$B$26:$J$26,1),TRUE))))</f>
        <v/>
      </c>
      <c r="R429" s="170" t="str">
        <f>IF(OR(AND(OR($J429="Retired",$J429="Permanent Low-Use"),$K429&lt;=2023),(AND($J429="New",$K429&gt;2023))),"N/A",IF($N429=0,0,IF(ISERROR(VLOOKUP($E429,'Source Data'!$B$29:$J$60, MATCH($L429, 'Source Data'!$B$26:$J$26,1),TRUE))=TRUE,"",VLOOKUP($E429,'Source Data'!$B$29:$J$60,MATCH($L429, 'Source Data'!$B$26:$J$26,1),TRUE))))</f>
        <v/>
      </c>
      <c r="S429" s="170" t="str">
        <f>IF(OR(AND(OR($J429="Retired",$J429="Permanent Low-Use"),$K429&lt;=2024),(AND($J429="New",$K429&gt;2024))),"N/A",IF($N429=0,0,IF(ISERROR(VLOOKUP($E429,'Source Data'!$B$29:$J$60, MATCH($L429, 'Source Data'!$B$26:$J$26,1),TRUE))=TRUE,"",VLOOKUP($E429,'Source Data'!$B$29:$J$60,MATCH($L429, 'Source Data'!$B$26:$J$26,1),TRUE))))</f>
        <v/>
      </c>
      <c r="T429" s="170" t="str">
        <f>IF(OR(AND(OR($J429="Retired",$J429="Permanent Low-Use"),$K429&lt;=2025),(AND($J429="New",$K429&gt;2025))),"N/A",IF($N429=0,0,IF(ISERROR(VLOOKUP($E429,'Source Data'!$B$29:$J$60, MATCH($L429, 'Source Data'!$B$26:$J$26,1),TRUE))=TRUE,"",VLOOKUP($E429,'Source Data'!$B$29:$J$60,MATCH($L429, 'Source Data'!$B$26:$J$26,1),TRUE))))</f>
        <v/>
      </c>
      <c r="U429" s="170" t="str">
        <f>IF(OR(AND(OR($J429="Retired",$J429="Permanent Low-Use"),$K429&lt;=2026),(AND($J429="New",$K429&gt;2026))),"N/A",IF($N429=0,0,IF(ISERROR(VLOOKUP($E429,'Source Data'!$B$29:$J$60, MATCH($L429, 'Source Data'!$B$26:$J$26,1),TRUE))=TRUE,"",VLOOKUP($E429,'Source Data'!$B$29:$J$60,MATCH($L429, 'Source Data'!$B$26:$J$26,1),TRUE))))</f>
        <v/>
      </c>
      <c r="V429" s="170" t="str">
        <f>IF(OR(AND(OR($J429="Retired",$J429="Permanent Low-Use"),$K429&lt;=2027),(AND($J429="New",$K429&gt;2027))),"N/A",IF($N429=0,0,IF(ISERROR(VLOOKUP($E429,'Source Data'!$B$29:$J$60, MATCH($L429, 'Source Data'!$B$26:$J$26,1),TRUE))=TRUE,"",VLOOKUP($E429,'Source Data'!$B$29:$J$60,MATCH($L429, 'Source Data'!$B$26:$J$26,1),TRUE))))</f>
        <v/>
      </c>
      <c r="W429" s="170" t="str">
        <f>IF(OR(AND(OR($J429="Retired",$J429="Permanent Low-Use"),$K429&lt;=2028),(AND($J429="New",$K429&gt;2028))),"N/A",IF($N429=0,0,IF(ISERROR(VLOOKUP($E429,'Source Data'!$B$29:$J$60, MATCH($L429, 'Source Data'!$B$26:$J$26,1),TRUE))=TRUE,"",VLOOKUP($E429,'Source Data'!$B$29:$J$60,MATCH($L429, 'Source Data'!$B$26:$J$26,1),TRUE))))</f>
        <v/>
      </c>
      <c r="X429" s="170" t="str">
        <f>IF(OR(AND(OR($J429="Retired",$J429="Permanent Low-Use"),$K429&lt;=2029),(AND($J429="New",$K429&gt;2029))),"N/A",IF($N429=0,0,IF(ISERROR(VLOOKUP($E429,'Source Data'!$B$29:$J$60, MATCH($L429, 'Source Data'!$B$26:$J$26,1),TRUE))=TRUE,"",VLOOKUP($E429,'Source Data'!$B$29:$J$60,MATCH($L429, 'Source Data'!$B$26:$J$26,1),TRUE))))</f>
        <v/>
      </c>
      <c r="Y429" s="170" t="str">
        <f>IF(OR(AND(OR($J429="Retired",$J429="Permanent Low-Use"),$K429&lt;=2030),(AND($J429="New",$K429&gt;2030))),"N/A",IF($N429=0,0,IF(ISERROR(VLOOKUP($E429,'Source Data'!$B$29:$J$60, MATCH($L429, 'Source Data'!$B$26:$J$26,1),TRUE))=TRUE,"",VLOOKUP($E429,'Source Data'!$B$29:$J$60,MATCH($L429, 'Source Data'!$B$26:$J$26,1),TRUE))))</f>
        <v/>
      </c>
      <c r="Z429" s="171" t="str">
        <f>IF(ISNUMBER($L429),IF(OR(AND(OR($J429="Retired",$J429="Permanent Low-Use"),$K429&lt;=2020),(AND($J429="New",$K429&gt;2020))),"N/A",VLOOKUP($F429,'Source Data'!$B$15:$I$22,5)),"")</f>
        <v/>
      </c>
      <c r="AA429" s="171" t="str">
        <f>IF(ISNUMBER($F429), IF(OR(AND(OR($J429="Retired", $J429="Permanent Low-Use"), $K429&lt;=2021), (AND($J429= "New", $K429&gt;2021))), "N/A", VLOOKUP($F429, 'Source Data'!$B$15:$I$22,6)), "")</f>
        <v/>
      </c>
      <c r="AB429" s="171" t="str">
        <f>IF(ISNUMBER($F429), IF(OR(AND(OR($J429="Retired", $J429="Permanent Low-Use"), $K429&lt;=2022), (AND($J429= "New", $K429&gt;2022))), "N/A", VLOOKUP($F429, 'Source Data'!$B$15:$I$22,7)), "")</f>
        <v/>
      </c>
      <c r="AC429" s="171" t="str">
        <f>IF(ISNUMBER($F429), IF(OR(AND(OR($J429="Retired", $J429="Permanent Low-Use"), $K429&lt;=2023), (AND($J429= "New", $K429&gt;2023))), "N/A", VLOOKUP($F429, 'Source Data'!$B$15:$I$22,8)), "")</f>
        <v/>
      </c>
      <c r="AD429" s="171" t="str">
        <f>IF(ISNUMBER($F429), IF(OR(AND(OR($J429="Retired", $J429="Permanent Low-Use"), $K429&lt;=2024), (AND($J429= "New", $K429&gt;2024))), "N/A", VLOOKUP($F429, 'Source Data'!$B$15:$I$22,8)), "")</f>
        <v/>
      </c>
      <c r="AE429" s="171" t="str">
        <f>IF(ISNUMBER($F429), IF(OR(AND(OR($J429="Retired", $J429="Permanent Low-Use"), $K429&lt;=2025), (AND($J429= "New", $K429&gt;2025))), "N/A", VLOOKUP($F429, 'Source Data'!$B$15:$I$22,8)), "")</f>
        <v/>
      </c>
      <c r="AF429" s="171" t="str">
        <f>IF(ISNUMBER($F429), IF(OR(AND(OR($J429="Retired", $J429="Permanent Low-Use"), $K429&lt;=2026), (AND($J429= "New", $K429&gt;2026))), "N/A", VLOOKUP($F429, 'Source Data'!$B$15:$I$22,8)), "")</f>
        <v/>
      </c>
      <c r="AG429" s="171" t="str">
        <f>IF(ISNUMBER($F429), IF(OR(AND(OR($J429="Retired", $J429="Permanent Low-Use"), $K429&lt;=2027), (AND($J429= "New", $K429&gt;2027))), "N/A", VLOOKUP($F429, 'Source Data'!$B$15:$I$22,8)), "")</f>
        <v/>
      </c>
      <c r="AH429" s="171" t="str">
        <f>IF(ISNUMBER($F429), IF(OR(AND(OR($J429="Retired", $J429="Permanent Low-Use"), $K429&lt;=2028), (AND($J429= "New", $K429&gt;2028))), "N/A", VLOOKUP($F429, 'Source Data'!$B$15:$I$22,8)), "")</f>
        <v/>
      </c>
      <c r="AI429" s="171" t="str">
        <f>IF(ISNUMBER($F429), IF(OR(AND(OR($J429="Retired", $J429="Permanent Low-Use"), $K429&lt;=2029), (AND($J429= "New", $K429&gt;2029))), "N/A", VLOOKUP($F429, 'Source Data'!$B$15:$I$22,8)), "")</f>
        <v/>
      </c>
      <c r="AJ429" s="171" t="str">
        <f>IF(ISNUMBER($F429), IF(OR(AND(OR($J429="Retired", $J429="Permanent Low-Use"), $K429&lt;=2030), (AND($J429= "New", $K429&gt;2030))), "N/A", VLOOKUP($F429, 'Source Data'!$B$15:$I$22,8)), "")</f>
        <v/>
      </c>
      <c r="AK429" s="171" t="str">
        <f>IF($N429= 0, "N/A", IF(ISERROR(VLOOKUP($F429, 'Source Data'!$B$4:$C$11,2)), "", VLOOKUP($F429, 'Source Data'!$B$4:$C$11,2)))</f>
        <v/>
      </c>
    </row>
    <row r="430" spans="1:37" x14ac:dyDescent="0.35">
      <c r="A430" s="99"/>
      <c r="B430" s="89"/>
      <c r="C430" s="90"/>
      <c r="D430" s="90"/>
      <c r="E430" s="91"/>
      <c r="F430" s="91"/>
      <c r="G430" s="86"/>
      <c r="H430" s="87"/>
      <c r="I430" s="86"/>
      <c r="J430" s="88"/>
      <c r="K430" s="92"/>
      <c r="L430" s="168" t="str">
        <f t="shared" si="17"/>
        <v/>
      </c>
      <c r="M430" s="170" t="str">
        <f>IF(ISERROR(VLOOKUP(E430,'Source Data'!$B$67:$J$97, MATCH(F430, 'Source Data'!$B$64:$J$64,1),TRUE))=TRUE,"",VLOOKUP(E430,'Source Data'!$B$67:$J$97,MATCH(F430, 'Source Data'!$B$64:$J$64,1),TRUE))</f>
        <v/>
      </c>
      <c r="N430" s="169" t="str">
        <f t="shared" si="18"/>
        <v/>
      </c>
      <c r="O430" s="170" t="str">
        <f>IF(OR(AND(OR($J430="Retired",$J430="Permanent Low-Use"),$K430&lt;=2020),(AND($J430="New",$K430&gt;2020))),"N/A",IF($N430=0,0,IF(ISERROR(VLOOKUP($E430,'Source Data'!$B$29:$J$60, MATCH($L430, 'Source Data'!$B$26:$J$26,1),TRUE))=TRUE,"",VLOOKUP($E430,'Source Data'!$B$29:$J$60,MATCH($L430, 'Source Data'!$B$26:$J$26,1),TRUE))))</f>
        <v/>
      </c>
      <c r="P430" s="170" t="str">
        <f>IF(OR(AND(OR($J430="Retired",$J430="Permanent Low-Use"),$K430&lt;=2021),(AND($J430="New",$K430&gt;2021))),"N/A",IF($N430=0,0,IF(ISERROR(VLOOKUP($E430,'Source Data'!$B$29:$J$60, MATCH($L430, 'Source Data'!$B$26:$J$26,1),TRUE))=TRUE,"",VLOOKUP($E430,'Source Data'!$B$29:$J$60,MATCH($L430, 'Source Data'!$B$26:$J$26,1),TRUE))))</f>
        <v/>
      </c>
      <c r="Q430" s="170" t="str">
        <f>IF(OR(AND(OR($J430="Retired",$J430="Permanent Low-Use"),$K430&lt;=2022),(AND($J430="New",$K430&gt;2022))),"N/A",IF($N430=0,0,IF(ISERROR(VLOOKUP($E430,'Source Data'!$B$29:$J$60, MATCH($L430, 'Source Data'!$B$26:$J$26,1),TRUE))=TRUE,"",VLOOKUP($E430,'Source Data'!$B$29:$J$60,MATCH($L430, 'Source Data'!$B$26:$J$26,1),TRUE))))</f>
        <v/>
      </c>
      <c r="R430" s="170" t="str">
        <f>IF(OR(AND(OR($J430="Retired",$J430="Permanent Low-Use"),$K430&lt;=2023),(AND($J430="New",$K430&gt;2023))),"N/A",IF($N430=0,0,IF(ISERROR(VLOOKUP($E430,'Source Data'!$B$29:$J$60, MATCH($L430, 'Source Data'!$B$26:$J$26,1),TRUE))=TRUE,"",VLOOKUP($E430,'Source Data'!$B$29:$J$60,MATCH($L430, 'Source Data'!$B$26:$J$26,1),TRUE))))</f>
        <v/>
      </c>
      <c r="S430" s="170" t="str">
        <f>IF(OR(AND(OR($J430="Retired",$J430="Permanent Low-Use"),$K430&lt;=2024),(AND($J430="New",$K430&gt;2024))),"N/A",IF($N430=0,0,IF(ISERROR(VLOOKUP($E430,'Source Data'!$B$29:$J$60, MATCH($L430, 'Source Data'!$B$26:$J$26,1),TRUE))=TRUE,"",VLOOKUP($E430,'Source Data'!$B$29:$J$60,MATCH($L430, 'Source Data'!$B$26:$J$26,1),TRUE))))</f>
        <v/>
      </c>
      <c r="T430" s="170" t="str">
        <f>IF(OR(AND(OR($J430="Retired",$J430="Permanent Low-Use"),$K430&lt;=2025),(AND($J430="New",$K430&gt;2025))),"N/A",IF($N430=0,0,IF(ISERROR(VLOOKUP($E430,'Source Data'!$B$29:$J$60, MATCH($L430, 'Source Data'!$B$26:$J$26,1),TRUE))=TRUE,"",VLOOKUP($E430,'Source Data'!$B$29:$J$60,MATCH($L430, 'Source Data'!$B$26:$J$26,1),TRUE))))</f>
        <v/>
      </c>
      <c r="U430" s="170" t="str">
        <f>IF(OR(AND(OR($J430="Retired",$J430="Permanent Low-Use"),$K430&lt;=2026),(AND($J430="New",$K430&gt;2026))),"N/A",IF($N430=0,0,IF(ISERROR(VLOOKUP($E430,'Source Data'!$B$29:$J$60, MATCH($L430, 'Source Data'!$B$26:$J$26,1),TRUE))=TRUE,"",VLOOKUP($E430,'Source Data'!$B$29:$J$60,MATCH($L430, 'Source Data'!$B$26:$J$26,1),TRUE))))</f>
        <v/>
      </c>
      <c r="V430" s="170" t="str">
        <f>IF(OR(AND(OR($J430="Retired",$J430="Permanent Low-Use"),$K430&lt;=2027),(AND($J430="New",$K430&gt;2027))),"N/A",IF($N430=0,0,IF(ISERROR(VLOOKUP($E430,'Source Data'!$B$29:$J$60, MATCH($L430, 'Source Data'!$B$26:$J$26,1),TRUE))=TRUE,"",VLOOKUP($E430,'Source Data'!$B$29:$J$60,MATCH($L430, 'Source Data'!$B$26:$J$26,1),TRUE))))</f>
        <v/>
      </c>
      <c r="W430" s="170" t="str">
        <f>IF(OR(AND(OR($J430="Retired",$J430="Permanent Low-Use"),$K430&lt;=2028),(AND($J430="New",$K430&gt;2028))),"N/A",IF($N430=0,0,IF(ISERROR(VLOOKUP($E430,'Source Data'!$B$29:$J$60, MATCH($L430, 'Source Data'!$B$26:$J$26,1),TRUE))=TRUE,"",VLOOKUP($E430,'Source Data'!$B$29:$J$60,MATCH($L430, 'Source Data'!$B$26:$J$26,1),TRUE))))</f>
        <v/>
      </c>
      <c r="X430" s="170" t="str">
        <f>IF(OR(AND(OR($J430="Retired",$J430="Permanent Low-Use"),$K430&lt;=2029),(AND($J430="New",$K430&gt;2029))),"N/A",IF($N430=0,0,IF(ISERROR(VLOOKUP($E430,'Source Data'!$B$29:$J$60, MATCH($L430, 'Source Data'!$B$26:$J$26,1),TRUE))=TRUE,"",VLOOKUP($E430,'Source Data'!$B$29:$J$60,MATCH($L430, 'Source Data'!$B$26:$J$26,1),TRUE))))</f>
        <v/>
      </c>
      <c r="Y430" s="170" t="str">
        <f>IF(OR(AND(OR($J430="Retired",$J430="Permanent Low-Use"),$K430&lt;=2030),(AND($J430="New",$K430&gt;2030))),"N/A",IF($N430=0,0,IF(ISERROR(VLOOKUP($E430,'Source Data'!$B$29:$J$60, MATCH($L430, 'Source Data'!$B$26:$J$26,1),TRUE))=TRUE,"",VLOOKUP($E430,'Source Data'!$B$29:$J$60,MATCH($L430, 'Source Data'!$B$26:$J$26,1),TRUE))))</f>
        <v/>
      </c>
      <c r="Z430" s="171" t="str">
        <f>IF(ISNUMBER($L430),IF(OR(AND(OR($J430="Retired",$J430="Permanent Low-Use"),$K430&lt;=2020),(AND($J430="New",$K430&gt;2020))),"N/A",VLOOKUP($F430,'Source Data'!$B$15:$I$22,5)),"")</f>
        <v/>
      </c>
      <c r="AA430" s="171" t="str">
        <f>IF(ISNUMBER($F430), IF(OR(AND(OR($J430="Retired", $J430="Permanent Low-Use"), $K430&lt;=2021), (AND($J430= "New", $K430&gt;2021))), "N/A", VLOOKUP($F430, 'Source Data'!$B$15:$I$22,6)), "")</f>
        <v/>
      </c>
      <c r="AB430" s="171" t="str">
        <f>IF(ISNUMBER($F430), IF(OR(AND(OR($J430="Retired", $J430="Permanent Low-Use"), $K430&lt;=2022), (AND($J430= "New", $K430&gt;2022))), "N/A", VLOOKUP($F430, 'Source Data'!$B$15:$I$22,7)), "")</f>
        <v/>
      </c>
      <c r="AC430" s="171" t="str">
        <f>IF(ISNUMBER($F430), IF(OR(AND(OR($J430="Retired", $J430="Permanent Low-Use"), $K430&lt;=2023), (AND($J430= "New", $K430&gt;2023))), "N/A", VLOOKUP($F430, 'Source Data'!$B$15:$I$22,8)), "")</f>
        <v/>
      </c>
      <c r="AD430" s="171" t="str">
        <f>IF(ISNUMBER($F430), IF(OR(AND(OR($J430="Retired", $J430="Permanent Low-Use"), $K430&lt;=2024), (AND($J430= "New", $K430&gt;2024))), "N/A", VLOOKUP($F430, 'Source Data'!$B$15:$I$22,8)), "")</f>
        <v/>
      </c>
      <c r="AE430" s="171" t="str">
        <f>IF(ISNUMBER($F430), IF(OR(AND(OR($J430="Retired", $J430="Permanent Low-Use"), $K430&lt;=2025), (AND($J430= "New", $K430&gt;2025))), "N/A", VLOOKUP($F430, 'Source Data'!$B$15:$I$22,8)), "")</f>
        <v/>
      </c>
      <c r="AF430" s="171" t="str">
        <f>IF(ISNUMBER($F430), IF(OR(AND(OR($J430="Retired", $J430="Permanent Low-Use"), $K430&lt;=2026), (AND($J430= "New", $K430&gt;2026))), "N/A", VLOOKUP($F430, 'Source Data'!$B$15:$I$22,8)), "")</f>
        <v/>
      </c>
      <c r="AG430" s="171" t="str">
        <f>IF(ISNUMBER($F430), IF(OR(AND(OR($J430="Retired", $J430="Permanent Low-Use"), $K430&lt;=2027), (AND($J430= "New", $K430&gt;2027))), "N/A", VLOOKUP($F430, 'Source Data'!$B$15:$I$22,8)), "")</f>
        <v/>
      </c>
      <c r="AH430" s="171" t="str">
        <f>IF(ISNUMBER($F430), IF(OR(AND(OR($J430="Retired", $J430="Permanent Low-Use"), $K430&lt;=2028), (AND($J430= "New", $K430&gt;2028))), "N/A", VLOOKUP($F430, 'Source Data'!$B$15:$I$22,8)), "")</f>
        <v/>
      </c>
      <c r="AI430" s="171" t="str">
        <f>IF(ISNUMBER($F430), IF(OR(AND(OR($J430="Retired", $J430="Permanent Low-Use"), $K430&lt;=2029), (AND($J430= "New", $K430&gt;2029))), "N/A", VLOOKUP($F430, 'Source Data'!$B$15:$I$22,8)), "")</f>
        <v/>
      </c>
      <c r="AJ430" s="171" t="str">
        <f>IF(ISNUMBER($F430), IF(OR(AND(OR($J430="Retired", $J430="Permanent Low-Use"), $K430&lt;=2030), (AND($J430= "New", $K430&gt;2030))), "N/A", VLOOKUP($F430, 'Source Data'!$B$15:$I$22,8)), "")</f>
        <v/>
      </c>
      <c r="AK430" s="171" t="str">
        <f>IF($N430= 0, "N/A", IF(ISERROR(VLOOKUP($F430, 'Source Data'!$B$4:$C$11,2)), "", VLOOKUP($F430, 'Source Data'!$B$4:$C$11,2)))</f>
        <v/>
      </c>
    </row>
    <row r="431" spans="1:37" x14ac:dyDescent="0.35">
      <c r="A431" s="99"/>
      <c r="B431" s="89"/>
      <c r="C431" s="90"/>
      <c r="D431" s="90"/>
      <c r="E431" s="91"/>
      <c r="F431" s="91"/>
      <c r="G431" s="86"/>
      <c r="H431" s="87"/>
      <c r="I431" s="86"/>
      <c r="J431" s="88"/>
      <c r="K431" s="92"/>
      <c r="L431" s="168" t="str">
        <f t="shared" si="17"/>
        <v/>
      </c>
      <c r="M431" s="170" t="str">
        <f>IF(ISERROR(VLOOKUP(E431,'Source Data'!$B$67:$J$97, MATCH(F431, 'Source Data'!$B$64:$J$64,1),TRUE))=TRUE,"",VLOOKUP(E431,'Source Data'!$B$67:$J$97,MATCH(F431, 'Source Data'!$B$64:$J$64,1),TRUE))</f>
        <v/>
      </c>
      <c r="N431" s="169" t="str">
        <f t="shared" si="18"/>
        <v/>
      </c>
      <c r="O431" s="170" t="str">
        <f>IF(OR(AND(OR($J431="Retired",$J431="Permanent Low-Use"),$K431&lt;=2020),(AND($J431="New",$K431&gt;2020))),"N/A",IF($N431=0,0,IF(ISERROR(VLOOKUP($E431,'Source Data'!$B$29:$J$60, MATCH($L431, 'Source Data'!$B$26:$J$26,1),TRUE))=TRUE,"",VLOOKUP($E431,'Source Data'!$B$29:$J$60,MATCH($L431, 'Source Data'!$B$26:$J$26,1),TRUE))))</f>
        <v/>
      </c>
      <c r="P431" s="170" t="str">
        <f>IF(OR(AND(OR($J431="Retired",$J431="Permanent Low-Use"),$K431&lt;=2021),(AND($J431="New",$K431&gt;2021))),"N/A",IF($N431=0,0,IF(ISERROR(VLOOKUP($E431,'Source Data'!$B$29:$J$60, MATCH($L431, 'Source Data'!$B$26:$J$26,1),TRUE))=TRUE,"",VLOOKUP($E431,'Source Data'!$B$29:$J$60,MATCH($L431, 'Source Data'!$B$26:$J$26,1),TRUE))))</f>
        <v/>
      </c>
      <c r="Q431" s="170" t="str">
        <f>IF(OR(AND(OR($J431="Retired",$J431="Permanent Low-Use"),$K431&lt;=2022),(AND($J431="New",$K431&gt;2022))),"N/A",IF($N431=0,0,IF(ISERROR(VLOOKUP($E431,'Source Data'!$B$29:$J$60, MATCH($L431, 'Source Data'!$B$26:$J$26,1),TRUE))=TRUE,"",VLOOKUP($E431,'Source Data'!$B$29:$J$60,MATCH($L431, 'Source Data'!$B$26:$J$26,1),TRUE))))</f>
        <v/>
      </c>
      <c r="R431" s="170" t="str">
        <f>IF(OR(AND(OR($J431="Retired",$J431="Permanent Low-Use"),$K431&lt;=2023),(AND($J431="New",$K431&gt;2023))),"N/A",IF($N431=0,0,IF(ISERROR(VLOOKUP($E431,'Source Data'!$B$29:$J$60, MATCH($L431, 'Source Data'!$B$26:$J$26,1),TRUE))=TRUE,"",VLOOKUP($E431,'Source Data'!$B$29:$J$60,MATCH($L431, 'Source Data'!$B$26:$J$26,1),TRUE))))</f>
        <v/>
      </c>
      <c r="S431" s="170" t="str">
        <f>IF(OR(AND(OR($J431="Retired",$J431="Permanent Low-Use"),$K431&lt;=2024),(AND($J431="New",$K431&gt;2024))),"N/A",IF($N431=0,0,IF(ISERROR(VLOOKUP($E431,'Source Data'!$B$29:$J$60, MATCH($L431, 'Source Data'!$B$26:$J$26,1),TRUE))=TRUE,"",VLOOKUP($E431,'Source Data'!$B$29:$J$60,MATCH($L431, 'Source Data'!$B$26:$J$26,1),TRUE))))</f>
        <v/>
      </c>
      <c r="T431" s="170" t="str">
        <f>IF(OR(AND(OR($J431="Retired",$J431="Permanent Low-Use"),$K431&lt;=2025),(AND($J431="New",$K431&gt;2025))),"N/A",IF($N431=0,0,IF(ISERROR(VLOOKUP($E431,'Source Data'!$B$29:$J$60, MATCH($L431, 'Source Data'!$B$26:$J$26,1),TRUE))=TRUE,"",VLOOKUP($E431,'Source Data'!$B$29:$J$60,MATCH($L431, 'Source Data'!$B$26:$J$26,1),TRUE))))</f>
        <v/>
      </c>
      <c r="U431" s="170" t="str">
        <f>IF(OR(AND(OR($J431="Retired",$J431="Permanent Low-Use"),$K431&lt;=2026),(AND($J431="New",$K431&gt;2026))),"N/A",IF($N431=0,0,IF(ISERROR(VLOOKUP($E431,'Source Data'!$B$29:$J$60, MATCH($L431, 'Source Data'!$B$26:$J$26,1),TRUE))=TRUE,"",VLOOKUP($E431,'Source Data'!$B$29:$J$60,MATCH($L431, 'Source Data'!$B$26:$J$26,1),TRUE))))</f>
        <v/>
      </c>
      <c r="V431" s="170" t="str">
        <f>IF(OR(AND(OR($J431="Retired",$J431="Permanent Low-Use"),$K431&lt;=2027),(AND($J431="New",$K431&gt;2027))),"N/A",IF($N431=0,0,IF(ISERROR(VLOOKUP($E431,'Source Data'!$B$29:$J$60, MATCH($L431, 'Source Data'!$B$26:$J$26,1),TRUE))=TRUE,"",VLOOKUP($E431,'Source Data'!$B$29:$J$60,MATCH($L431, 'Source Data'!$B$26:$J$26,1),TRUE))))</f>
        <v/>
      </c>
      <c r="W431" s="170" t="str">
        <f>IF(OR(AND(OR($J431="Retired",$J431="Permanent Low-Use"),$K431&lt;=2028),(AND($J431="New",$K431&gt;2028))),"N/A",IF($N431=0,0,IF(ISERROR(VLOOKUP($E431,'Source Data'!$B$29:$J$60, MATCH($L431, 'Source Data'!$B$26:$J$26,1),TRUE))=TRUE,"",VLOOKUP($E431,'Source Data'!$B$29:$J$60,MATCH($L431, 'Source Data'!$B$26:$J$26,1),TRUE))))</f>
        <v/>
      </c>
      <c r="X431" s="170" t="str">
        <f>IF(OR(AND(OR($J431="Retired",$J431="Permanent Low-Use"),$K431&lt;=2029),(AND($J431="New",$K431&gt;2029))),"N/A",IF($N431=0,0,IF(ISERROR(VLOOKUP($E431,'Source Data'!$B$29:$J$60, MATCH($L431, 'Source Data'!$B$26:$J$26,1),TRUE))=TRUE,"",VLOOKUP($E431,'Source Data'!$B$29:$J$60,MATCH($L431, 'Source Data'!$B$26:$J$26,1),TRUE))))</f>
        <v/>
      </c>
      <c r="Y431" s="170" t="str">
        <f>IF(OR(AND(OR($J431="Retired",$J431="Permanent Low-Use"),$K431&lt;=2030),(AND($J431="New",$K431&gt;2030))),"N/A",IF($N431=0,0,IF(ISERROR(VLOOKUP($E431,'Source Data'!$B$29:$J$60, MATCH($L431, 'Source Data'!$B$26:$J$26,1),TRUE))=TRUE,"",VLOOKUP($E431,'Source Data'!$B$29:$J$60,MATCH($L431, 'Source Data'!$B$26:$J$26,1),TRUE))))</f>
        <v/>
      </c>
      <c r="Z431" s="171" t="str">
        <f>IF(ISNUMBER($L431),IF(OR(AND(OR($J431="Retired",$J431="Permanent Low-Use"),$K431&lt;=2020),(AND($J431="New",$K431&gt;2020))),"N/A",VLOOKUP($F431,'Source Data'!$B$15:$I$22,5)),"")</f>
        <v/>
      </c>
      <c r="AA431" s="171" t="str">
        <f>IF(ISNUMBER($F431), IF(OR(AND(OR($J431="Retired", $J431="Permanent Low-Use"), $K431&lt;=2021), (AND($J431= "New", $K431&gt;2021))), "N/A", VLOOKUP($F431, 'Source Data'!$B$15:$I$22,6)), "")</f>
        <v/>
      </c>
      <c r="AB431" s="171" t="str">
        <f>IF(ISNUMBER($F431), IF(OR(AND(OR($J431="Retired", $J431="Permanent Low-Use"), $K431&lt;=2022), (AND($J431= "New", $K431&gt;2022))), "N/A", VLOOKUP($F431, 'Source Data'!$B$15:$I$22,7)), "")</f>
        <v/>
      </c>
      <c r="AC431" s="171" t="str">
        <f>IF(ISNUMBER($F431), IF(OR(AND(OR($J431="Retired", $J431="Permanent Low-Use"), $K431&lt;=2023), (AND($J431= "New", $K431&gt;2023))), "N/A", VLOOKUP($F431, 'Source Data'!$B$15:$I$22,8)), "")</f>
        <v/>
      </c>
      <c r="AD431" s="171" t="str">
        <f>IF(ISNUMBER($F431), IF(OR(AND(OR($J431="Retired", $J431="Permanent Low-Use"), $K431&lt;=2024), (AND($J431= "New", $K431&gt;2024))), "N/A", VLOOKUP($F431, 'Source Data'!$B$15:$I$22,8)), "")</f>
        <v/>
      </c>
      <c r="AE431" s="171" t="str">
        <f>IF(ISNUMBER($F431), IF(OR(AND(OR($J431="Retired", $J431="Permanent Low-Use"), $K431&lt;=2025), (AND($J431= "New", $K431&gt;2025))), "N/A", VLOOKUP($F431, 'Source Data'!$B$15:$I$22,8)), "")</f>
        <v/>
      </c>
      <c r="AF431" s="171" t="str">
        <f>IF(ISNUMBER($F431), IF(OR(AND(OR($J431="Retired", $J431="Permanent Low-Use"), $K431&lt;=2026), (AND($J431= "New", $K431&gt;2026))), "N/A", VLOOKUP($F431, 'Source Data'!$B$15:$I$22,8)), "")</f>
        <v/>
      </c>
      <c r="AG431" s="171" t="str">
        <f>IF(ISNUMBER($F431), IF(OR(AND(OR($J431="Retired", $J431="Permanent Low-Use"), $K431&lt;=2027), (AND($J431= "New", $K431&gt;2027))), "N/A", VLOOKUP($F431, 'Source Data'!$B$15:$I$22,8)), "")</f>
        <v/>
      </c>
      <c r="AH431" s="171" t="str">
        <f>IF(ISNUMBER($F431), IF(OR(AND(OR($J431="Retired", $J431="Permanent Low-Use"), $K431&lt;=2028), (AND($J431= "New", $K431&gt;2028))), "N/A", VLOOKUP($F431, 'Source Data'!$B$15:$I$22,8)), "")</f>
        <v/>
      </c>
      <c r="AI431" s="171" t="str">
        <f>IF(ISNUMBER($F431), IF(OR(AND(OR($J431="Retired", $J431="Permanent Low-Use"), $K431&lt;=2029), (AND($J431= "New", $K431&gt;2029))), "N/A", VLOOKUP($F431, 'Source Data'!$B$15:$I$22,8)), "")</f>
        <v/>
      </c>
      <c r="AJ431" s="171" t="str">
        <f>IF(ISNUMBER($F431), IF(OR(AND(OR($J431="Retired", $J431="Permanent Low-Use"), $K431&lt;=2030), (AND($J431= "New", $K431&gt;2030))), "N/A", VLOOKUP($F431, 'Source Data'!$B$15:$I$22,8)), "")</f>
        <v/>
      </c>
      <c r="AK431" s="171" t="str">
        <f>IF($N431= 0, "N/A", IF(ISERROR(VLOOKUP($F431, 'Source Data'!$B$4:$C$11,2)), "", VLOOKUP($F431, 'Source Data'!$B$4:$C$11,2)))</f>
        <v/>
      </c>
    </row>
    <row r="432" spans="1:37" x14ac:dyDescent="0.35">
      <c r="A432" s="99"/>
      <c r="B432" s="89"/>
      <c r="C432" s="90"/>
      <c r="D432" s="90"/>
      <c r="E432" s="91"/>
      <c r="F432" s="91"/>
      <c r="G432" s="86"/>
      <c r="H432" s="87"/>
      <c r="I432" s="86"/>
      <c r="J432" s="88"/>
      <c r="K432" s="92"/>
      <c r="L432" s="168" t="str">
        <f t="shared" si="17"/>
        <v/>
      </c>
      <c r="M432" s="170" t="str">
        <f>IF(ISERROR(VLOOKUP(E432,'Source Data'!$B$67:$J$97, MATCH(F432, 'Source Data'!$B$64:$J$64,1),TRUE))=TRUE,"",VLOOKUP(E432,'Source Data'!$B$67:$J$97,MATCH(F432, 'Source Data'!$B$64:$J$64,1),TRUE))</f>
        <v/>
      </c>
      <c r="N432" s="169" t="str">
        <f t="shared" si="18"/>
        <v/>
      </c>
      <c r="O432" s="170" t="str">
        <f>IF(OR(AND(OR($J432="Retired",$J432="Permanent Low-Use"),$K432&lt;=2020),(AND($J432="New",$K432&gt;2020))),"N/A",IF($N432=0,0,IF(ISERROR(VLOOKUP($E432,'Source Data'!$B$29:$J$60, MATCH($L432, 'Source Data'!$B$26:$J$26,1),TRUE))=TRUE,"",VLOOKUP($E432,'Source Data'!$B$29:$J$60,MATCH($L432, 'Source Data'!$B$26:$J$26,1),TRUE))))</f>
        <v/>
      </c>
      <c r="P432" s="170" t="str">
        <f>IF(OR(AND(OR($J432="Retired",$J432="Permanent Low-Use"),$K432&lt;=2021),(AND($J432="New",$K432&gt;2021))),"N/A",IF($N432=0,0,IF(ISERROR(VLOOKUP($E432,'Source Data'!$B$29:$J$60, MATCH($L432, 'Source Data'!$B$26:$J$26,1),TRUE))=TRUE,"",VLOOKUP($E432,'Source Data'!$B$29:$J$60,MATCH($L432, 'Source Data'!$B$26:$J$26,1),TRUE))))</f>
        <v/>
      </c>
      <c r="Q432" s="170" t="str">
        <f>IF(OR(AND(OR($J432="Retired",$J432="Permanent Low-Use"),$K432&lt;=2022),(AND($J432="New",$K432&gt;2022))),"N/A",IF($N432=0,0,IF(ISERROR(VLOOKUP($E432,'Source Data'!$B$29:$J$60, MATCH($L432, 'Source Data'!$B$26:$J$26,1),TRUE))=TRUE,"",VLOOKUP($E432,'Source Data'!$B$29:$J$60,MATCH($L432, 'Source Data'!$B$26:$J$26,1),TRUE))))</f>
        <v/>
      </c>
      <c r="R432" s="170" t="str">
        <f>IF(OR(AND(OR($J432="Retired",$J432="Permanent Low-Use"),$K432&lt;=2023),(AND($J432="New",$K432&gt;2023))),"N/A",IF($N432=0,0,IF(ISERROR(VLOOKUP($E432,'Source Data'!$B$29:$J$60, MATCH($L432, 'Source Data'!$B$26:$J$26,1),TRUE))=TRUE,"",VLOOKUP($E432,'Source Data'!$B$29:$J$60,MATCH($L432, 'Source Data'!$B$26:$J$26,1),TRUE))))</f>
        <v/>
      </c>
      <c r="S432" s="170" t="str">
        <f>IF(OR(AND(OR($J432="Retired",$J432="Permanent Low-Use"),$K432&lt;=2024),(AND($J432="New",$K432&gt;2024))),"N/A",IF($N432=0,0,IF(ISERROR(VLOOKUP($E432,'Source Data'!$B$29:$J$60, MATCH($L432, 'Source Data'!$B$26:$J$26,1),TRUE))=TRUE,"",VLOOKUP($E432,'Source Data'!$B$29:$J$60,MATCH($L432, 'Source Data'!$B$26:$J$26,1),TRUE))))</f>
        <v/>
      </c>
      <c r="T432" s="170" t="str">
        <f>IF(OR(AND(OR($J432="Retired",$J432="Permanent Low-Use"),$K432&lt;=2025),(AND($J432="New",$K432&gt;2025))),"N/A",IF($N432=0,0,IF(ISERROR(VLOOKUP($E432,'Source Data'!$B$29:$J$60, MATCH($L432, 'Source Data'!$B$26:$J$26,1),TRUE))=TRUE,"",VLOOKUP($E432,'Source Data'!$B$29:$J$60,MATCH($L432, 'Source Data'!$B$26:$J$26,1),TRUE))))</f>
        <v/>
      </c>
      <c r="U432" s="170" t="str">
        <f>IF(OR(AND(OR($J432="Retired",$J432="Permanent Low-Use"),$K432&lt;=2026),(AND($J432="New",$K432&gt;2026))),"N/A",IF($N432=0,0,IF(ISERROR(VLOOKUP($E432,'Source Data'!$B$29:$J$60, MATCH($L432, 'Source Data'!$B$26:$J$26,1),TRUE))=TRUE,"",VLOOKUP($E432,'Source Data'!$B$29:$J$60,MATCH($L432, 'Source Data'!$B$26:$J$26,1),TRUE))))</f>
        <v/>
      </c>
      <c r="V432" s="170" t="str">
        <f>IF(OR(AND(OR($J432="Retired",$J432="Permanent Low-Use"),$K432&lt;=2027),(AND($J432="New",$K432&gt;2027))),"N/A",IF($N432=0,0,IF(ISERROR(VLOOKUP($E432,'Source Data'!$B$29:$J$60, MATCH($L432, 'Source Data'!$B$26:$J$26,1),TRUE))=TRUE,"",VLOOKUP($E432,'Source Data'!$B$29:$J$60,MATCH($L432, 'Source Data'!$B$26:$J$26,1),TRUE))))</f>
        <v/>
      </c>
      <c r="W432" s="170" t="str">
        <f>IF(OR(AND(OR($J432="Retired",$J432="Permanent Low-Use"),$K432&lt;=2028),(AND($J432="New",$K432&gt;2028))),"N/A",IF($N432=0,0,IF(ISERROR(VLOOKUP($E432,'Source Data'!$B$29:$J$60, MATCH($L432, 'Source Data'!$B$26:$J$26,1),TRUE))=TRUE,"",VLOOKUP($E432,'Source Data'!$B$29:$J$60,MATCH($L432, 'Source Data'!$B$26:$J$26,1),TRUE))))</f>
        <v/>
      </c>
      <c r="X432" s="170" t="str">
        <f>IF(OR(AND(OR($J432="Retired",$J432="Permanent Low-Use"),$K432&lt;=2029),(AND($J432="New",$K432&gt;2029))),"N/A",IF($N432=0,0,IF(ISERROR(VLOOKUP($E432,'Source Data'!$B$29:$J$60, MATCH($L432, 'Source Data'!$B$26:$J$26,1),TRUE))=TRUE,"",VLOOKUP($E432,'Source Data'!$B$29:$J$60,MATCH($L432, 'Source Data'!$B$26:$J$26,1),TRUE))))</f>
        <v/>
      </c>
      <c r="Y432" s="170" t="str">
        <f>IF(OR(AND(OR($J432="Retired",$J432="Permanent Low-Use"),$K432&lt;=2030),(AND($J432="New",$K432&gt;2030))),"N/A",IF($N432=0,0,IF(ISERROR(VLOOKUP($E432,'Source Data'!$B$29:$J$60, MATCH($L432, 'Source Data'!$B$26:$J$26,1),TRUE))=TRUE,"",VLOOKUP($E432,'Source Data'!$B$29:$J$60,MATCH($L432, 'Source Data'!$B$26:$J$26,1),TRUE))))</f>
        <v/>
      </c>
      <c r="Z432" s="171" t="str">
        <f>IF(ISNUMBER($L432),IF(OR(AND(OR($J432="Retired",$J432="Permanent Low-Use"),$K432&lt;=2020),(AND($J432="New",$K432&gt;2020))),"N/A",VLOOKUP($F432,'Source Data'!$B$15:$I$22,5)),"")</f>
        <v/>
      </c>
      <c r="AA432" s="171" t="str">
        <f>IF(ISNUMBER($F432), IF(OR(AND(OR($J432="Retired", $J432="Permanent Low-Use"), $K432&lt;=2021), (AND($J432= "New", $K432&gt;2021))), "N/A", VLOOKUP($F432, 'Source Data'!$B$15:$I$22,6)), "")</f>
        <v/>
      </c>
      <c r="AB432" s="171" t="str">
        <f>IF(ISNUMBER($F432), IF(OR(AND(OR($J432="Retired", $J432="Permanent Low-Use"), $K432&lt;=2022), (AND($J432= "New", $K432&gt;2022))), "N/A", VLOOKUP($F432, 'Source Data'!$B$15:$I$22,7)), "")</f>
        <v/>
      </c>
      <c r="AC432" s="171" t="str">
        <f>IF(ISNUMBER($F432), IF(OR(AND(OR($J432="Retired", $J432="Permanent Low-Use"), $K432&lt;=2023), (AND($J432= "New", $K432&gt;2023))), "N/A", VLOOKUP($F432, 'Source Data'!$B$15:$I$22,8)), "")</f>
        <v/>
      </c>
      <c r="AD432" s="171" t="str">
        <f>IF(ISNUMBER($F432), IF(OR(AND(OR($J432="Retired", $J432="Permanent Low-Use"), $K432&lt;=2024), (AND($J432= "New", $K432&gt;2024))), "N/A", VLOOKUP($F432, 'Source Data'!$B$15:$I$22,8)), "")</f>
        <v/>
      </c>
      <c r="AE432" s="171" t="str">
        <f>IF(ISNUMBER($F432), IF(OR(AND(OR($J432="Retired", $J432="Permanent Low-Use"), $K432&lt;=2025), (AND($J432= "New", $K432&gt;2025))), "N/A", VLOOKUP($F432, 'Source Data'!$B$15:$I$22,8)), "")</f>
        <v/>
      </c>
      <c r="AF432" s="171" t="str">
        <f>IF(ISNUMBER($F432), IF(OR(AND(OR($J432="Retired", $J432="Permanent Low-Use"), $K432&lt;=2026), (AND($J432= "New", $K432&gt;2026))), "N/A", VLOOKUP($F432, 'Source Data'!$B$15:$I$22,8)), "")</f>
        <v/>
      </c>
      <c r="AG432" s="171" t="str">
        <f>IF(ISNUMBER($F432), IF(OR(AND(OR($J432="Retired", $J432="Permanent Low-Use"), $K432&lt;=2027), (AND($J432= "New", $K432&gt;2027))), "N/A", VLOOKUP($F432, 'Source Data'!$B$15:$I$22,8)), "")</f>
        <v/>
      </c>
      <c r="AH432" s="171" t="str">
        <f>IF(ISNUMBER($F432), IF(OR(AND(OR($J432="Retired", $J432="Permanent Low-Use"), $K432&lt;=2028), (AND($J432= "New", $K432&gt;2028))), "N/A", VLOOKUP($F432, 'Source Data'!$B$15:$I$22,8)), "")</f>
        <v/>
      </c>
      <c r="AI432" s="171" t="str">
        <f>IF(ISNUMBER($F432), IF(OR(AND(OR($J432="Retired", $J432="Permanent Low-Use"), $K432&lt;=2029), (AND($J432= "New", $K432&gt;2029))), "N/A", VLOOKUP($F432, 'Source Data'!$B$15:$I$22,8)), "")</f>
        <v/>
      </c>
      <c r="AJ432" s="171" t="str">
        <f>IF(ISNUMBER($F432), IF(OR(AND(OR($J432="Retired", $J432="Permanent Low-Use"), $K432&lt;=2030), (AND($J432= "New", $K432&gt;2030))), "N/A", VLOOKUP($F432, 'Source Data'!$B$15:$I$22,8)), "")</f>
        <v/>
      </c>
      <c r="AK432" s="171" t="str">
        <f>IF($N432= 0, "N/A", IF(ISERROR(VLOOKUP($F432, 'Source Data'!$B$4:$C$11,2)), "", VLOOKUP($F432, 'Source Data'!$B$4:$C$11,2)))</f>
        <v/>
      </c>
    </row>
    <row r="433" spans="1:37" x14ac:dyDescent="0.35">
      <c r="A433" s="99"/>
      <c r="B433" s="89"/>
      <c r="C433" s="90"/>
      <c r="D433" s="90"/>
      <c r="E433" s="91"/>
      <c r="F433" s="91"/>
      <c r="G433" s="86"/>
      <c r="H433" s="87"/>
      <c r="I433" s="86"/>
      <c r="J433" s="88"/>
      <c r="K433" s="92"/>
      <c r="L433" s="168" t="str">
        <f t="shared" si="17"/>
        <v/>
      </c>
      <c r="M433" s="170" t="str">
        <f>IF(ISERROR(VLOOKUP(E433,'Source Data'!$B$67:$J$97, MATCH(F433, 'Source Data'!$B$64:$J$64,1),TRUE))=TRUE,"",VLOOKUP(E433,'Source Data'!$B$67:$J$97,MATCH(F433, 'Source Data'!$B$64:$J$64,1),TRUE))</f>
        <v/>
      </c>
      <c r="N433" s="169" t="str">
        <f t="shared" si="18"/>
        <v/>
      </c>
      <c r="O433" s="170" t="str">
        <f>IF(OR(AND(OR($J433="Retired",$J433="Permanent Low-Use"),$K433&lt;=2020),(AND($J433="New",$K433&gt;2020))),"N/A",IF($N433=0,0,IF(ISERROR(VLOOKUP($E433,'Source Data'!$B$29:$J$60, MATCH($L433, 'Source Data'!$B$26:$J$26,1),TRUE))=TRUE,"",VLOOKUP($E433,'Source Data'!$B$29:$J$60,MATCH($L433, 'Source Data'!$B$26:$J$26,1),TRUE))))</f>
        <v/>
      </c>
      <c r="P433" s="170" t="str">
        <f>IF(OR(AND(OR($J433="Retired",$J433="Permanent Low-Use"),$K433&lt;=2021),(AND($J433="New",$K433&gt;2021))),"N/A",IF($N433=0,0,IF(ISERROR(VLOOKUP($E433,'Source Data'!$B$29:$J$60, MATCH($L433, 'Source Data'!$B$26:$J$26,1),TRUE))=TRUE,"",VLOOKUP($E433,'Source Data'!$B$29:$J$60,MATCH($L433, 'Source Data'!$B$26:$J$26,1),TRUE))))</f>
        <v/>
      </c>
      <c r="Q433" s="170" t="str">
        <f>IF(OR(AND(OR($J433="Retired",$J433="Permanent Low-Use"),$K433&lt;=2022),(AND($J433="New",$K433&gt;2022))),"N/A",IF($N433=0,0,IF(ISERROR(VLOOKUP($E433,'Source Data'!$B$29:$J$60, MATCH($L433, 'Source Data'!$B$26:$J$26,1),TRUE))=TRUE,"",VLOOKUP($E433,'Source Data'!$B$29:$J$60,MATCH($L433, 'Source Data'!$B$26:$J$26,1),TRUE))))</f>
        <v/>
      </c>
      <c r="R433" s="170" t="str">
        <f>IF(OR(AND(OR($J433="Retired",$J433="Permanent Low-Use"),$K433&lt;=2023),(AND($J433="New",$K433&gt;2023))),"N/A",IF($N433=0,0,IF(ISERROR(VLOOKUP($E433,'Source Data'!$B$29:$J$60, MATCH($L433, 'Source Data'!$B$26:$J$26,1),TRUE))=TRUE,"",VLOOKUP($E433,'Source Data'!$B$29:$J$60,MATCH($L433, 'Source Data'!$B$26:$J$26,1),TRUE))))</f>
        <v/>
      </c>
      <c r="S433" s="170" t="str">
        <f>IF(OR(AND(OR($J433="Retired",$J433="Permanent Low-Use"),$K433&lt;=2024),(AND($J433="New",$K433&gt;2024))),"N/A",IF($N433=0,0,IF(ISERROR(VLOOKUP($E433,'Source Data'!$B$29:$J$60, MATCH($L433, 'Source Data'!$B$26:$J$26,1),TRUE))=TRUE,"",VLOOKUP($E433,'Source Data'!$B$29:$J$60,MATCH($L433, 'Source Data'!$B$26:$J$26,1),TRUE))))</f>
        <v/>
      </c>
      <c r="T433" s="170" t="str">
        <f>IF(OR(AND(OR($J433="Retired",$J433="Permanent Low-Use"),$K433&lt;=2025),(AND($J433="New",$K433&gt;2025))),"N/A",IF($N433=0,0,IF(ISERROR(VLOOKUP($E433,'Source Data'!$B$29:$J$60, MATCH($L433, 'Source Data'!$B$26:$J$26,1),TRUE))=TRUE,"",VLOOKUP($E433,'Source Data'!$B$29:$J$60,MATCH($L433, 'Source Data'!$B$26:$J$26,1),TRUE))))</f>
        <v/>
      </c>
      <c r="U433" s="170" t="str">
        <f>IF(OR(AND(OR($J433="Retired",$J433="Permanent Low-Use"),$K433&lt;=2026),(AND($J433="New",$K433&gt;2026))),"N/A",IF($N433=0,0,IF(ISERROR(VLOOKUP($E433,'Source Data'!$B$29:$J$60, MATCH($L433, 'Source Data'!$B$26:$J$26,1),TRUE))=TRUE,"",VLOOKUP($E433,'Source Data'!$B$29:$J$60,MATCH($L433, 'Source Data'!$B$26:$J$26,1),TRUE))))</f>
        <v/>
      </c>
      <c r="V433" s="170" t="str">
        <f>IF(OR(AND(OR($J433="Retired",$J433="Permanent Low-Use"),$K433&lt;=2027),(AND($J433="New",$K433&gt;2027))),"N/A",IF($N433=0,0,IF(ISERROR(VLOOKUP($E433,'Source Data'!$B$29:$J$60, MATCH($L433, 'Source Data'!$B$26:$J$26,1),TRUE))=TRUE,"",VLOOKUP($E433,'Source Data'!$B$29:$J$60,MATCH($L433, 'Source Data'!$B$26:$J$26,1),TRUE))))</f>
        <v/>
      </c>
      <c r="W433" s="170" t="str">
        <f>IF(OR(AND(OR($J433="Retired",$J433="Permanent Low-Use"),$K433&lt;=2028),(AND($J433="New",$K433&gt;2028))),"N/A",IF($N433=0,0,IF(ISERROR(VLOOKUP($E433,'Source Data'!$B$29:$J$60, MATCH($L433, 'Source Data'!$B$26:$J$26,1),TRUE))=TRUE,"",VLOOKUP($E433,'Source Data'!$B$29:$J$60,MATCH($L433, 'Source Data'!$B$26:$J$26,1),TRUE))))</f>
        <v/>
      </c>
      <c r="X433" s="170" t="str">
        <f>IF(OR(AND(OR($J433="Retired",$J433="Permanent Low-Use"),$K433&lt;=2029),(AND($J433="New",$K433&gt;2029))),"N/A",IF($N433=0,0,IF(ISERROR(VLOOKUP($E433,'Source Data'!$B$29:$J$60, MATCH($L433, 'Source Data'!$B$26:$J$26,1),TRUE))=TRUE,"",VLOOKUP($E433,'Source Data'!$B$29:$J$60,MATCH($L433, 'Source Data'!$B$26:$J$26,1),TRUE))))</f>
        <v/>
      </c>
      <c r="Y433" s="170" t="str">
        <f>IF(OR(AND(OR($J433="Retired",$J433="Permanent Low-Use"),$K433&lt;=2030),(AND($J433="New",$K433&gt;2030))),"N/A",IF($N433=0,0,IF(ISERROR(VLOOKUP($E433,'Source Data'!$B$29:$J$60, MATCH($L433, 'Source Data'!$B$26:$J$26,1),TRUE))=TRUE,"",VLOOKUP($E433,'Source Data'!$B$29:$J$60,MATCH($L433, 'Source Data'!$B$26:$J$26,1),TRUE))))</f>
        <v/>
      </c>
      <c r="Z433" s="171" t="str">
        <f>IF(ISNUMBER($L433),IF(OR(AND(OR($J433="Retired",$J433="Permanent Low-Use"),$K433&lt;=2020),(AND($J433="New",$K433&gt;2020))),"N/A",VLOOKUP($F433,'Source Data'!$B$15:$I$22,5)),"")</f>
        <v/>
      </c>
      <c r="AA433" s="171" t="str">
        <f>IF(ISNUMBER($F433), IF(OR(AND(OR($J433="Retired", $J433="Permanent Low-Use"), $K433&lt;=2021), (AND($J433= "New", $K433&gt;2021))), "N/A", VLOOKUP($F433, 'Source Data'!$B$15:$I$22,6)), "")</f>
        <v/>
      </c>
      <c r="AB433" s="171" t="str">
        <f>IF(ISNUMBER($F433), IF(OR(AND(OR($J433="Retired", $J433="Permanent Low-Use"), $K433&lt;=2022), (AND($J433= "New", $K433&gt;2022))), "N/A", VLOOKUP($F433, 'Source Data'!$B$15:$I$22,7)), "")</f>
        <v/>
      </c>
      <c r="AC433" s="171" t="str">
        <f>IF(ISNUMBER($F433), IF(OR(AND(OR($J433="Retired", $J433="Permanent Low-Use"), $K433&lt;=2023), (AND($J433= "New", $K433&gt;2023))), "N/A", VLOOKUP($F433, 'Source Data'!$B$15:$I$22,8)), "")</f>
        <v/>
      </c>
      <c r="AD433" s="171" t="str">
        <f>IF(ISNUMBER($F433), IF(OR(AND(OR($J433="Retired", $J433="Permanent Low-Use"), $K433&lt;=2024), (AND($J433= "New", $K433&gt;2024))), "N/A", VLOOKUP($F433, 'Source Data'!$B$15:$I$22,8)), "")</f>
        <v/>
      </c>
      <c r="AE433" s="171" t="str">
        <f>IF(ISNUMBER($F433), IF(OR(AND(OR($J433="Retired", $J433="Permanent Low-Use"), $K433&lt;=2025), (AND($J433= "New", $K433&gt;2025))), "N/A", VLOOKUP($F433, 'Source Data'!$B$15:$I$22,8)), "")</f>
        <v/>
      </c>
      <c r="AF433" s="171" t="str">
        <f>IF(ISNUMBER($F433), IF(OR(AND(OR($J433="Retired", $J433="Permanent Low-Use"), $K433&lt;=2026), (AND($J433= "New", $K433&gt;2026))), "N/A", VLOOKUP($F433, 'Source Data'!$B$15:$I$22,8)), "")</f>
        <v/>
      </c>
      <c r="AG433" s="171" t="str">
        <f>IF(ISNUMBER($F433), IF(OR(AND(OR($J433="Retired", $J433="Permanent Low-Use"), $K433&lt;=2027), (AND($J433= "New", $K433&gt;2027))), "N/A", VLOOKUP($F433, 'Source Data'!$B$15:$I$22,8)), "")</f>
        <v/>
      </c>
      <c r="AH433" s="171" t="str">
        <f>IF(ISNUMBER($F433), IF(OR(AND(OR($J433="Retired", $J433="Permanent Low-Use"), $K433&lt;=2028), (AND($J433= "New", $K433&gt;2028))), "N/A", VLOOKUP($F433, 'Source Data'!$B$15:$I$22,8)), "")</f>
        <v/>
      </c>
      <c r="AI433" s="171" t="str">
        <f>IF(ISNUMBER($F433), IF(OR(AND(OR($J433="Retired", $J433="Permanent Low-Use"), $K433&lt;=2029), (AND($J433= "New", $K433&gt;2029))), "N/A", VLOOKUP($F433, 'Source Data'!$B$15:$I$22,8)), "")</f>
        <v/>
      </c>
      <c r="AJ433" s="171" t="str">
        <f>IF(ISNUMBER($F433), IF(OR(AND(OR($J433="Retired", $J433="Permanent Low-Use"), $K433&lt;=2030), (AND($J433= "New", $K433&gt;2030))), "N/A", VLOOKUP($F433, 'Source Data'!$B$15:$I$22,8)), "")</f>
        <v/>
      </c>
      <c r="AK433" s="171" t="str">
        <f>IF($N433= 0, "N/A", IF(ISERROR(VLOOKUP($F433, 'Source Data'!$B$4:$C$11,2)), "", VLOOKUP($F433, 'Source Data'!$B$4:$C$11,2)))</f>
        <v/>
      </c>
    </row>
    <row r="434" spans="1:37" x14ac:dyDescent="0.35">
      <c r="A434" s="99"/>
      <c r="B434" s="89"/>
      <c r="C434" s="90"/>
      <c r="D434" s="90"/>
      <c r="E434" s="91"/>
      <c r="F434" s="91"/>
      <c r="G434" s="86"/>
      <c r="H434" s="87"/>
      <c r="I434" s="86"/>
      <c r="J434" s="88"/>
      <c r="K434" s="92"/>
      <c r="L434" s="168" t="str">
        <f t="shared" si="17"/>
        <v/>
      </c>
      <c r="M434" s="170" t="str">
        <f>IF(ISERROR(VLOOKUP(E434,'Source Data'!$B$67:$J$97, MATCH(F434, 'Source Data'!$B$64:$J$64,1),TRUE))=TRUE,"",VLOOKUP(E434,'Source Data'!$B$67:$J$97,MATCH(F434, 'Source Data'!$B$64:$J$64,1),TRUE))</f>
        <v/>
      </c>
      <c r="N434" s="169" t="str">
        <f t="shared" si="18"/>
        <v/>
      </c>
      <c r="O434" s="170" t="str">
        <f>IF(OR(AND(OR($J434="Retired",$J434="Permanent Low-Use"),$K434&lt;=2020),(AND($J434="New",$K434&gt;2020))),"N/A",IF($N434=0,0,IF(ISERROR(VLOOKUP($E434,'Source Data'!$B$29:$J$60, MATCH($L434, 'Source Data'!$B$26:$J$26,1),TRUE))=TRUE,"",VLOOKUP($E434,'Source Data'!$B$29:$J$60,MATCH($L434, 'Source Data'!$B$26:$J$26,1),TRUE))))</f>
        <v/>
      </c>
      <c r="P434" s="170" t="str">
        <f>IF(OR(AND(OR($J434="Retired",$J434="Permanent Low-Use"),$K434&lt;=2021),(AND($J434="New",$K434&gt;2021))),"N/A",IF($N434=0,0,IF(ISERROR(VLOOKUP($E434,'Source Data'!$B$29:$J$60, MATCH($L434, 'Source Data'!$B$26:$J$26,1),TRUE))=TRUE,"",VLOOKUP($E434,'Source Data'!$B$29:$J$60,MATCH($L434, 'Source Data'!$B$26:$J$26,1),TRUE))))</f>
        <v/>
      </c>
      <c r="Q434" s="170" t="str">
        <f>IF(OR(AND(OR($J434="Retired",$J434="Permanent Low-Use"),$K434&lt;=2022),(AND($J434="New",$K434&gt;2022))),"N/A",IF($N434=0,0,IF(ISERROR(VLOOKUP($E434,'Source Data'!$B$29:$J$60, MATCH($L434, 'Source Data'!$B$26:$J$26,1),TRUE))=TRUE,"",VLOOKUP($E434,'Source Data'!$B$29:$J$60,MATCH($L434, 'Source Data'!$B$26:$J$26,1),TRUE))))</f>
        <v/>
      </c>
      <c r="R434" s="170" t="str">
        <f>IF(OR(AND(OR($J434="Retired",$J434="Permanent Low-Use"),$K434&lt;=2023),(AND($J434="New",$K434&gt;2023))),"N/A",IF($N434=0,0,IF(ISERROR(VLOOKUP($E434,'Source Data'!$B$29:$J$60, MATCH($L434, 'Source Data'!$B$26:$J$26,1),TRUE))=TRUE,"",VLOOKUP($E434,'Source Data'!$B$29:$J$60,MATCH($L434, 'Source Data'!$B$26:$J$26,1),TRUE))))</f>
        <v/>
      </c>
      <c r="S434" s="170" t="str">
        <f>IF(OR(AND(OR($J434="Retired",$J434="Permanent Low-Use"),$K434&lt;=2024),(AND($J434="New",$K434&gt;2024))),"N/A",IF($N434=0,0,IF(ISERROR(VLOOKUP($E434,'Source Data'!$B$29:$J$60, MATCH($L434, 'Source Data'!$B$26:$J$26,1),TRUE))=TRUE,"",VLOOKUP($E434,'Source Data'!$B$29:$J$60,MATCH($L434, 'Source Data'!$B$26:$J$26,1),TRUE))))</f>
        <v/>
      </c>
      <c r="T434" s="170" t="str">
        <f>IF(OR(AND(OR($J434="Retired",$J434="Permanent Low-Use"),$K434&lt;=2025),(AND($J434="New",$K434&gt;2025))),"N/A",IF($N434=0,0,IF(ISERROR(VLOOKUP($E434,'Source Data'!$B$29:$J$60, MATCH($L434, 'Source Data'!$B$26:$J$26,1),TRUE))=TRUE,"",VLOOKUP($E434,'Source Data'!$B$29:$J$60,MATCH($L434, 'Source Data'!$B$26:$J$26,1),TRUE))))</f>
        <v/>
      </c>
      <c r="U434" s="170" t="str">
        <f>IF(OR(AND(OR($J434="Retired",$J434="Permanent Low-Use"),$K434&lt;=2026),(AND($J434="New",$K434&gt;2026))),"N/A",IF($N434=0,0,IF(ISERROR(VLOOKUP($E434,'Source Data'!$B$29:$J$60, MATCH($L434, 'Source Data'!$B$26:$J$26,1),TRUE))=TRUE,"",VLOOKUP($E434,'Source Data'!$B$29:$J$60,MATCH($L434, 'Source Data'!$B$26:$J$26,1),TRUE))))</f>
        <v/>
      </c>
      <c r="V434" s="170" t="str">
        <f>IF(OR(AND(OR($J434="Retired",$J434="Permanent Low-Use"),$K434&lt;=2027),(AND($J434="New",$K434&gt;2027))),"N/A",IF($N434=0,0,IF(ISERROR(VLOOKUP($E434,'Source Data'!$B$29:$J$60, MATCH($L434, 'Source Data'!$B$26:$J$26,1),TRUE))=TRUE,"",VLOOKUP($E434,'Source Data'!$B$29:$J$60,MATCH($L434, 'Source Data'!$B$26:$J$26,1),TRUE))))</f>
        <v/>
      </c>
      <c r="W434" s="170" t="str">
        <f>IF(OR(AND(OR($J434="Retired",$J434="Permanent Low-Use"),$K434&lt;=2028),(AND($J434="New",$K434&gt;2028))),"N/A",IF($N434=0,0,IF(ISERROR(VLOOKUP($E434,'Source Data'!$B$29:$J$60, MATCH($L434, 'Source Data'!$B$26:$J$26,1),TRUE))=TRUE,"",VLOOKUP($E434,'Source Data'!$B$29:$J$60,MATCH($L434, 'Source Data'!$B$26:$J$26,1),TRUE))))</f>
        <v/>
      </c>
      <c r="X434" s="170" t="str">
        <f>IF(OR(AND(OR($J434="Retired",$J434="Permanent Low-Use"),$K434&lt;=2029),(AND($J434="New",$K434&gt;2029))),"N/A",IF($N434=0,0,IF(ISERROR(VLOOKUP($E434,'Source Data'!$B$29:$J$60, MATCH($L434, 'Source Data'!$B$26:$J$26,1),TRUE))=TRUE,"",VLOOKUP($E434,'Source Data'!$B$29:$J$60,MATCH($L434, 'Source Data'!$B$26:$J$26,1),TRUE))))</f>
        <v/>
      </c>
      <c r="Y434" s="170" t="str">
        <f>IF(OR(AND(OR($J434="Retired",$J434="Permanent Low-Use"),$K434&lt;=2030),(AND($J434="New",$K434&gt;2030))),"N/A",IF($N434=0,0,IF(ISERROR(VLOOKUP($E434,'Source Data'!$B$29:$J$60, MATCH($L434, 'Source Data'!$B$26:$J$26,1),TRUE))=TRUE,"",VLOOKUP($E434,'Source Data'!$B$29:$J$60,MATCH($L434, 'Source Data'!$B$26:$J$26,1),TRUE))))</f>
        <v/>
      </c>
      <c r="Z434" s="171" t="str">
        <f>IF(ISNUMBER($L434),IF(OR(AND(OR($J434="Retired",$J434="Permanent Low-Use"),$K434&lt;=2020),(AND($J434="New",$K434&gt;2020))),"N/A",VLOOKUP($F434,'Source Data'!$B$15:$I$22,5)),"")</f>
        <v/>
      </c>
      <c r="AA434" s="171" t="str">
        <f>IF(ISNUMBER($F434), IF(OR(AND(OR($J434="Retired", $J434="Permanent Low-Use"), $K434&lt;=2021), (AND($J434= "New", $K434&gt;2021))), "N/A", VLOOKUP($F434, 'Source Data'!$B$15:$I$22,6)), "")</f>
        <v/>
      </c>
      <c r="AB434" s="171" t="str">
        <f>IF(ISNUMBER($F434), IF(OR(AND(OR($J434="Retired", $J434="Permanent Low-Use"), $K434&lt;=2022), (AND($J434= "New", $K434&gt;2022))), "N/A", VLOOKUP($F434, 'Source Data'!$B$15:$I$22,7)), "")</f>
        <v/>
      </c>
      <c r="AC434" s="171" t="str">
        <f>IF(ISNUMBER($F434), IF(OR(AND(OR($J434="Retired", $J434="Permanent Low-Use"), $K434&lt;=2023), (AND($J434= "New", $K434&gt;2023))), "N/A", VLOOKUP($F434, 'Source Data'!$B$15:$I$22,8)), "")</f>
        <v/>
      </c>
      <c r="AD434" s="171" t="str">
        <f>IF(ISNUMBER($F434), IF(OR(AND(OR($J434="Retired", $J434="Permanent Low-Use"), $K434&lt;=2024), (AND($J434= "New", $K434&gt;2024))), "N/A", VLOOKUP($F434, 'Source Data'!$B$15:$I$22,8)), "")</f>
        <v/>
      </c>
      <c r="AE434" s="171" t="str">
        <f>IF(ISNUMBER($F434), IF(OR(AND(OR($J434="Retired", $J434="Permanent Low-Use"), $K434&lt;=2025), (AND($J434= "New", $K434&gt;2025))), "N/A", VLOOKUP($F434, 'Source Data'!$B$15:$I$22,8)), "")</f>
        <v/>
      </c>
      <c r="AF434" s="171" t="str">
        <f>IF(ISNUMBER($F434), IF(OR(AND(OR($J434="Retired", $J434="Permanent Low-Use"), $K434&lt;=2026), (AND($J434= "New", $K434&gt;2026))), "N/A", VLOOKUP($F434, 'Source Data'!$B$15:$I$22,8)), "")</f>
        <v/>
      </c>
      <c r="AG434" s="171" t="str">
        <f>IF(ISNUMBER($F434), IF(OR(AND(OR($J434="Retired", $J434="Permanent Low-Use"), $K434&lt;=2027), (AND($J434= "New", $K434&gt;2027))), "N/A", VLOOKUP($F434, 'Source Data'!$B$15:$I$22,8)), "")</f>
        <v/>
      </c>
      <c r="AH434" s="171" t="str">
        <f>IF(ISNUMBER($F434), IF(OR(AND(OR($J434="Retired", $J434="Permanent Low-Use"), $K434&lt;=2028), (AND($J434= "New", $K434&gt;2028))), "N/A", VLOOKUP($F434, 'Source Data'!$B$15:$I$22,8)), "")</f>
        <v/>
      </c>
      <c r="AI434" s="171" t="str">
        <f>IF(ISNUMBER($F434), IF(OR(AND(OR($J434="Retired", $J434="Permanent Low-Use"), $K434&lt;=2029), (AND($J434= "New", $K434&gt;2029))), "N/A", VLOOKUP($F434, 'Source Data'!$B$15:$I$22,8)), "")</f>
        <v/>
      </c>
      <c r="AJ434" s="171" t="str">
        <f>IF(ISNUMBER($F434), IF(OR(AND(OR($J434="Retired", $J434="Permanent Low-Use"), $K434&lt;=2030), (AND($J434= "New", $K434&gt;2030))), "N/A", VLOOKUP($F434, 'Source Data'!$B$15:$I$22,8)), "")</f>
        <v/>
      </c>
      <c r="AK434" s="171" t="str">
        <f>IF($N434= 0, "N/A", IF(ISERROR(VLOOKUP($F434, 'Source Data'!$B$4:$C$11,2)), "", VLOOKUP($F434, 'Source Data'!$B$4:$C$11,2)))</f>
        <v/>
      </c>
    </row>
    <row r="435" spans="1:37" x14ac:dyDescent="0.35">
      <c r="A435" s="99"/>
      <c r="B435" s="89"/>
      <c r="C435" s="90"/>
      <c r="D435" s="90"/>
      <c r="E435" s="91"/>
      <c r="F435" s="91"/>
      <c r="G435" s="86"/>
      <c r="H435" s="87"/>
      <c r="I435" s="86"/>
      <c r="J435" s="88"/>
      <c r="K435" s="92"/>
      <c r="L435" s="168" t="str">
        <f t="shared" si="17"/>
        <v/>
      </c>
      <c r="M435" s="170" t="str">
        <f>IF(ISERROR(VLOOKUP(E435,'Source Data'!$B$67:$J$97, MATCH(F435, 'Source Data'!$B$64:$J$64,1),TRUE))=TRUE,"",VLOOKUP(E435,'Source Data'!$B$67:$J$97,MATCH(F435, 'Source Data'!$B$64:$J$64,1),TRUE))</f>
        <v/>
      </c>
      <c r="N435" s="169" t="str">
        <f t="shared" si="18"/>
        <v/>
      </c>
      <c r="O435" s="170" t="str">
        <f>IF(OR(AND(OR($J435="Retired",$J435="Permanent Low-Use"),$K435&lt;=2020),(AND($J435="New",$K435&gt;2020))),"N/A",IF($N435=0,0,IF(ISERROR(VLOOKUP($E435,'Source Data'!$B$29:$J$60, MATCH($L435, 'Source Data'!$B$26:$J$26,1),TRUE))=TRUE,"",VLOOKUP($E435,'Source Data'!$B$29:$J$60,MATCH($L435, 'Source Data'!$B$26:$J$26,1),TRUE))))</f>
        <v/>
      </c>
      <c r="P435" s="170" t="str">
        <f>IF(OR(AND(OR($J435="Retired",$J435="Permanent Low-Use"),$K435&lt;=2021),(AND($J435="New",$K435&gt;2021))),"N/A",IF($N435=0,0,IF(ISERROR(VLOOKUP($E435,'Source Data'!$B$29:$J$60, MATCH($L435, 'Source Data'!$B$26:$J$26,1),TRUE))=TRUE,"",VLOOKUP($E435,'Source Data'!$B$29:$J$60,MATCH($L435, 'Source Data'!$B$26:$J$26,1),TRUE))))</f>
        <v/>
      </c>
      <c r="Q435" s="170" t="str">
        <f>IF(OR(AND(OR($J435="Retired",$J435="Permanent Low-Use"),$K435&lt;=2022),(AND($J435="New",$K435&gt;2022))),"N/A",IF($N435=0,0,IF(ISERROR(VLOOKUP($E435,'Source Data'!$B$29:$J$60, MATCH($L435, 'Source Data'!$B$26:$J$26,1),TRUE))=TRUE,"",VLOOKUP($E435,'Source Data'!$B$29:$J$60,MATCH($L435, 'Source Data'!$B$26:$J$26,1),TRUE))))</f>
        <v/>
      </c>
      <c r="R435" s="170" t="str">
        <f>IF(OR(AND(OR($J435="Retired",$J435="Permanent Low-Use"),$K435&lt;=2023),(AND($J435="New",$K435&gt;2023))),"N/A",IF($N435=0,0,IF(ISERROR(VLOOKUP($E435,'Source Data'!$B$29:$J$60, MATCH($L435, 'Source Data'!$B$26:$J$26,1),TRUE))=TRUE,"",VLOOKUP($E435,'Source Data'!$B$29:$J$60,MATCH($L435, 'Source Data'!$B$26:$J$26,1),TRUE))))</f>
        <v/>
      </c>
      <c r="S435" s="170" t="str">
        <f>IF(OR(AND(OR($J435="Retired",$J435="Permanent Low-Use"),$K435&lt;=2024),(AND($J435="New",$K435&gt;2024))),"N/A",IF($N435=0,0,IF(ISERROR(VLOOKUP($E435,'Source Data'!$B$29:$J$60, MATCH($L435, 'Source Data'!$B$26:$J$26,1),TRUE))=TRUE,"",VLOOKUP($E435,'Source Data'!$B$29:$J$60,MATCH($L435, 'Source Data'!$B$26:$J$26,1),TRUE))))</f>
        <v/>
      </c>
      <c r="T435" s="170" t="str">
        <f>IF(OR(AND(OR($J435="Retired",$J435="Permanent Low-Use"),$K435&lt;=2025),(AND($J435="New",$K435&gt;2025))),"N/A",IF($N435=0,0,IF(ISERROR(VLOOKUP($E435,'Source Data'!$B$29:$J$60, MATCH($L435, 'Source Data'!$B$26:$J$26,1),TRUE))=TRUE,"",VLOOKUP($E435,'Source Data'!$B$29:$J$60,MATCH($L435, 'Source Data'!$B$26:$J$26,1),TRUE))))</f>
        <v/>
      </c>
      <c r="U435" s="170" t="str">
        <f>IF(OR(AND(OR($J435="Retired",$J435="Permanent Low-Use"),$K435&lt;=2026),(AND($J435="New",$K435&gt;2026))),"N/A",IF($N435=0,0,IF(ISERROR(VLOOKUP($E435,'Source Data'!$B$29:$J$60, MATCH($L435, 'Source Data'!$B$26:$J$26,1),TRUE))=TRUE,"",VLOOKUP($E435,'Source Data'!$B$29:$J$60,MATCH($L435, 'Source Data'!$B$26:$J$26,1),TRUE))))</f>
        <v/>
      </c>
      <c r="V435" s="170" t="str">
        <f>IF(OR(AND(OR($J435="Retired",$J435="Permanent Low-Use"),$K435&lt;=2027),(AND($J435="New",$K435&gt;2027))),"N/A",IF($N435=0,0,IF(ISERROR(VLOOKUP($E435,'Source Data'!$B$29:$J$60, MATCH($L435, 'Source Data'!$B$26:$J$26,1),TRUE))=TRUE,"",VLOOKUP($E435,'Source Data'!$B$29:$J$60,MATCH($L435, 'Source Data'!$B$26:$J$26,1),TRUE))))</f>
        <v/>
      </c>
      <c r="W435" s="170" t="str">
        <f>IF(OR(AND(OR($J435="Retired",$J435="Permanent Low-Use"),$K435&lt;=2028),(AND($J435="New",$K435&gt;2028))),"N/A",IF($N435=0,0,IF(ISERROR(VLOOKUP($E435,'Source Data'!$B$29:$J$60, MATCH($L435, 'Source Data'!$B$26:$J$26,1),TRUE))=TRUE,"",VLOOKUP($E435,'Source Data'!$B$29:$J$60,MATCH($L435, 'Source Data'!$B$26:$J$26,1),TRUE))))</f>
        <v/>
      </c>
      <c r="X435" s="170" t="str">
        <f>IF(OR(AND(OR($J435="Retired",$J435="Permanent Low-Use"),$K435&lt;=2029),(AND($J435="New",$K435&gt;2029))),"N/A",IF($N435=0,0,IF(ISERROR(VLOOKUP($E435,'Source Data'!$B$29:$J$60, MATCH($L435, 'Source Data'!$B$26:$J$26,1),TRUE))=TRUE,"",VLOOKUP($E435,'Source Data'!$B$29:$J$60,MATCH($L435, 'Source Data'!$B$26:$J$26,1),TRUE))))</f>
        <v/>
      </c>
      <c r="Y435" s="170" t="str">
        <f>IF(OR(AND(OR($J435="Retired",$J435="Permanent Low-Use"),$K435&lt;=2030),(AND($J435="New",$K435&gt;2030))),"N/A",IF($N435=0,0,IF(ISERROR(VLOOKUP($E435,'Source Data'!$B$29:$J$60, MATCH($L435, 'Source Data'!$B$26:$J$26,1),TRUE))=TRUE,"",VLOOKUP($E435,'Source Data'!$B$29:$J$60,MATCH($L435, 'Source Data'!$B$26:$J$26,1),TRUE))))</f>
        <v/>
      </c>
      <c r="Z435" s="171" t="str">
        <f>IF(ISNUMBER($L435),IF(OR(AND(OR($J435="Retired",$J435="Permanent Low-Use"),$K435&lt;=2020),(AND($J435="New",$K435&gt;2020))),"N/A",VLOOKUP($F435,'Source Data'!$B$15:$I$22,5)),"")</f>
        <v/>
      </c>
      <c r="AA435" s="171" t="str">
        <f>IF(ISNUMBER($F435), IF(OR(AND(OR($J435="Retired", $J435="Permanent Low-Use"), $K435&lt;=2021), (AND($J435= "New", $K435&gt;2021))), "N/A", VLOOKUP($F435, 'Source Data'!$B$15:$I$22,6)), "")</f>
        <v/>
      </c>
      <c r="AB435" s="171" t="str">
        <f>IF(ISNUMBER($F435), IF(OR(AND(OR($J435="Retired", $J435="Permanent Low-Use"), $K435&lt;=2022), (AND($J435= "New", $K435&gt;2022))), "N/A", VLOOKUP($F435, 'Source Data'!$B$15:$I$22,7)), "")</f>
        <v/>
      </c>
      <c r="AC435" s="171" t="str">
        <f>IF(ISNUMBER($F435), IF(OR(AND(OR($J435="Retired", $J435="Permanent Low-Use"), $K435&lt;=2023), (AND($J435= "New", $K435&gt;2023))), "N/A", VLOOKUP($F435, 'Source Data'!$B$15:$I$22,8)), "")</f>
        <v/>
      </c>
      <c r="AD435" s="171" t="str">
        <f>IF(ISNUMBER($F435), IF(OR(AND(OR($J435="Retired", $J435="Permanent Low-Use"), $K435&lt;=2024), (AND($J435= "New", $K435&gt;2024))), "N/A", VLOOKUP($F435, 'Source Data'!$B$15:$I$22,8)), "")</f>
        <v/>
      </c>
      <c r="AE435" s="171" t="str">
        <f>IF(ISNUMBER($F435), IF(OR(AND(OR($J435="Retired", $J435="Permanent Low-Use"), $K435&lt;=2025), (AND($J435= "New", $K435&gt;2025))), "N/A", VLOOKUP($F435, 'Source Data'!$B$15:$I$22,8)), "")</f>
        <v/>
      </c>
      <c r="AF435" s="171" t="str">
        <f>IF(ISNUMBER($F435), IF(OR(AND(OR($J435="Retired", $J435="Permanent Low-Use"), $K435&lt;=2026), (AND($J435= "New", $K435&gt;2026))), "N/A", VLOOKUP($F435, 'Source Data'!$B$15:$I$22,8)), "")</f>
        <v/>
      </c>
      <c r="AG435" s="171" t="str">
        <f>IF(ISNUMBER($F435), IF(OR(AND(OR($J435="Retired", $J435="Permanent Low-Use"), $K435&lt;=2027), (AND($J435= "New", $K435&gt;2027))), "N/A", VLOOKUP($F435, 'Source Data'!$B$15:$I$22,8)), "")</f>
        <v/>
      </c>
      <c r="AH435" s="171" t="str">
        <f>IF(ISNUMBER($F435), IF(OR(AND(OR($J435="Retired", $J435="Permanent Low-Use"), $K435&lt;=2028), (AND($J435= "New", $K435&gt;2028))), "N/A", VLOOKUP($F435, 'Source Data'!$B$15:$I$22,8)), "")</f>
        <v/>
      </c>
      <c r="AI435" s="171" t="str">
        <f>IF(ISNUMBER($F435), IF(OR(AND(OR($J435="Retired", $J435="Permanent Low-Use"), $K435&lt;=2029), (AND($J435= "New", $K435&gt;2029))), "N/A", VLOOKUP($F435, 'Source Data'!$B$15:$I$22,8)), "")</f>
        <v/>
      </c>
      <c r="AJ435" s="171" t="str">
        <f>IF(ISNUMBER($F435), IF(OR(AND(OR($J435="Retired", $J435="Permanent Low-Use"), $K435&lt;=2030), (AND($J435= "New", $K435&gt;2030))), "N/A", VLOOKUP($F435, 'Source Data'!$B$15:$I$22,8)), "")</f>
        <v/>
      </c>
      <c r="AK435" s="171" t="str">
        <f>IF($N435= 0, "N/A", IF(ISERROR(VLOOKUP($F435, 'Source Data'!$B$4:$C$11,2)), "", VLOOKUP($F435, 'Source Data'!$B$4:$C$11,2)))</f>
        <v/>
      </c>
    </row>
    <row r="436" spans="1:37" x14ac:dyDescent="0.35">
      <c r="A436" s="99"/>
      <c r="B436" s="89"/>
      <c r="C436" s="90"/>
      <c r="D436" s="90"/>
      <c r="E436" s="91"/>
      <c r="F436" s="91"/>
      <c r="G436" s="86"/>
      <c r="H436" s="87"/>
      <c r="I436" s="86"/>
      <c r="J436" s="88"/>
      <c r="K436" s="92"/>
      <c r="L436" s="168" t="str">
        <f t="shared" si="17"/>
        <v/>
      </c>
      <c r="M436" s="170" t="str">
        <f>IF(ISERROR(VLOOKUP(E436,'Source Data'!$B$67:$J$97, MATCH(F436, 'Source Data'!$B$64:$J$64,1),TRUE))=TRUE,"",VLOOKUP(E436,'Source Data'!$B$67:$J$97,MATCH(F436, 'Source Data'!$B$64:$J$64,1),TRUE))</f>
        <v/>
      </c>
      <c r="N436" s="169" t="str">
        <f t="shared" si="18"/>
        <v/>
      </c>
      <c r="O436" s="170" t="str">
        <f>IF(OR(AND(OR($J436="Retired",$J436="Permanent Low-Use"),$K436&lt;=2020),(AND($J436="New",$K436&gt;2020))),"N/A",IF($N436=0,0,IF(ISERROR(VLOOKUP($E436,'Source Data'!$B$29:$J$60, MATCH($L436, 'Source Data'!$B$26:$J$26,1),TRUE))=TRUE,"",VLOOKUP($E436,'Source Data'!$B$29:$J$60,MATCH($L436, 'Source Data'!$B$26:$J$26,1),TRUE))))</f>
        <v/>
      </c>
      <c r="P436" s="170" t="str">
        <f>IF(OR(AND(OR($J436="Retired",$J436="Permanent Low-Use"),$K436&lt;=2021),(AND($J436="New",$K436&gt;2021))),"N/A",IF($N436=0,0,IF(ISERROR(VLOOKUP($E436,'Source Data'!$B$29:$J$60, MATCH($L436, 'Source Data'!$B$26:$J$26,1),TRUE))=TRUE,"",VLOOKUP($E436,'Source Data'!$B$29:$J$60,MATCH($L436, 'Source Data'!$B$26:$J$26,1),TRUE))))</f>
        <v/>
      </c>
      <c r="Q436" s="170" t="str">
        <f>IF(OR(AND(OR($J436="Retired",$J436="Permanent Low-Use"),$K436&lt;=2022),(AND($J436="New",$K436&gt;2022))),"N/A",IF($N436=0,0,IF(ISERROR(VLOOKUP($E436,'Source Data'!$B$29:$J$60, MATCH($L436, 'Source Data'!$B$26:$J$26,1),TRUE))=TRUE,"",VLOOKUP($E436,'Source Data'!$B$29:$J$60,MATCH($L436, 'Source Data'!$B$26:$J$26,1),TRUE))))</f>
        <v/>
      </c>
      <c r="R436" s="170" t="str">
        <f>IF(OR(AND(OR($J436="Retired",$J436="Permanent Low-Use"),$K436&lt;=2023),(AND($J436="New",$K436&gt;2023))),"N/A",IF($N436=0,0,IF(ISERROR(VLOOKUP($E436,'Source Data'!$B$29:$J$60, MATCH($L436, 'Source Data'!$B$26:$J$26,1),TRUE))=TRUE,"",VLOOKUP($E436,'Source Data'!$B$29:$J$60,MATCH($L436, 'Source Data'!$B$26:$J$26,1),TRUE))))</f>
        <v/>
      </c>
      <c r="S436" s="170" t="str">
        <f>IF(OR(AND(OR($J436="Retired",$J436="Permanent Low-Use"),$K436&lt;=2024),(AND($J436="New",$K436&gt;2024))),"N/A",IF($N436=0,0,IF(ISERROR(VLOOKUP($E436,'Source Data'!$B$29:$J$60, MATCH($L436, 'Source Data'!$B$26:$J$26,1),TRUE))=TRUE,"",VLOOKUP($E436,'Source Data'!$B$29:$J$60,MATCH($L436, 'Source Data'!$B$26:$J$26,1),TRUE))))</f>
        <v/>
      </c>
      <c r="T436" s="170" t="str">
        <f>IF(OR(AND(OR($J436="Retired",$J436="Permanent Low-Use"),$K436&lt;=2025),(AND($J436="New",$K436&gt;2025))),"N/A",IF($N436=0,0,IF(ISERROR(VLOOKUP($E436,'Source Data'!$B$29:$J$60, MATCH($L436, 'Source Data'!$B$26:$J$26,1),TRUE))=TRUE,"",VLOOKUP($E436,'Source Data'!$B$29:$J$60,MATCH($L436, 'Source Data'!$B$26:$J$26,1),TRUE))))</f>
        <v/>
      </c>
      <c r="U436" s="170" t="str">
        <f>IF(OR(AND(OR($J436="Retired",$J436="Permanent Low-Use"),$K436&lt;=2026),(AND($J436="New",$K436&gt;2026))),"N/A",IF($N436=0,0,IF(ISERROR(VLOOKUP($E436,'Source Data'!$B$29:$J$60, MATCH($L436, 'Source Data'!$B$26:$J$26,1),TRUE))=TRUE,"",VLOOKUP($E436,'Source Data'!$B$29:$J$60,MATCH($L436, 'Source Data'!$B$26:$J$26,1),TRUE))))</f>
        <v/>
      </c>
      <c r="V436" s="170" t="str">
        <f>IF(OR(AND(OR($J436="Retired",$J436="Permanent Low-Use"),$K436&lt;=2027),(AND($J436="New",$K436&gt;2027))),"N/A",IF($N436=0,0,IF(ISERROR(VLOOKUP($E436,'Source Data'!$B$29:$J$60, MATCH($L436, 'Source Data'!$B$26:$J$26,1),TRUE))=TRUE,"",VLOOKUP($E436,'Source Data'!$B$29:$J$60,MATCH($L436, 'Source Data'!$B$26:$J$26,1),TRUE))))</f>
        <v/>
      </c>
      <c r="W436" s="170" t="str">
        <f>IF(OR(AND(OR($J436="Retired",$J436="Permanent Low-Use"),$K436&lt;=2028),(AND($J436="New",$K436&gt;2028))),"N/A",IF($N436=0,0,IF(ISERROR(VLOOKUP($E436,'Source Data'!$B$29:$J$60, MATCH($L436, 'Source Data'!$B$26:$J$26,1),TRUE))=TRUE,"",VLOOKUP($E436,'Source Data'!$B$29:$J$60,MATCH($L436, 'Source Data'!$B$26:$J$26,1),TRUE))))</f>
        <v/>
      </c>
      <c r="X436" s="170" t="str">
        <f>IF(OR(AND(OR($J436="Retired",$J436="Permanent Low-Use"),$K436&lt;=2029),(AND($J436="New",$K436&gt;2029))),"N/A",IF($N436=0,0,IF(ISERROR(VLOOKUP($E436,'Source Data'!$B$29:$J$60, MATCH($L436, 'Source Data'!$B$26:$J$26,1),TRUE))=TRUE,"",VLOOKUP($E436,'Source Data'!$B$29:$J$60,MATCH($L436, 'Source Data'!$B$26:$J$26,1),TRUE))))</f>
        <v/>
      </c>
      <c r="Y436" s="170" t="str">
        <f>IF(OR(AND(OR($J436="Retired",$J436="Permanent Low-Use"),$K436&lt;=2030),(AND($J436="New",$K436&gt;2030))),"N/A",IF($N436=0,0,IF(ISERROR(VLOOKUP($E436,'Source Data'!$B$29:$J$60, MATCH($L436, 'Source Data'!$B$26:$J$26,1),TRUE))=TRUE,"",VLOOKUP($E436,'Source Data'!$B$29:$J$60,MATCH($L436, 'Source Data'!$B$26:$J$26,1),TRUE))))</f>
        <v/>
      </c>
      <c r="Z436" s="171" t="str">
        <f>IF(ISNUMBER($L436),IF(OR(AND(OR($J436="Retired",$J436="Permanent Low-Use"),$K436&lt;=2020),(AND($J436="New",$K436&gt;2020))),"N/A",VLOOKUP($F436,'Source Data'!$B$15:$I$22,5)),"")</f>
        <v/>
      </c>
      <c r="AA436" s="171" t="str">
        <f>IF(ISNUMBER($F436), IF(OR(AND(OR($J436="Retired", $J436="Permanent Low-Use"), $K436&lt;=2021), (AND($J436= "New", $K436&gt;2021))), "N/A", VLOOKUP($F436, 'Source Data'!$B$15:$I$22,6)), "")</f>
        <v/>
      </c>
      <c r="AB436" s="171" t="str">
        <f>IF(ISNUMBER($F436), IF(OR(AND(OR($J436="Retired", $J436="Permanent Low-Use"), $K436&lt;=2022), (AND($J436= "New", $K436&gt;2022))), "N/A", VLOOKUP($F436, 'Source Data'!$B$15:$I$22,7)), "")</f>
        <v/>
      </c>
      <c r="AC436" s="171" t="str">
        <f>IF(ISNUMBER($F436), IF(OR(AND(OR($J436="Retired", $J436="Permanent Low-Use"), $K436&lt;=2023), (AND($J436= "New", $K436&gt;2023))), "N/A", VLOOKUP($F436, 'Source Data'!$B$15:$I$22,8)), "")</f>
        <v/>
      </c>
      <c r="AD436" s="171" t="str">
        <f>IF(ISNUMBER($F436), IF(OR(AND(OR($J436="Retired", $J436="Permanent Low-Use"), $K436&lt;=2024), (AND($J436= "New", $K436&gt;2024))), "N/A", VLOOKUP($F436, 'Source Data'!$B$15:$I$22,8)), "")</f>
        <v/>
      </c>
      <c r="AE436" s="171" t="str">
        <f>IF(ISNUMBER($F436), IF(OR(AND(OR($J436="Retired", $J436="Permanent Low-Use"), $K436&lt;=2025), (AND($J436= "New", $K436&gt;2025))), "N/A", VLOOKUP($F436, 'Source Data'!$B$15:$I$22,8)), "")</f>
        <v/>
      </c>
      <c r="AF436" s="171" t="str">
        <f>IF(ISNUMBER($F436), IF(OR(AND(OR($J436="Retired", $J436="Permanent Low-Use"), $K436&lt;=2026), (AND($J436= "New", $K436&gt;2026))), "N/A", VLOOKUP($F436, 'Source Data'!$B$15:$I$22,8)), "")</f>
        <v/>
      </c>
      <c r="AG436" s="171" t="str">
        <f>IF(ISNUMBER($F436), IF(OR(AND(OR($J436="Retired", $J436="Permanent Low-Use"), $K436&lt;=2027), (AND($J436= "New", $K436&gt;2027))), "N/A", VLOOKUP($F436, 'Source Data'!$B$15:$I$22,8)), "")</f>
        <v/>
      </c>
      <c r="AH436" s="171" t="str">
        <f>IF(ISNUMBER($F436), IF(OR(AND(OR($J436="Retired", $J436="Permanent Low-Use"), $K436&lt;=2028), (AND($J436= "New", $K436&gt;2028))), "N/A", VLOOKUP($F436, 'Source Data'!$B$15:$I$22,8)), "")</f>
        <v/>
      </c>
      <c r="AI436" s="171" t="str">
        <f>IF(ISNUMBER($F436), IF(OR(AND(OR($J436="Retired", $J436="Permanent Low-Use"), $K436&lt;=2029), (AND($J436= "New", $K436&gt;2029))), "N/A", VLOOKUP($F436, 'Source Data'!$B$15:$I$22,8)), "")</f>
        <v/>
      </c>
      <c r="AJ436" s="171" t="str">
        <f>IF(ISNUMBER($F436), IF(OR(AND(OR($J436="Retired", $J436="Permanent Low-Use"), $K436&lt;=2030), (AND($J436= "New", $K436&gt;2030))), "N/A", VLOOKUP($F436, 'Source Data'!$B$15:$I$22,8)), "")</f>
        <v/>
      </c>
      <c r="AK436" s="171" t="str">
        <f>IF($N436= 0, "N/A", IF(ISERROR(VLOOKUP($F436, 'Source Data'!$B$4:$C$11,2)), "", VLOOKUP($F436, 'Source Data'!$B$4:$C$11,2)))</f>
        <v/>
      </c>
    </row>
    <row r="437" spans="1:37" x14ac:dyDescent="0.35">
      <c r="A437" s="99"/>
      <c r="B437" s="89"/>
      <c r="C437" s="90"/>
      <c r="D437" s="90"/>
      <c r="E437" s="91"/>
      <c r="F437" s="91"/>
      <c r="G437" s="86"/>
      <c r="H437" s="87"/>
      <c r="I437" s="86"/>
      <c r="J437" s="88"/>
      <c r="K437" s="92"/>
      <c r="L437" s="168" t="str">
        <f t="shared" si="17"/>
        <v/>
      </c>
      <c r="M437" s="170" t="str">
        <f>IF(ISERROR(VLOOKUP(E437,'Source Data'!$B$67:$J$97, MATCH(F437, 'Source Data'!$B$64:$J$64,1),TRUE))=TRUE,"",VLOOKUP(E437,'Source Data'!$B$67:$J$97,MATCH(F437, 'Source Data'!$B$64:$J$64,1),TRUE))</f>
        <v/>
      </c>
      <c r="N437" s="169" t="str">
        <f t="shared" si="18"/>
        <v/>
      </c>
      <c r="O437" s="170" t="str">
        <f>IF(OR(AND(OR($J437="Retired",$J437="Permanent Low-Use"),$K437&lt;=2020),(AND($J437="New",$K437&gt;2020))),"N/A",IF($N437=0,0,IF(ISERROR(VLOOKUP($E437,'Source Data'!$B$29:$J$60, MATCH($L437, 'Source Data'!$B$26:$J$26,1),TRUE))=TRUE,"",VLOOKUP($E437,'Source Data'!$B$29:$J$60,MATCH($L437, 'Source Data'!$B$26:$J$26,1),TRUE))))</f>
        <v/>
      </c>
      <c r="P437" s="170" t="str">
        <f>IF(OR(AND(OR($J437="Retired",$J437="Permanent Low-Use"),$K437&lt;=2021),(AND($J437="New",$K437&gt;2021))),"N/A",IF($N437=0,0,IF(ISERROR(VLOOKUP($E437,'Source Data'!$B$29:$J$60, MATCH($L437, 'Source Data'!$B$26:$J$26,1),TRUE))=TRUE,"",VLOOKUP($E437,'Source Data'!$B$29:$J$60,MATCH($L437, 'Source Data'!$B$26:$J$26,1),TRUE))))</f>
        <v/>
      </c>
      <c r="Q437" s="170" t="str">
        <f>IF(OR(AND(OR($J437="Retired",$J437="Permanent Low-Use"),$K437&lt;=2022),(AND($J437="New",$K437&gt;2022))),"N/A",IF($N437=0,0,IF(ISERROR(VLOOKUP($E437,'Source Data'!$B$29:$J$60, MATCH($L437, 'Source Data'!$B$26:$J$26,1),TRUE))=TRUE,"",VLOOKUP($E437,'Source Data'!$B$29:$J$60,MATCH($L437, 'Source Data'!$B$26:$J$26,1),TRUE))))</f>
        <v/>
      </c>
      <c r="R437" s="170" t="str">
        <f>IF(OR(AND(OR($J437="Retired",$J437="Permanent Low-Use"),$K437&lt;=2023),(AND($J437="New",$K437&gt;2023))),"N/A",IF($N437=0,0,IF(ISERROR(VLOOKUP($E437,'Source Data'!$B$29:$J$60, MATCH($L437, 'Source Data'!$B$26:$J$26,1),TRUE))=TRUE,"",VLOOKUP($E437,'Source Data'!$B$29:$J$60,MATCH($L437, 'Source Data'!$B$26:$J$26,1),TRUE))))</f>
        <v/>
      </c>
      <c r="S437" s="170" t="str">
        <f>IF(OR(AND(OR($J437="Retired",$J437="Permanent Low-Use"),$K437&lt;=2024),(AND($J437="New",$K437&gt;2024))),"N/A",IF($N437=0,0,IF(ISERROR(VLOOKUP($E437,'Source Data'!$B$29:$J$60, MATCH($L437, 'Source Data'!$B$26:$J$26,1),TRUE))=TRUE,"",VLOOKUP($E437,'Source Data'!$B$29:$J$60,MATCH($L437, 'Source Data'!$B$26:$J$26,1),TRUE))))</f>
        <v/>
      </c>
      <c r="T437" s="170" t="str">
        <f>IF(OR(AND(OR($J437="Retired",$J437="Permanent Low-Use"),$K437&lt;=2025),(AND($J437="New",$K437&gt;2025))),"N/A",IF($N437=0,0,IF(ISERROR(VLOOKUP($E437,'Source Data'!$B$29:$J$60, MATCH($L437, 'Source Data'!$B$26:$J$26,1),TRUE))=TRUE,"",VLOOKUP($E437,'Source Data'!$B$29:$J$60,MATCH($L437, 'Source Data'!$B$26:$J$26,1),TRUE))))</f>
        <v/>
      </c>
      <c r="U437" s="170" t="str">
        <f>IF(OR(AND(OR($J437="Retired",$J437="Permanent Low-Use"),$K437&lt;=2026),(AND($J437="New",$K437&gt;2026))),"N/A",IF($N437=0,0,IF(ISERROR(VLOOKUP($E437,'Source Data'!$B$29:$J$60, MATCH($L437, 'Source Data'!$B$26:$J$26,1),TRUE))=TRUE,"",VLOOKUP($E437,'Source Data'!$B$29:$J$60,MATCH($L437, 'Source Data'!$B$26:$J$26,1),TRUE))))</f>
        <v/>
      </c>
      <c r="V437" s="170" t="str">
        <f>IF(OR(AND(OR($J437="Retired",$J437="Permanent Low-Use"),$K437&lt;=2027),(AND($J437="New",$K437&gt;2027))),"N/A",IF($N437=0,0,IF(ISERROR(VLOOKUP($E437,'Source Data'!$B$29:$J$60, MATCH($L437, 'Source Data'!$B$26:$J$26,1),TRUE))=TRUE,"",VLOOKUP($E437,'Source Data'!$B$29:$J$60,MATCH($L437, 'Source Data'!$B$26:$J$26,1),TRUE))))</f>
        <v/>
      </c>
      <c r="W437" s="170" t="str">
        <f>IF(OR(AND(OR($J437="Retired",$J437="Permanent Low-Use"),$K437&lt;=2028),(AND($J437="New",$K437&gt;2028))),"N/A",IF($N437=0,0,IF(ISERROR(VLOOKUP($E437,'Source Data'!$B$29:$J$60, MATCH($L437, 'Source Data'!$B$26:$J$26,1),TRUE))=TRUE,"",VLOOKUP($E437,'Source Data'!$B$29:$J$60,MATCH($L437, 'Source Data'!$B$26:$J$26,1),TRUE))))</f>
        <v/>
      </c>
      <c r="X437" s="170" t="str">
        <f>IF(OR(AND(OR($J437="Retired",$J437="Permanent Low-Use"),$K437&lt;=2029),(AND($J437="New",$K437&gt;2029))),"N/A",IF($N437=0,0,IF(ISERROR(VLOOKUP($E437,'Source Data'!$B$29:$J$60, MATCH($L437, 'Source Data'!$B$26:$J$26,1),TRUE))=TRUE,"",VLOOKUP($E437,'Source Data'!$B$29:$J$60,MATCH($L437, 'Source Data'!$B$26:$J$26,1),TRUE))))</f>
        <v/>
      </c>
      <c r="Y437" s="170" t="str">
        <f>IF(OR(AND(OR($J437="Retired",$J437="Permanent Low-Use"),$K437&lt;=2030),(AND($J437="New",$K437&gt;2030))),"N/A",IF($N437=0,0,IF(ISERROR(VLOOKUP($E437,'Source Data'!$B$29:$J$60, MATCH($L437, 'Source Data'!$B$26:$J$26,1),TRUE))=TRUE,"",VLOOKUP($E437,'Source Data'!$B$29:$J$60,MATCH($L437, 'Source Data'!$B$26:$J$26,1),TRUE))))</f>
        <v/>
      </c>
      <c r="Z437" s="171" t="str">
        <f>IF(ISNUMBER($L437),IF(OR(AND(OR($J437="Retired",$J437="Permanent Low-Use"),$K437&lt;=2020),(AND($J437="New",$K437&gt;2020))),"N/A",VLOOKUP($F437,'Source Data'!$B$15:$I$22,5)),"")</f>
        <v/>
      </c>
      <c r="AA437" s="171" t="str">
        <f>IF(ISNUMBER($F437), IF(OR(AND(OR($J437="Retired", $J437="Permanent Low-Use"), $K437&lt;=2021), (AND($J437= "New", $K437&gt;2021))), "N/A", VLOOKUP($F437, 'Source Data'!$B$15:$I$22,6)), "")</f>
        <v/>
      </c>
      <c r="AB437" s="171" t="str">
        <f>IF(ISNUMBER($F437), IF(OR(AND(OR($J437="Retired", $J437="Permanent Low-Use"), $K437&lt;=2022), (AND($J437= "New", $K437&gt;2022))), "N/A", VLOOKUP($F437, 'Source Data'!$B$15:$I$22,7)), "")</f>
        <v/>
      </c>
      <c r="AC437" s="171" t="str">
        <f>IF(ISNUMBER($F437), IF(OR(AND(OR($J437="Retired", $J437="Permanent Low-Use"), $K437&lt;=2023), (AND($J437= "New", $K437&gt;2023))), "N/A", VLOOKUP($F437, 'Source Data'!$B$15:$I$22,8)), "")</f>
        <v/>
      </c>
      <c r="AD437" s="171" t="str">
        <f>IF(ISNUMBER($F437), IF(OR(AND(OR($J437="Retired", $J437="Permanent Low-Use"), $K437&lt;=2024), (AND($J437= "New", $K437&gt;2024))), "N/A", VLOOKUP($F437, 'Source Data'!$B$15:$I$22,8)), "")</f>
        <v/>
      </c>
      <c r="AE437" s="171" t="str">
        <f>IF(ISNUMBER($F437), IF(OR(AND(OR($J437="Retired", $J437="Permanent Low-Use"), $K437&lt;=2025), (AND($J437= "New", $K437&gt;2025))), "N/A", VLOOKUP($F437, 'Source Data'!$B$15:$I$22,8)), "")</f>
        <v/>
      </c>
      <c r="AF437" s="171" t="str">
        <f>IF(ISNUMBER($F437), IF(OR(AND(OR($J437="Retired", $J437="Permanent Low-Use"), $K437&lt;=2026), (AND($J437= "New", $K437&gt;2026))), "N/A", VLOOKUP($F437, 'Source Data'!$B$15:$I$22,8)), "")</f>
        <v/>
      </c>
      <c r="AG437" s="171" t="str">
        <f>IF(ISNUMBER($F437), IF(OR(AND(OR($J437="Retired", $J437="Permanent Low-Use"), $K437&lt;=2027), (AND($J437= "New", $K437&gt;2027))), "N/A", VLOOKUP($F437, 'Source Data'!$B$15:$I$22,8)), "")</f>
        <v/>
      </c>
      <c r="AH437" s="171" t="str">
        <f>IF(ISNUMBER($F437), IF(OR(AND(OR($J437="Retired", $J437="Permanent Low-Use"), $K437&lt;=2028), (AND($J437= "New", $K437&gt;2028))), "N/A", VLOOKUP($F437, 'Source Data'!$B$15:$I$22,8)), "")</f>
        <v/>
      </c>
      <c r="AI437" s="171" t="str">
        <f>IF(ISNUMBER($F437), IF(OR(AND(OR($J437="Retired", $J437="Permanent Low-Use"), $K437&lt;=2029), (AND($J437= "New", $K437&gt;2029))), "N/A", VLOOKUP($F437, 'Source Data'!$B$15:$I$22,8)), "")</f>
        <v/>
      </c>
      <c r="AJ437" s="171" t="str">
        <f>IF(ISNUMBER($F437), IF(OR(AND(OR($J437="Retired", $J437="Permanent Low-Use"), $K437&lt;=2030), (AND($J437= "New", $K437&gt;2030))), "N/A", VLOOKUP($F437, 'Source Data'!$B$15:$I$22,8)), "")</f>
        <v/>
      </c>
      <c r="AK437" s="171" t="str">
        <f>IF($N437= 0, "N/A", IF(ISERROR(VLOOKUP($F437, 'Source Data'!$B$4:$C$11,2)), "", VLOOKUP($F437, 'Source Data'!$B$4:$C$11,2)))</f>
        <v/>
      </c>
    </row>
    <row r="438" spans="1:37" x14ac:dyDescent="0.35">
      <c r="A438" s="99"/>
      <c r="B438" s="89"/>
      <c r="C438" s="90"/>
      <c r="D438" s="90"/>
      <c r="E438" s="91"/>
      <c r="F438" s="91"/>
      <c r="G438" s="86"/>
      <c r="H438" s="87"/>
      <c r="I438" s="86"/>
      <c r="J438" s="88"/>
      <c r="K438" s="92"/>
      <c r="L438" s="168" t="str">
        <f t="shared" si="17"/>
        <v/>
      </c>
      <c r="M438" s="170" t="str">
        <f>IF(ISERROR(VLOOKUP(E438,'Source Data'!$B$67:$J$97, MATCH(F438, 'Source Data'!$B$64:$J$64,1),TRUE))=TRUE,"",VLOOKUP(E438,'Source Data'!$B$67:$J$97,MATCH(F438, 'Source Data'!$B$64:$J$64,1),TRUE))</f>
        <v/>
      </c>
      <c r="N438" s="169" t="str">
        <f t="shared" si="18"/>
        <v/>
      </c>
      <c r="O438" s="170" t="str">
        <f>IF(OR(AND(OR($J438="Retired",$J438="Permanent Low-Use"),$K438&lt;=2020),(AND($J438="New",$K438&gt;2020))),"N/A",IF($N438=0,0,IF(ISERROR(VLOOKUP($E438,'Source Data'!$B$29:$J$60, MATCH($L438, 'Source Data'!$B$26:$J$26,1),TRUE))=TRUE,"",VLOOKUP($E438,'Source Data'!$B$29:$J$60,MATCH($L438, 'Source Data'!$B$26:$J$26,1),TRUE))))</f>
        <v/>
      </c>
      <c r="P438" s="170" t="str">
        <f>IF(OR(AND(OR($J438="Retired",$J438="Permanent Low-Use"),$K438&lt;=2021),(AND($J438="New",$K438&gt;2021))),"N/A",IF($N438=0,0,IF(ISERROR(VLOOKUP($E438,'Source Data'!$B$29:$J$60, MATCH($L438, 'Source Data'!$B$26:$J$26,1),TRUE))=TRUE,"",VLOOKUP($E438,'Source Data'!$B$29:$J$60,MATCH($L438, 'Source Data'!$B$26:$J$26,1),TRUE))))</f>
        <v/>
      </c>
      <c r="Q438" s="170" t="str">
        <f>IF(OR(AND(OR($J438="Retired",$J438="Permanent Low-Use"),$K438&lt;=2022),(AND($J438="New",$K438&gt;2022))),"N/A",IF($N438=0,0,IF(ISERROR(VLOOKUP($E438,'Source Data'!$B$29:$J$60, MATCH($L438, 'Source Data'!$B$26:$J$26,1),TRUE))=TRUE,"",VLOOKUP($E438,'Source Data'!$B$29:$J$60,MATCH($L438, 'Source Data'!$B$26:$J$26,1),TRUE))))</f>
        <v/>
      </c>
      <c r="R438" s="170" t="str">
        <f>IF(OR(AND(OR($J438="Retired",$J438="Permanent Low-Use"),$K438&lt;=2023),(AND($J438="New",$K438&gt;2023))),"N/A",IF($N438=0,0,IF(ISERROR(VLOOKUP($E438,'Source Data'!$B$29:$J$60, MATCH($L438, 'Source Data'!$B$26:$J$26,1),TRUE))=TRUE,"",VLOOKUP($E438,'Source Data'!$B$29:$J$60,MATCH($L438, 'Source Data'!$B$26:$J$26,1),TRUE))))</f>
        <v/>
      </c>
      <c r="S438" s="170" t="str">
        <f>IF(OR(AND(OR($J438="Retired",$J438="Permanent Low-Use"),$K438&lt;=2024),(AND($J438="New",$K438&gt;2024))),"N/A",IF($N438=0,0,IF(ISERROR(VLOOKUP($E438,'Source Data'!$B$29:$J$60, MATCH($L438, 'Source Data'!$B$26:$J$26,1),TRUE))=TRUE,"",VLOOKUP($E438,'Source Data'!$B$29:$J$60,MATCH($L438, 'Source Data'!$B$26:$J$26,1),TRUE))))</f>
        <v/>
      </c>
      <c r="T438" s="170" t="str">
        <f>IF(OR(AND(OR($J438="Retired",$J438="Permanent Low-Use"),$K438&lt;=2025),(AND($J438="New",$K438&gt;2025))),"N/A",IF($N438=0,0,IF(ISERROR(VLOOKUP($E438,'Source Data'!$B$29:$J$60, MATCH($L438, 'Source Data'!$B$26:$J$26,1),TRUE))=TRUE,"",VLOOKUP($E438,'Source Data'!$B$29:$J$60,MATCH($L438, 'Source Data'!$B$26:$J$26,1),TRUE))))</f>
        <v/>
      </c>
      <c r="U438" s="170" t="str">
        <f>IF(OR(AND(OR($J438="Retired",$J438="Permanent Low-Use"),$K438&lt;=2026),(AND($J438="New",$K438&gt;2026))),"N/A",IF($N438=0,0,IF(ISERROR(VLOOKUP($E438,'Source Data'!$B$29:$J$60, MATCH($L438, 'Source Data'!$B$26:$J$26,1),TRUE))=TRUE,"",VLOOKUP($E438,'Source Data'!$B$29:$J$60,MATCH($L438, 'Source Data'!$B$26:$J$26,1),TRUE))))</f>
        <v/>
      </c>
      <c r="V438" s="170" t="str">
        <f>IF(OR(AND(OR($J438="Retired",$J438="Permanent Low-Use"),$K438&lt;=2027),(AND($J438="New",$K438&gt;2027))),"N/A",IF($N438=0,0,IF(ISERROR(VLOOKUP($E438,'Source Data'!$B$29:$J$60, MATCH($L438, 'Source Data'!$B$26:$J$26,1),TRUE))=TRUE,"",VLOOKUP($E438,'Source Data'!$B$29:$J$60,MATCH($L438, 'Source Data'!$B$26:$J$26,1),TRUE))))</f>
        <v/>
      </c>
      <c r="W438" s="170" t="str">
        <f>IF(OR(AND(OR($J438="Retired",$J438="Permanent Low-Use"),$K438&lt;=2028),(AND($J438="New",$K438&gt;2028))),"N/A",IF($N438=0,0,IF(ISERROR(VLOOKUP($E438,'Source Data'!$B$29:$J$60, MATCH($L438, 'Source Data'!$B$26:$J$26,1),TRUE))=TRUE,"",VLOOKUP($E438,'Source Data'!$B$29:$J$60,MATCH($L438, 'Source Data'!$B$26:$J$26,1),TRUE))))</f>
        <v/>
      </c>
      <c r="X438" s="170" t="str">
        <f>IF(OR(AND(OR($J438="Retired",$J438="Permanent Low-Use"),$K438&lt;=2029),(AND($J438="New",$K438&gt;2029))),"N/A",IF($N438=0,0,IF(ISERROR(VLOOKUP($E438,'Source Data'!$B$29:$J$60, MATCH($L438, 'Source Data'!$B$26:$J$26,1),TRUE))=TRUE,"",VLOOKUP($E438,'Source Data'!$B$29:$J$60,MATCH($L438, 'Source Data'!$B$26:$J$26,1),TRUE))))</f>
        <v/>
      </c>
      <c r="Y438" s="170" t="str">
        <f>IF(OR(AND(OR($J438="Retired",$J438="Permanent Low-Use"),$K438&lt;=2030),(AND($J438="New",$K438&gt;2030))),"N/A",IF($N438=0,0,IF(ISERROR(VLOOKUP($E438,'Source Data'!$B$29:$J$60, MATCH($L438, 'Source Data'!$B$26:$J$26,1),TRUE))=TRUE,"",VLOOKUP($E438,'Source Data'!$B$29:$J$60,MATCH($L438, 'Source Data'!$B$26:$J$26,1),TRUE))))</f>
        <v/>
      </c>
      <c r="Z438" s="171" t="str">
        <f>IF(ISNUMBER($L438),IF(OR(AND(OR($J438="Retired",$J438="Permanent Low-Use"),$K438&lt;=2020),(AND($J438="New",$K438&gt;2020))),"N/A",VLOOKUP($F438,'Source Data'!$B$15:$I$22,5)),"")</f>
        <v/>
      </c>
      <c r="AA438" s="171" t="str">
        <f>IF(ISNUMBER($F438), IF(OR(AND(OR($J438="Retired", $J438="Permanent Low-Use"), $K438&lt;=2021), (AND($J438= "New", $K438&gt;2021))), "N/A", VLOOKUP($F438, 'Source Data'!$B$15:$I$22,6)), "")</f>
        <v/>
      </c>
      <c r="AB438" s="171" t="str">
        <f>IF(ISNUMBER($F438), IF(OR(AND(OR($J438="Retired", $J438="Permanent Low-Use"), $K438&lt;=2022), (AND($J438= "New", $K438&gt;2022))), "N/A", VLOOKUP($F438, 'Source Data'!$B$15:$I$22,7)), "")</f>
        <v/>
      </c>
      <c r="AC438" s="171" t="str">
        <f>IF(ISNUMBER($F438), IF(OR(AND(OR($J438="Retired", $J438="Permanent Low-Use"), $K438&lt;=2023), (AND($J438= "New", $K438&gt;2023))), "N/A", VLOOKUP($F438, 'Source Data'!$B$15:$I$22,8)), "")</f>
        <v/>
      </c>
      <c r="AD438" s="171" t="str">
        <f>IF(ISNUMBER($F438), IF(OR(AND(OR($J438="Retired", $J438="Permanent Low-Use"), $K438&lt;=2024), (AND($J438= "New", $K438&gt;2024))), "N/A", VLOOKUP($F438, 'Source Data'!$B$15:$I$22,8)), "")</f>
        <v/>
      </c>
      <c r="AE438" s="171" t="str">
        <f>IF(ISNUMBER($F438), IF(OR(AND(OR($J438="Retired", $J438="Permanent Low-Use"), $K438&lt;=2025), (AND($J438= "New", $K438&gt;2025))), "N/A", VLOOKUP($F438, 'Source Data'!$B$15:$I$22,8)), "")</f>
        <v/>
      </c>
      <c r="AF438" s="171" t="str">
        <f>IF(ISNUMBER($F438), IF(OR(AND(OR($J438="Retired", $J438="Permanent Low-Use"), $K438&lt;=2026), (AND($J438= "New", $K438&gt;2026))), "N/A", VLOOKUP($F438, 'Source Data'!$B$15:$I$22,8)), "")</f>
        <v/>
      </c>
      <c r="AG438" s="171" t="str">
        <f>IF(ISNUMBER($F438), IF(OR(AND(OR($J438="Retired", $J438="Permanent Low-Use"), $K438&lt;=2027), (AND($J438= "New", $K438&gt;2027))), "N/A", VLOOKUP($F438, 'Source Data'!$B$15:$I$22,8)), "")</f>
        <v/>
      </c>
      <c r="AH438" s="171" t="str">
        <f>IF(ISNUMBER($F438), IF(OR(AND(OR($J438="Retired", $J438="Permanent Low-Use"), $K438&lt;=2028), (AND($J438= "New", $K438&gt;2028))), "N/A", VLOOKUP($F438, 'Source Data'!$B$15:$I$22,8)), "")</f>
        <v/>
      </c>
      <c r="AI438" s="171" t="str">
        <f>IF(ISNUMBER($F438), IF(OR(AND(OR($J438="Retired", $J438="Permanent Low-Use"), $K438&lt;=2029), (AND($J438= "New", $K438&gt;2029))), "N/A", VLOOKUP($F438, 'Source Data'!$B$15:$I$22,8)), "")</f>
        <v/>
      </c>
      <c r="AJ438" s="171" t="str">
        <f>IF(ISNUMBER($F438), IF(OR(AND(OR($J438="Retired", $J438="Permanent Low-Use"), $K438&lt;=2030), (AND($J438= "New", $K438&gt;2030))), "N/A", VLOOKUP($F438, 'Source Data'!$B$15:$I$22,8)), "")</f>
        <v/>
      </c>
      <c r="AK438" s="171" t="str">
        <f>IF($N438= 0, "N/A", IF(ISERROR(VLOOKUP($F438, 'Source Data'!$B$4:$C$11,2)), "", VLOOKUP($F438, 'Source Data'!$B$4:$C$11,2)))</f>
        <v/>
      </c>
    </row>
    <row r="439" spans="1:37" x14ac:dyDescent="0.35">
      <c r="A439" s="99"/>
      <c r="B439" s="89"/>
      <c r="C439" s="90"/>
      <c r="D439" s="90"/>
      <c r="E439" s="91"/>
      <c r="F439" s="91"/>
      <c r="G439" s="86"/>
      <c r="H439" s="87"/>
      <c r="I439" s="86"/>
      <c r="J439" s="88"/>
      <c r="K439" s="92"/>
      <c r="L439" s="168" t="str">
        <f t="shared" si="17"/>
        <v/>
      </c>
      <c r="M439" s="170" t="str">
        <f>IF(ISERROR(VLOOKUP(E439,'Source Data'!$B$67:$J$97, MATCH(F439, 'Source Data'!$B$64:$J$64,1),TRUE))=TRUE,"",VLOOKUP(E439,'Source Data'!$B$67:$J$97,MATCH(F439, 'Source Data'!$B$64:$J$64,1),TRUE))</f>
        <v/>
      </c>
      <c r="N439" s="169" t="str">
        <f t="shared" si="18"/>
        <v/>
      </c>
      <c r="O439" s="170" t="str">
        <f>IF(OR(AND(OR($J439="Retired",$J439="Permanent Low-Use"),$K439&lt;=2020),(AND($J439="New",$K439&gt;2020))),"N/A",IF($N439=0,0,IF(ISERROR(VLOOKUP($E439,'Source Data'!$B$29:$J$60, MATCH($L439, 'Source Data'!$B$26:$J$26,1),TRUE))=TRUE,"",VLOOKUP($E439,'Source Data'!$B$29:$J$60,MATCH($L439, 'Source Data'!$B$26:$J$26,1),TRUE))))</f>
        <v/>
      </c>
      <c r="P439" s="170" t="str">
        <f>IF(OR(AND(OR($J439="Retired",$J439="Permanent Low-Use"),$K439&lt;=2021),(AND($J439="New",$K439&gt;2021))),"N/A",IF($N439=0,0,IF(ISERROR(VLOOKUP($E439,'Source Data'!$B$29:$J$60, MATCH($L439, 'Source Data'!$B$26:$J$26,1),TRUE))=TRUE,"",VLOOKUP($E439,'Source Data'!$B$29:$J$60,MATCH($L439, 'Source Data'!$B$26:$J$26,1),TRUE))))</f>
        <v/>
      </c>
      <c r="Q439" s="170" t="str">
        <f>IF(OR(AND(OR($J439="Retired",$J439="Permanent Low-Use"),$K439&lt;=2022),(AND($J439="New",$K439&gt;2022))),"N/A",IF($N439=0,0,IF(ISERROR(VLOOKUP($E439,'Source Data'!$B$29:$J$60, MATCH($L439, 'Source Data'!$B$26:$J$26,1),TRUE))=TRUE,"",VLOOKUP($E439,'Source Data'!$B$29:$J$60,MATCH($L439, 'Source Data'!$B$26:$J$26,1),TRUE))))</f>
        <v/>
      </c>
      <c r="R439" s="170" t="str">
        <f>IF(OR(AND(OR($J439="Retired",$J439="Permanent Low-Use"),$K439&lt;=2023),(AND($J439="New",$K439&gt;2023))),"N/A",IF($N439=0,0,IF(ISERROR(VLOOKUP($E439,'Source Data'!$B$29:$J$60, MATCH($L439, 'Source Data'!$B$26:$J$26,1),TRUE))=TRUE,"",VLOOKUP($E439,'Source Data'!$B$29:$J$60,MATCH($L439, 'Source Data'!$B$26:$J$26,1),TRUE))))</f>
        <v/>
      </c>
      <c r="S439" s="170" t="str">
        <f>IF(OR(AND(OR($J439="Retired",$J439="Permanent Low-Use"),$K439&lt;=2024),(AND($J439="New",$K439&gt;2024))),"N/A",IF($N439=0,0,IF(ISERROR(VLOOKUP($E439,'Source Data'!$B$29:$J$60, MATCH($L439, 'Source Data'!$B$26:$J$26,1),TRUE))=TRUE,"",VLOOKUP($E439,'Source Data'!$B$29:$J$60,MATCH($L439, 'Source Data'!$B$26:$J$26,1),TRUE))))</f>
        <v/>
      </c>
      <c r="T439" s="170" t="str">
        <f>IF(OR(AND(OR($J439="Retired",$J439="Permanent Low-Use"),$K439&lt;=2025),(AND($J439="New",$K439&gt;2025))),"N/A",IF($N439=0,0,IF(ISERROR(VLOOKUP($E439,'Source Data'!$B$29:$J$60, MATCH($L439, 'Source Data'!$B$26:$J$26,1),TRUE))=TRUE,"",VLOOKUP($E439,'Source Data'!$B$29:$J$60,MATCH($L439, 'Source Data'!$B$26:$J$26,1),TRUE))))</f>
        <v/>
      </c>
      <c r="U439" s="170" t="str">
        <f>IF(OR(AND(OR($J439="Retired",$J439="Permanent Low-Use"),$K439&lt;=2026),(AND($J439="New",$K439&gt;2026))),"N/A",IF($N439=0,0,IF(ISERROR(VLOOKUP($E439,'Source Data'!$B$29:$J$60, MATCH($L439, 'Source Data'!$B$26:$J$26,1),TRUE))=TRUE,"",VLOOKUP($E439,'Source Data'!$B$29:$J$60,MATCH($L439, 'Source Data'!$B$26:$J$26,1),TRUE))))</f>
        <v/>
      </c>
      <c r="V439" s="170" t="str">
        <f>IF(OR(AND(OR($J439="Retired",$J439="Permanent Low-Use"),$K439&lt;=2027),(AND($J439="New",$K439&gt;2027))),"N/A",IF($N439=0,0,IF(ISERROR(VLOOKUP($E439,'Source Data'!$B$29:$J$60, MATCH($L439, 'Source Data'!$B$26:$J$26,1),TRUE))=TRUE,"",VLOOKUP($E439,'Source Data'!$B$29:$J$60,MATCH($L439, 'Source Data'!$B$26:$J$26,1),TRUE))))</f>
        <v/>
      </c>
      <c r="W439" s="170" t="str">
        <f>IF(OR(AND(OR($J439="Retired",$J439="Permanent Low-Use"),$K439&lt;=2028),(AND($J439="New",$K439&gt;2028))),"N/A",IF($N439=0,0,IF(ISERROR(VLOOKUP($E439,'Source Data'!$B$29:$J$60, MATCH($L439, 'Source Data'!$B$26:$J$26,1),TRUE))=TRUE,"",VLOOKUP($E439,'Source Data'!$B$29:$J$60,MATCH($L439, 'Source Data'!$B$26:$J$26,1),TRUE))))</f>
        <v/>
      </c>
      <c r="X439" s="170" t="str">
        <f>IF(OR(AND(OR($J439="Retired",$J439="Permanent Low-Use"),$K439&lt;=2029),(AND($J439="New",$K439&gt;2029))),"N/A",IF($N439=0,0,IF(ISERROR(VLOOKUP($E439,'Source Data'!$B$29:$J$60, MATCH($L439, 'Source Data'!$B$26:$J$26,1),TRUE))=TRUE,"",VLOOKUP($E439,'Source Data'!$B$29:$J$60,MATCH($L439, 'Source Data'!$B$26:$J$26,1),TRUE))))</f>
        <v/>
      </c>
      <c r="Y439" s="170" t="str">
        <f>IF(OR(AND(OR($J439="Retired",$J439="Permanent Low-Use"),$K439&lt;=2030),(AND($J439="New",$K439&gt;2030))),"N/A",IF($N439=0,0,IF(ISERROR(VLOOKUP($E439,'Source Data'!$B$29:$J$60, MATCH($L439, 'Source Data'!$B$26:$J$26,1),TRUE))=TRUE,"",VLOOKUP($E439,'Source Data'!$B$29:$J$60,MATCH($L439, 'Source Data'!$B$26:$J$26,1),TRUE))))</f>
        <v/>
      </c>
      <c r="Z439" s="171" t="str">
        <f>IF(ISNUMBER($L439),IF(OR(AND(OR($J439="Retired",$J439="Permanent Low-Use"),$K439&lt;=2020),(AND($J439="New",$K439&gt;2020))),"N/A",VLOOKUP($F439,'Source Data'!$B$15:$I$22,5)),"")</f>
        <v/>
      </c>
      <c r="AA439" s="171" t="str">
        <f>IF(ISNUMBER($F439), IF(OR(AND(OR($J439="Retired", $J439="Permanent Low-Use"), $K439&lt;=2021), (AND($J439= "New", $K439&gt;2021))), "N/A", VLOOKUP($F439, 'Source Data'!$B$15:$I$22,6)), "")</f>
        <v/>
      </c>
      <c r="AB439" s="171" t="str">
        <f>IF(ISNUMBER($F439), IF(OR(AND(OR($J439="Retired", $J439="Permanent Low-Use"), $K439&lt;=2022), (AND($J439= "New", $K439&gt;2022))), "N/A", VLOOKUP($F439, 'Source Data'!$B$15:$I$22,7)), "")</f>
        <v/>
      </c>
      <c r="AC439" s="171" t="str">
        <f>IF(ISNUMBER($F439), IF(OR(AND(OR($J439="Retired", $J439="Permanent Low-Use"), $K439&lt;=2023), (AND($J439= "New", $K439&gt;2023))), "N/A", VLOOKUP($F439, 'Source Data'!$B$15:$I$22,8)), "")</f>
        <v/>
      </c>
      <c r="AD439" s="171" t="str">
        <f>IF(ISNUMBER($F439), IF(OR(AND(OR($J439="Retired", $J439="Permanent Low-Use"), $K439&lt;=2024), (AND($J439= "New", $K439&gt;2024))), "N/A", VLOOKUP($F439, 'Source Data'!$B$15:$I$22,8)), "")</f>
        <v/>
      </c>
      <c r="AE439" s="171" t="str">
        <f>IF(ISNUMBER($F439), IF(OR(AND(OR($J439="Retired", $J439="Permanent Low-Use"), $K439&lt;=2025), (AND($J439= "New", $K439&gt;2025))), "N/A", VLOOKUP($F439, 'Source Data'!$B$15:$I$22,8)), "")</f>
        <v/>
      </c>
      <c r="AF439" s="171" t="str">
        <f>IF(ISNUMBER($F439), IF(OR(AND(OR($J439="Retired", $J439="Permanent Low-Use"), $K439&lt;=2026), (AND($J439= "New", $K439&gt;2026))), "N/A", VLOOKUP($F439, 'Source Data'!$B$15:$I$22,8)), "")</f>
        <v/>
      </c>
      <c r="AG439" s="171" t="str">
        <f>IF(ISNUMBER($F439), IF(OR(AND(OR($J439="Retired", $J439="Permanent Low-Use"), $K439&lt;=2027), (AND($J439= "New", $K439&gt;2027))), "N/A", VLOOKUP($F439, 'Source Data'!$B$15:$I$22,8)), "")</f>
        <v/>
      </c>
      <c r="AH439" s="171" t="str">
        <f>IF(ISNUMBER($F439), IF(OR(AND(OR($J439="Retired", $J439="Permanent Low-Use"), $K439&lt;=2028), (AND($J439= "New", $K439&gt;2028))), "N/A", VLOOKUP($F439, 'Source Data'!$B$15:$I$22,8)), "")</f>
        <v/>
      </c>
      <c r="AI439" s="171" t="str">
        <f>IF(ISNUMBER($F439), IF(OR(AND(OR($J439="Retired", $J439="Permanent Low-Use"), $K439&lt;=2029), (AND($J439= "New", $K439&gt;2029))), "N/A", VLOOKUP($F439, 'Source Data'!$B$15:$I$22,8)), "")</f>
        <v/>
      </c>
      <c r="AJ439" s="171" t="str">
        <f>IF(ISNUMBER($F439), IF(OR(AND(OR($J439="Retired", $J439="Permanent Low-Use"), $K439&lt;=2030), (AND($J439= "New", $K439&gt;2030))), "N/A", VLOOKUP($F439, 'Source Data'!$B$15:$I$22,8)), "")</f>
        <v/>
      </c>
      <c r="AK439" s="171" t="str">
        <f>IF($N439= 0, "N/A", IF(ISERROR(VLOOKUP($F439, 'Source Data'!$B$4:$C$11,2)), "", VLOOKUP($F439, 'Source Data'!$B$4:$C$11,2)))</f>
        <v/>
      </c>
    </row>
    <row r="440" spans="1:37" x14ac:dyDescent="0.35">
      <c r="A440" s="99"/>
      <c r="B440" s="89"/>
      <c r="C440" s="90"/>
      <c r="D440" s="90"/>
      <c r="E440" s="91"/>
      <c r="F440" s="91"/>
      <c r="G440" s="86"/>
      <c r="H440" s="87"/>
      <c r="I440" s="86"/>
      <c r="J440" s="88"/>
      <c r="K440" s="92"/>
      <c r="L440" s="168" t="str">
        <f t="shared" si="17"/>
        <v/>
      </c>
      <c r="M440" s="170" t="str">
        <f>IF(ISERROR(VLOOKUP(E440,'Source Data'!$B$67:$J$97, MATCH(F440, 'Source Data'!$B$64:$J$64,1),TRUE))=TRUE,"",VLOOKUP(E440,'Source Data'!$B$67:$J$97,MATCH(F440, 'Source Data'!$B$64:$J$64,1),TRUE))</f>
        <v/>
      </c>
      <c r="N440" s="169" t="str">
        <f t="shared" si="18"/>
        <v/>
      </c>
      <c r="O440" s="170" t="str">
        <f>IF(OR(AND(OR($J440="Retired",$J440="Permanent Low-Use"),$K440&lt;=2020),(AND($J440="New",$K440&gt;2020))),"N/A",IF($N440=0,0,IF(ISERROR(VLOOKUP($E440,'Source Data'!$B$29:$J$60, MATCH($L440, 'Source Data'!$B$26:$J$26,1),TRUE))=TRUE,"",VLOOKUP($E440,'Source Data'!$B$29:$J$60,MATCH($L440, 'Source Data'!$B$26:$J$26,1),TRUE))))</f>
        <v/>
      </c>
      <c r="P440" s="170" t="str">
        <f>IF(OR(AND(OR($J440="Retired",$J440="Permanent Low-Use"),$K440&lt;=2021),(AND($J440="New",$K440&gt;2021))),"N/A",IF($N440=0,0,IF(ISERROR(VLOOKUP($E440,'Source Data'!$B$29:$J$60, MATCH($L440, 'Source Data'!$B$26:$J$26,1),TRUE))=TRUE,"",VLOOKUP($E440,'Source Data'!$B$29:$J$60,MATCH($L440, 'Source Data'!$B$26:$J$26,1),TRUE))))</f>
        <v/>
      </c>
      <c r="Q440" s="170" t="str">
        <f>IF(OR(AND(OR($J440="Retired",$J440="Permanent Low-Use"),$K440&lt;=2022),(AND($J440="New",$K440&gt;2022))),"N/A",IF($N440=0,0,IF(ISERROR(VLOOKUP($E440,'Source Data'!$B$29:$J$60, MATCH($L440, 'Source Data'!$B$26:$J$26,1),TRUE))=TRUE,"",VLOOKUP($E440,'Source Data'!$B$29:$J$60,MATCH($L440, 'Source Data'!$B$26:$J$26,1),TRUE))))</f>
        <v/>
      </c>
      <c r="R440" s="170" t="str">
        <f>IF(OR(AND(OR($J440="Retired",$J440="Permanent Low-Use"),$K440&lt;=2023),(AND($J440="New",$K440&gt;2023))),"N/A",IF($N440=0,0,IF(ISERROR(VLOOKUP($E440,'Source Data'!$B$29:$J$60, MATCH($L440, 'Source Data'!$B$26:$J$26,1),TRUE))=TRUE,"",VLOOKUP($E440,'Source Data'!$B$29:$J$60,MATCH($L440, 'Source Data'!$B$26:$J$26,1),TRUE))))</f>
        <v/>
      </c>
      <c r="S440" s="170" t="str">
        <f>IF(OR(AND(OR($J440="Retired",$J440="Permanent Low-Use"),$K440&lt;=2024),(AND($J440="New",$K440&gt;2024))),"N/A",IF($N440=0,0,IF(ISERROR(VLOOKUP($E440,'Source Data'!$B$29:$J$60, MATCH($L440, 'Source Data'!$B$26:$J$26,1),TRUE))=TRUE,"",VLOOKUP($E440,'Source Data'!$B$29:$J$60,MATCH($L440, 'Source Data'!$B$26:$J$26,1),TRUE))))</f>
        <v/>
      </c>
      <c r="T440" s="170" t="str">
        <f>IF(OR(AND(OR($J440="Retired",$J440="Permanent Low-Use"),$K440&lt;=2025),(AND($J440="New",$K440&gt;2025))),"N/A",IF($N440=0,0,IF(ISERROR(VLOOKUP($E440,'Source Data'!$B$29:$J$60, MATCH($L440, 'Source Data'!$B$26:$J$26,1),TRUE))=TRUE,"",VLOOKUP($E440,'Source Data'!$B$29:$J$60,MATCH($L440, 'Source Data'!$B$26:$J$26,1),TRUE))))</f>
        <v/>
      </c>
      <c r="U440" s="170" t="str">
        <f>IF(OR(AND(OR($J440="Retired",$J440="Permanent Low-Use"),$K440&lt;=2026),(AND($J440="New",$K440&gt;2026))),"N/A",IF($N440=0,0,IF(ISERROR(VLOOKUP($E440,'Source Data'!$B$29:$J$60, MATCH($L440, 'Source Data'!$B$26:$J$26,1),TRUE))=TRUE,"",VLOOKUP($E440,'Source Data'!$B$29:$J$60,MATCH($L440, 'Source Data'!$B$26:$J$26,1),TRUE))))</f>
        <v/>
      </c>
      <c r="V440" s="170" t="str">
        <f>IF(OR(AND(OR($J440="Retired",$J440="Permanent Low-Use"),$K440&lt;=2027),(AND($J440="New",$K440&gt;2027))),"N/A",IF($N440=0,0,IF(ISERROR(VLOOKUP($E440,'Source Data'!$B$29:$J$60, MATCH($L440, 'Source Data'!$B$26:$J$26,1),TRUE))=TRUE,"",VLOOKUP($E440,'Source Data'!$B$29:$J$60,MATCH($L440, 'Source Data'!$B$26:$J$26,1),TRUE))))</f>
        <v/>
      </c>
      <c r="W440" s="170" t="str">
        <f>IF(OR(AND(OR($J440="Retired",$J440="Permanent Low-Use"),$K440&lt;=2028),(AND($J440="New",$K440&gt;2028))),"N/A",IF($N440=0,0,IF(ISERROR(VLOOKUP($E440,'Source Data'!$B$29:$J$60, MATCH($L440, 'Source Data'!$B$26:$J$26,1),TRUE))=TRUE,"",VLOOKUP($E440,'Source Data'!$B$29:$J$60,MATCH($L440, 'Source Data'!$B$26:$J$26,1),TRUE))))</f>
        <v/>
      </c>
      <c r="X440" s="170" t="str">
        <f>IF(OR(AND(OR($J440="Retired",$J440="Permanent Low-Use"),$K440&lt;=2029),(AND($J440="New",$K440&gt;2029))),"N/A",IF($N440=0,0,IF(ISERROR(VLOOKUP($E440,'Source Data'!$B$29:$J$60, MATCH($L440, 'Source Data'!$B$26:$J$26,1),TRUE))=TRUE,"",VLOOKUP($E440,'Source Data'!$B$29:$J$60,MATCH($L440, 'Source Data'!$B$26:$J$26,1),TRUE))))</f>
        <v/>
      </c>
      <c r="Y440" s="170" t="str">
        <f>IF(OR(AND(OR($J440="Retired",$J440="Permanent Low-Use"),$K440&lt;=2030),(AND($J440="New",$K440&gt;2030))),"N/A",IF($N440=0,0,IF(ISERROR(VLOOKUP($E440,'Source Data'!$B$29:$J$60, MATCH($L440, 'Source Data'!$B$26:$J$26,1),TRUE))=TRUE,"",VLOOKUP($E440,'Source Data'!$B$29:$J$60,MATCH($L440, 'Source Data'!$B$26:$J$26,1),TRUE))))</f>
        <v/>
      </c>
      <c r="Z440" s="171" t="str">
        <f>IF(ISNUMBER($L440),IF(OR(AND(OR($J440="Retired",$J440="Permanent Low-Use"),$K440&lt;=2020),(AND($J440="New",$K440&gt;2020))),"N/A",VLOOKUP($F440,'Source Data'!$B$15:$I$22,5)),"")</f>
        <v/>
      </c>
      <c r="AA440" s="171" t="str">
        <f>IF(ISNUMBER($F440), IF(OR(AND(OR($J440="Retired", $J440="Permanent Low-Use"), $K440&lt;=2021), (AND($J440= "New", $K440&gt;2021))), "N/A", VLOOKUP($F440, 'Source Data'!$B$15:$I$22,6)), "")</f>
        <v/>
      </c>
      <c r="AB440" s="171" t="str">
        <f>IF(ISNUMBER($F440), IF(OR(AND(OR($J440="Retired", $J440="Permanent Low-Use"), $K440&lt;=2022), (AND($J440= "New", $K440&gt;2022))), "N/A", VLOOKUP($F440, 'Source Data'!$B$15:$I$22,7)), "")</f>
        <v/>
      </c>
      <c r="AC440" s="171" t="str">
        <f>IF(ISNUMBER($F440), IF(OR(AND(OR($J440="Retired", $J440="Permanent Low-Use"), $K440&lt;=2023), (AND($J440= "New", $K440&gt;2023))), "N/A", VLOOKUP($F440, 'Source Data'!$B$15:$I$22,8)), "")</f>
        <v/>
      </c>
      <c r="AD440" s="171" t="str">
        <f>IF(ISNUMBER($F440), IF(OR(AND(OR($J440="Retired", $J440="Permanent Low-Use"), $K440&lt;=2024), (AND($J440= "New", $K440&gt;2024))), "N/A", VLOOKUP($F440, 'Source Data'!$B$15:$I$22,8)), "")</f>
        <v/>
      </c>
      <c r="AE440" s="171" t="str">
        <f>IF(ISNUMBER($F440), IF(OR(AND(OR($J440="Retired", $J440="Permanent Low-Use"), $K440&lt;=2025), (AND($J440= "New", $K440&gt;2025))), "N/A", VLOOKUP($F440, 'Source Data'!$B$15:$I$22,8)), "")</f>
        <v/>
      </c>
      <c r="AF440" s="171" t="str">
        <f>IF(ISNUMBER($F440), IF(OR(AND(OR($J440="Retired", $J440="Permanent Low-Use"), $K440&lt;=2026), (AND($J440= "New", $K440&gt;2026))), "N/A", VLOOKUP($F440, 'Source Data'!$B$15:$I$22,8)), "")</f>
        <v/>
      </c>
      <c r="AG440" s="171" t="str">
        <f>IF(ISNUMBER($F440), IF(OR(AND(OR($J440="Retired", $J440="Permanent Low-Use"), $K440&lt;=2027), (AND($J440= "New", $K440&gt;2027))), "N/A", VLOOKUP($F440, 'Source Data'!$B$15:$I$22,8)), "")</f>
        <v/>
      </c>
      <c r="AH440" s="171" t="str">
        <f>IF(ISNUMBER($F440), IF(OR(AND(OR($J440="Retired", $J440="Permanent Low-Use"), $K440&lt;=2028), (AND($J440= "New", $K440&gt;2028))), "N/A", VLOOKUP($F440, 'Source Data'!$B$15:$I$22,8)), "")</f>
        <v/>
      </c>
      <c r="AI440" s="171" t="str">
        <f>IF(ISNUMBER($F440), IF(OR(AND(OR($J440="Retired", $J440="Permanent Low-Use"), $K440&lt;=2029), (AND($J440= "New", $K440&gt;2029))), "N/A", VLOOKUP($F440, 'Source Data'!$B$15:$I$22,8)), "")</f>
        <v/>
      </c>
      <c r="AJ440" s="171" t="str">
        <f>IF(ISNUMBER($F440), IF(OR(AND(OR($J440="Retired", $J440="Permanent Low-Use"), $K440&lt;=2030), (AND($J440= "New", $K440&gt;2030))), "N/A", VLOOKUP($F440, 'Source Data'!$B$15:$I$22,8)), "")</f>
        <v/>
      </c>
      <c r="AK440" s="171" t="str">
        <f>IF($N440= 0, "N/A", IF(ISERROR(VLOOKUP($F440, 'Source Data'!$B$4:$C$11,2)), "", VLOOKUP($F440, 'Source Data'!$B$4:$C$11,2)))</f>
        <v/>
      </c>
    </row>
    <row r="441" spans="1:37" x14ac:dyDescent="0.35">
      <c r="A441" s="99"/>
      <c r="B441" s="89"/>
      <c r="C441" s="90"/>
      <c r="D441" s="90"/>
      <c r="E441" s="91"/>
      <c r="F441" s="91"/>
      <c r="G441" s="86"/>
      <c r="H441" s="87"/>
      <c r="I441" s="86"/>
      <c r="J441" s="88"/>
      <c r="K441" s="92"/>
      <c r="L441" s="168" t="str">
        <f t="shared" si="17"/>
        <v/>
      </c>
      <c r="M441" s="170" t="str">
        <f>IF(ISERROR(VLOOKUP(E441,'Source Data'!$B$67:$J$97, MATCH(F441, 'Source Data'!$B$64:$J$64,1),TRUE))=TRUE,"",VLOOKUP(E441,'Source Data'!$B$67:$J$97,MATCH(F441, 'Source Data'!$B$64:$J$64,1),TRUE))</f>
        <v/>
      </c>
      <c r="N441" s="169" t="str">
        <f t="shared" si="18"/>
        <v/>
      </c>
      <c r="O441" s="170" t="str">
        <f>IF(OR(AND(OR($J441="Retired",$J441="Permanent Low-Use"),$K441&lt;=2020),(AND($J441="New",$K441&gt;2020))),"N/A",IF($N441=0,0,IF(ISERROR(VLOOKUP($E441,'Source Data'!$B$29:$J$60, MATCH($L441, 'Source Data'!$B$26:$J$26,1),TRUE))=TRUE,"",VLOOKUP($E441,'Source Data'!$B$29:$J$60,MATCH($L441, 'Source Data'!$B$26:$J$26,1),TRUE))))</f>
        <v/>
      </c>
      <c r="P441" s="170" t="str">
        <f>IF(OR(AND(OR($J441="Retired",$J441="Permanent Low-Use"),$K441&lt;=2021),(AND($J441="New",$K441&gt;2021))),"N/A",IF($N441=0,0,IF(ISERROR(VLOOKUP($E441,'Source Data'!$B$29:$J$60, MATCH($L441, 'Source Data'!$B$26:$J$26,1),TRUE))=TRUE,"",VLOOKUP($E441,'Source Data'!$B$29:$J$60,MATCH($L441, 'Source Data'!$B$26:$J$26,1),TRUE))))</f>
        <v/>
      </c>
      <c r="Q441" s="170" t="str">
        <f>IF(OR(AND(OR($J441="Retired",$J441="Permanent Low-Use"),$K441&lt;=2022),(AND($J441="New",$K441&gt;2022))),"N/A",IF($N441=0,0,IF(ISERROR(VLOOKUP($E441,'Source Data'!$B$29:$J$60, MATCH($L441, 'Source Data'!$B$26:$J$26,1),TRUE))=TRUE,"",VLOOKUP($E441,'Source Data'!$B$29:$J$60,MATCH($L441, 'Source Data'!$B$26:$J$26,1),TRUE))))</f>
        <v/>
      </c>
      <c r="R441" s="170" t="str">
        <f>IF(OR(AND(OR($J441="Retired",$J441="Permanent Low-Use"),$K441&lt;=2023),(AND($J441="New",$K441&gt;2023))),"N/A",IF($N441=0,0,IF(ISERROR(VLOOKUP($E441,'Source Data'!$B$29:$J$60, MATCH($L441, 'Source Data'!$B$26:$J$26,1),TRUE))=TRUE,"",VLOOKUP($E441,'Source Data'!$B$29:$J$60,MATCH($L441, 'Source Data'!$B$26:$J$26,1),TRUE))))</f>
        <v/>
      </c>
      <c r="S441" s="170" t="str">
        <f>IF(OR(AND(OR($J441="Retired",$J441="Permanent Low-Use"),$K441&lt;=2024),(AND($J441="New",$K441&gt;2024))),"N/A",IF($N441=0,0,IF(ISERROR(VLOOKUP($E441,'Source Data'!$B$29:$J$60, MATCH($L441, 'Source Data'!$B$26:$J$26,1),TRUE))=TRUE,"",VLOOKUP($E441,'Source Data'!$B$29:$J$60,MATCH($L441, 'Source Data'!$B$26:$J$26,1),TRUE))))</f>
        <v/>
      </c>
      <c r="T441" s="170" t="str">
        <f>IF(OR(AND(OR($J441="Retired",$J441="Permanent Low-Use"),$K441&lt;=2025),(AND($J441="New",$K441&gt;2025))),"N/A",IF($N441=0,0,IF(ISERROR(VLOOKUP($E441,'Source Data'!$B$29:$J$60, MATCH($L441, 'Source Data'!$B$26:$J$26,1),TRUE))=TRUE,"",VLOOKUP($E441,'Source Data'!$B$29:$J$60,MATCH($L441, 'Source Data'!$B$26:$J$26,1),TRUE))))</f>
        <v/>
      </c>
      <c r="U441" s="170" t="str">
        <f>IF(OR(AND(OR($J441="Retired",$J441="Permanent Low-Use"),$K441&lt;=2026),(AND($J441="New",$K441&gt;2026))),"N/A",IF($N441=0,0,IF(ISERROR(VLOOKUP($E441,'Source Data'!$B$29:$J$60, MATCH($L441, 'Source Data'!$B$26:$J$26,1),TRUE))=TRUE,"",VLOOKUP($E441,'Source Data'!$B$29:$J$60,MATCH($L441, 'Source Data'!$B$26:$J$26,1),TRUE))))</f>
        <v/>
      </c>
      <c r="V441" s="170" t="str">
        <f>IF(OR(AND(OR($J441="Retired",$J441="Permanent Low-Use"),$K441&lt;=2027),(AND($J441="New",$K441&gt;2027))),"N/A",IF($N441=0,0,IF(ISERROR(VLOOKUP($E441,'Source Data'!$B$29:$J$60, MATCH($L441, 'Source Data'!$B$26:$J$26,1),TRUE))=TRUE,"",VLOOKUP($E441,'Source Data'!$B$29:$J$60,MATCH($L441, 'Source Data'!$B$26:$J$26,1),TRUE))))</f>
        <v/>
      </c>
      <c r="W441" s="170" t="str">
        <f>IF(OR(AND(OR($J441="Retired",$J441="Permanent Low-Use"),$K441&lt;=2028),(AND($J441="New",$K441&gt;2028))),"N/A",IF($N441=0,0,IF(ISERROR(VLOOKUP($E441,'Source Data'!$B$29:$J$60, MATCH($L441, 'Source Data'!$B$26:$J$26,1),TRUE))=TRUE,"",VLOOKUP($E441,'Source Data'!$B$29:$J$60,MATCH($L441, 'Source Data'!$B$26:$J$26,1),TRUE))))</f>
        <v/>
      </c>
      <c r="X441" s="170" t="str">
        <f>IF(OR(AND(OR($J441="Retired",$J441="Permanent Low-Use"),$K441&lt;=2029),(AND($J441="New",$K441&gt;2029))),"N/A",IF($N441=0,0,IF(ISERROR(VLOOKUP($E441,'Source Data'!$B$29:$J$60, MATCH($L441, 'Source Data'!$B$26:$J$26,1),TRUE))=TRUE,"",VLOOKUP($E441,'Source Data'!$B$29:$J$60,MATCH($L441, 'Source Data'!$B$26:$J$26,1),TRUE))))</f>
        <v/>
      </c>
      <c r="Y441" s="170" t="str">
        <f>IF(OR(AND(OR($J441="Retired",$J441="Permanent Low-Use"),$K441&lt;=2030),(AND($J441="New",$K441&gt;2030))),"N/A",IF($N441=0,0,IF(ISERROR(VLOOKUP($E441,'Source Data'!$B$29:$J$60, MATCH($L441, 'Source Data'!$B$26:$J$26,1),TRUE))=TRUE,"",VLOOKUP($E441,'Source Data'!$B$29:$J$60,MATCH($L441, 'Source Data'!$B$26:$J$26,1),TRUE))))</f>
        <v/>
      </c>
      <c r="Z441" s="171" t="str">
        <f>IF(ISNUMBER($L441),IF(OR(AND(OR($J441="Retired",$J441="Permanent Low-Use"),$K441&lt;=2020),(AND($J441="New",$K441&gt;2020))),"N/A",VLOOKUP($F441,'Source Data'!$B$15:$I$22,5)),"")</f>
        <v/>
      </c>
      <c r="AA441" s="171" t="str">
        <f>IF(ISNUMBER($F441), IF(OR(AND(OR($J441="Retired", $J441="Permanent Low-Use"), $K441&lt;=2021), (AND($J441= "New", $K441&gt;2021))), "N/A", VLOOKUP($F441, 'Source Data'!$B$15:$I$22,6)), "")</f>
        <v/>
      </c>
      <c r="AB441" s="171" t="str">
        <f>IF(ISNUMBER($F441), IF(OR(AND(OR($J441="Retired", $J441="Permanent Low-Use"), $K441&lt;=2022), (AND($J441= "New", $K441&gt;2022))), "N/A", VLOOKUP($F441, 'Source Data'!$B$15:$I$22,7)), "")</f>
        <v/>
      </c>
      <c r="AC441" s="171" t="str">
        <f>IF(ISNUMBER($F441), IF(OR(AND(OR($J441="Retired", $J441="Permanent Low-Use"), $K441&lt;=2023), (AND($J441= "New", $K441&gt;2023))), "N/A", VLOOKUP($F441, 'Source Data'!$B$15:$I$22,8)), "")</f>
        <v/>
      </c>
      <c r="AD441" s="171" t="str">
        <f>IF(ISNUMBER($F441), IF(OR(AND(OR($J441="Retired", $J441="Permanent Low-Use"), $K441&lt;=2024), (AND($J441= "New", $K441&gt;2024))), "N/A", VLOOKUP($F441, 'Source Data'!$B$15:$I$22,8)), "")</f>
        <v/>
      </c>
      <c r="AE441" s="171" t="str">
        <f>IF(ISNUMBER($F441), IF(OR(AND(OR($J441="Retired", $J441="Permanent Low-Use"), $K441&lt;=2025), (AND($J441= "New", $K441&gt;2025))), "N/A", VLOOKUP($F441, 'Source Data'!$B$15:$I$22,8)), "")</f>
        <v/>
      </c>
      <c r="AF441" s="171" t="str">
        <f>IF(ISNUMBER($F441), IF(OR(AND(OR($J441="Retired", $J441="Permanent Low-Use"), $K441&lt;=2026), (AND($J441= "New", $K441&gt;2026))), "N/A", VLOOKUP($F441, 'Source Data'!$B$15:$I$22,8)), "")</f>
        <v/>
      </c>
      <c r="AG441" s="171" t="str">
        <f>IF(ISNUMBER($F441), IF(OR(AND(OR($J441="Retired", $J441="Permanent Low-Use"), $K441&lt;=2027), (AND($J441= "New", $K441&gt;2027))), "N/A", VLOOKUP($F441, 'Source Data'!$B$15:$I$22,8)), "")</f>
        <v/>
      </c>
      <c r="AH441" s="171" t="str">
        <f>IF(ISNUMBER($F441), IF(OR(AND(OR($J441="Retired", $J441="Permanent Low-Use"), $K441&lt;=2028), (AND($J441= "New", $K441&gt;2028))), "N/A", VLOOKUP($F441, 'Source Data'!$B$15:$I$22,8)), "")</f>
        <v/>
      </c>
      <c r="AI441" s="171" t="str">
        <f>IF(ISNUMBER($F441), IF(OR(AND(OR($J441="Retired", $J441="Permanent Low-Use"), $K441&lt;=2029), (AND($J441= "New", $K441&gt;2029))), "N/A", VLOOKUP($F441, 'Source Data'!$B$15:$I$22,8)), "")</f>
        <v/>
      </c>
      <c r="AJ441" s="171" t="str">
        <f>IF(ISNUMBER($F441), IF(OR(AND(OR($J441="Retired", $J441="Permanent Low-Use"), $K441&lt;=2030), (AND($J441= "New", $K441&gt;2030))), "N/A", VLOOKUP($F441, 'Source Data'!$B$15:$I$22,8)), "")</f>
        <v/>
      </c>
      <c r="AK441" s="171" t="str">
        <f>IF($N441= 0, "N/A", IF(ISERROR(VLOOKUP($F441, 'Source Data'!$B$4:$C$11,2)), "", VLOOKUP($F441, 'Source Data'!$B$4:$C$11,2)))</f>
        <v/>
      </c>
    </row>
    <row r="442" spans="1:37" x14ac:dyDescent="0.35">
      <c r="A442" s="99"/>
      <c r="B442" s="89"/>
      <c r="C442" s="90"/>
      <c r="D442" s="90"/>
      <c r="E442" s="91"/>
      <c r="F442" s="91"/>
      <c r="G442" s="86"/>
      <c r="H442" s="87"/>
      <c r="I442" s="86"/>
      <c r="J442" s="88"/>
      <c r="K442" s="92"/>
      <c r="L442" s="168" t="str">
        <f t="shared" si="17"/>
        <v/>
      </c>
      <c r="M442" s="170" t="str">
        <f>IF(ISERROR(VLOOKUP(E442,'Source Data'!$B$67:$J$97, MATCH(F442, 'Source Data'!$B$64:$J$64,1),TRUE))=TRUE,"",VLOOKUP(E442,'Source Data'!$B$67:$J$97,MATCH(F442, 'Source Data'!$B$64:$J$64,1),TRUE))</f>
        <v/>
      </c>
      <c r="N442" s="169" t="str">
        <f t="shared" si="18"/>
        <v/>
      </c>
      <c r="O442" s="170" t="str">
        <f>IF(OR(AND(OR($J442="Retired",$J442="Permanent Low-Use"),$K442&lt;=2020),(AND($J442="New",$K442&gt;2020))),"N/A",IF($N442=0,0,IF(ISERROR(VLOOKUP($E442,'Source Data'!$B$29:$J$60, MATCH($L442, 'Source Data'!$B$26:$J$26,1),TRUE))=TRUE,"",VLOOKUP($E442,'Source Data'!$B$29:$J$60,MATCH($L442, 'Source Data'!$B$26:$J$26,1),TRUE))))</f>
        <v/>
      </c>
      <c r="P442" s="170" t="str">
        <f>IF(OR(AND(OR($J442="Retired",$J442="Permanent Low-Use"),$K442&lt;=2021),(AND($J442="New",$K442&gt;2021))),"N/A",IF($N442=0,0,IF(ISERROR(VLOOKUP($E442,'Source Data'!$B$29:$J$60, MATCH($L442, 'Source Data'!$B$26:$J$26,1),TRUE))=TRUE,"",VLOOKUP($E442,'Source Data'!$B$29:$J$60,MATCH($L442, 'Source Data'!$B$26:$J$26,1),TRUE))))</f>
        <v/>
      </c>
      <c r="Q442" s="170" t="str">
        <f>IF(OR(AND(OR($J442="Retired",$J442="Permanent Low-Use"),$K442&lt;=2022),(AND($J442="New",$K442&gt;2022))),"N/A",IF($N442=0,0,IF(ISERROR(VLOOKUP($E442,'Source Data'!$B$29:$J$60, MATCH($L442, 'Source Data'!$B$26:$J$26,1),TRUE))=TRUE,"",VLOOKUP($E442,'Source Data'!$B$29:$J$60,MATCH($L442, 'Source Data'!$B$26:$J$26,1),TRUE))))</f>
        <v/>
      </c>
      <c r="R442" s="170" t="str">
        <f>IF(OR(AND(OR($J442="Retired",$J442="Permanent Low-Use"),$K442&lt;=2023),(AND($J442="New",$K442&gt;2023))),"N/A",IF($N442=0,0,IF(ISERROR(VLOOKUP($E442,'Source Data'!$B$29:$J$60, MATCH($L442, 'Source Data'!$B$26:$J$26,1),TRUE))=TRUE,"",VLOOKUP($E442,'Source Data'!$B$29:$J$60,MATCH($L442, 'Source Data'!$B$26:$J$26,1),TRUE))))</f>
        <v/>
      </c>
      <c r="S442" s="170" t="str">
        <f>IF(OR(AND(OR($J442="Retired",$J442="Permanent Low-Use"),$K442&lt;=2024),(AND($J442="New",$K442&gt;2024))),"N/A",IF($N442=0,0,IF(ISERROR(VLOOKUP($E442,'Source Data'!$B$29:$J$60, MATCH($L442, 'Source Data'!$B$26:$J$26,1),TRUE))=TRUE,"",VLOOKUP($E442,'Source Data'!$B$29:$J$60,MATCH($L442, 'Source Data'!$B$26:$J$26,1),TRUE))))</f>
        <v/>
      </c>
      <c r="T442" s="170" t="str">
        <f>IF(OR(AND(OR($J442="Retired",$J442="Permanent Low-Use"),$K442&lt;=2025),(AND($J442="New",$K442&gt;2025))),"N/A",IF($N442=0,0,IF(ISERROR(VLOOKUP($E442,'Source Data'!$B$29:$J$60, MATCH($L442, 'Source Data'!$B$26:$J$26,1),TRUE))=TRUE,"",VLOOKUP($E442,'Source Data'!$B$29:$J$60,MATCH($L442, 'Source Data'!$B$26:$J$26,1),TRUE))))</f>
        <v/>
      </c>
      <c r="U442" s="170" t="str">
        <f>IF(OR(AND(OR($J442="Retired",$J442="Permanent Low-Use"),$K442&lt;=2026),(AND($J442="New",$K442&gt;2026))),"N/A",IF($N442=0,0,IF(ISERROR(VLOOKUP($E442,'Source Data'!$B$29:$J$60, MATCH($L442, 'Source Data'!$B$26:$J$26,1),TRUE))=TRUE,"",VLOOKUP($E442,'Source Data'!$B$29:$J$60,MATCH($L442, 'Source Data'!$B$26:$J$26,1),TRUE))))</f>
        <v/>
      </c>
      <c r="V442" s="170" t="str">
        <f>IF(OR(AND(OR($J442="Retired",$J442="Permanent Low-Use"),$K442&lt;=2027),(AND($J442="New",$K442&gt;2027))),"N/A",IF($N442=0,0,IF(ISERROR(VLOOKUP($E442,'Source Data'!$B$29:$J$60, MATCH($L442, 'Source Data'!$B$26:$J$26,1),TRUE))=TRUE,"",VLOOKUP($E442,'Source Data'!$B$29:$J$60,MATCH($L442, 'Source Data'!$B$26:$J$26,1),TRUE))))</f>
        <v/>
      </c>
      <c r="W442" s="170" t="str">
        <f>IF(OR(AND(OR($J442="Retired",$J442="Permanent Low-Use"),$K442&lt;=2028),(AND($J442="New",$K442&gt;2028))),"N/A",IF($N442=0,0,IF(ISERROR(VLOOKUP($E442,'Source Data'!$B$29:$J$60, MATCH($L442, 'Source Data'!$B$26:$J$26,1),TRUE))=TRUE,"",VLOOKUP($E442,'Source Data'!$B$29:$J$60,MATCH($L442, 'Source Data'!$B$26:$J$26,1),TRUE))))</f>
        <v/>
      </c>
      <c r="X442" s="170" t="str">
        <f>IF(OR(AND(OR($J442="Retired",$J442="Permanent Low-Use"),$K442&lt;=2029),(AND($J442="New",$K442&gt;2029))),"N/A",IF($N442=0,0,IF(ISERROR(VLOOKUP($E442,'Source Data'!$B$29:$J$60, MATCH($L442, 'Source Data'!$B$26:$J$26,1),TRUE))=TRUE,"",VLOOKUP($E442,'Source Data'!$B$29:$J$60,MATCH($L442, 'Source Data'!$B$26:$J$26,1),TRUE))))</f>
        <v/>
      </c>
      <c r="Y442" s="170" t="str">
        <f>IF(OR(AND(OR($J442="Retired",$J442="Permanent Low-Use"),$K442&lt;=2030),(AND($J442="New",$K442&gt;2030))),"N/A",IF($N442=0,0,IF(ISERROR(VLOOKUP($E442,'Source Data'!$B$29:$J$60, MATCH($L442, 'Source Data'!$B$26:$J$26,1),TRUE))=TRUE,"",VLOOKUP($E442,'Source Data'!$B$29:$J$60,MATCH($L442, 'Source Data'!$B$26:$J$26,1),TRUE))))</f>
        <v/>
      </c>
      <c r="Z442" s="171" t="str">
        <f>IF(ISNUMBER($L442),IF(OR(AND(OR($J442="Retired",$J442="Permanent Low-Use"),$K442&lt;=2020),(AND($J442="New",$K442&gt;2020))),"N/A",VLOOKUP($F442,'Source Data'!$B$15:$I$22,5)),"")</f>
        <v/>
      </c>
      <c r="AA442" s="171" t="str">
        <f>IF(ISNUMBER($F442), IF(OR(AND(OR($J442="Retired", $J442="Permanent Low-Use"), $K442&lt;=2021), (AND($J442= "New", $K442&gt;2021))), "N/A", VLOOKUP($F442, 'Source Data'!$B$15:$I$22,6)), "")</f>
        <v/>
      </c>
      <c r="AB442" s="171" t="str">
        <f>IF(ISNUMBER($F442), IF(OR(AND(OR($J442="Retired", $J442="Permanent Low-Use"), $K442&lt;=2022), (AND($J442= "New", $K442&gt;2022))), "N/A", VLOOKUP($F442, 'Source Data'!$B$15:$I$22,7)), "")</f>
        <v/>
      </c>
      <c r="AC442" s="171" t="str">
        <f>IF(ISNUMBER($F442), IF(OR(AND(OR($J442="Retired", $J442="Permanent Low-Use"), $K442&lt;=2023), (AND($J442= "New", $K442&gt;2023))), "N/A", VLOOKUP($F442, 'Source Data'!$B$15:$I$22,8)), "")</f>
        <v/>
      </c>
      <c r="AD442" s="171" t="str">
        <f>IF(ISNUMBER($F442), IF(OR(AND(OR($J442="Retired", $J442="Permanent Low-Use"), $K442&lt;=2024), (AND($J442= "New", $K442&gt;2024))), "N/A", VLOOKUP($F442, 'Source Data'!$B$15:$I$22,8)), "")</f>
        <v/>
      </c>
      <c r="AE442" s="171" t="str">
        <f>IF(ISNUMBER($F442), IF(OR(AND(OR($J442="Retired", $J442="Permanent Low-Use"), $K442&lt;=2025), (AND($J442= "New", $K442&gt;2025))), "N/A", VLOOKUP($F442, 'Source Data'!$B$15:$I$22,8)), "")</f>
        <v/>
      </c>
      <c r="AF442" s="171" t="str">
        <f>IF(ISNUMBER($F442), IF(OR(AND(OR($J442="Retired", $J442="Permanent Low-Use"), $K442&lt;=2026), (AND($J442= "New", $K442&gt;2026))), "N/A", VLOOKUP($F442, 'Source Data'!$B$15:$I$22,8)), "")</f>
        <v/>
      </c>
      <c r="AG442" s="171" t="str">
        <f>IF(ISNUMBER($F442), IF(OR(AND(OR($J442="Retired", $J442="Permanent Low-Use"), $K442&lt;=2027), (AND($J442= "New", $K442&gt;2027))), "N/A", VLOOKUP($F442, 'Source Data'!$B$15:$I$22,8)), "")</f>
        <v/>
      </c>
      <c r="AH442" s="171" t="str">
        <f>IF(ISNUMBER($F442), IF(OR(AND(OR($J442="Retired", $J442="Permanent Low-Use"), $K442&lt;=2028), (AND($J442= "New", $K442&gt;2028))), "N/A", VLOOKUP($F442, 'Source Data'!$B$15:$I$22,8)), "")</f>
        <v/>
      </c>
      <c r="AI442" s="171" t="str">
        <f>IF(ISNUMBER($F442), IF(OR(AND(OR($J442="Retired", $J442="Permanent Low-Use"), $K442&lt;=2029), (AND($J442= "New", $K442&gt;2029))), "N/A", VLOOKUP($F442, 'Source Data'!$B$15:$I$22,8)), "")</f>
        <v/>
      </c>
      <c r="AJ442" s="171" t="str">
        <f>IF(ISNUMBER($F442), IF(OR(AND(OR($J442="Retired", $J442="Permanent Low-Use"), $K442&lt;=2030), (AND($J442= "New", $K442&gt;2030))), "N/A", VLOOKUP($F442, 'Source Data'!$B$15:$I$22,8)), "")</f>
        <v/>
      </c>
      <c r="AK442" s="171" t="str">
        <f>IF($N442= 0, "N/A", IF(ISERROR(VLOOKUP($F442, 'Source Data'!$B$4:$C$11,2)), "", VLOOKUP($F442, 'Source Data'!$B$4:$C$11,2)))</f>
        <v/>
      </c>
    </row>
    <row r="443" spans="1:37" x14ac:dyDescent="0.35">
      <c r="A443" s="99"/>
      <c r="B443" s="89"/>
      <c r="C443" s="90"/>
      <c r="D443" s="90"/>
      <c r="E443" s="91"/>
      <c r="F443" s="91"/>
      <c r="G443" s="86"/>
      <c r="H443" s="87"/>
      <c r="I443" s="86"/>
      <c r="J443" s="88"/>
      <c r="K443" s="92"/>
      <c r="L443" s="168" t="str">
        <f t="shared" si="17"/>
        <v/>
      </c>
      <c r="M443" s="170" t="str">
        <f>IF(ISERROR(VLOOKUP(E443,'Source Data'!$B$67:$J$97, MATCH(F443, 'Source Data'!$B$64:$J$64,1),TRUE))=TRUE,"",VLOOKUP(E443,'Source Data'!$B$67:$J$97,MATCH(F443, 'Source Data'!$B$64:$J$64,1),TRUE))</f>
        <v/>
      </c>
      <c r="N443" s="169" t="str">
        <f t="shared" si="18"/>
        <v/>
      </c>
      <c r="O443" s="170" t="str">
        <f>IF(OR(AND(OR($J443="Retired",$J443="Permanent Low-Use"),$K443&lt;=2020),(AND($J443="New",$K443&gt;2020))),"N/A",IF($N443=0,0,IF(ISERROR(VLOOKUP($E443,'Source Data'!$B$29:$J$60, MATCH($L443, 'Source Data'!$B$26:$J$26,1),TRUE))=TRUE,"",VLOOKUP($E443,'Source Data'!$B$29:$J$60,MATCH($L443, 'Source Data'!$B$26:$J$26,1),TRUE))))</f>
        <v/>
      </c>
      <c r="P443" s="170" t="str">
        <f>IF(OR(AND(OR($J443="Retired",$J443="Permanent Low-Use"),$K443&lt;=2021),(AND($J443="New",$K443&gt;2021))),"N/A",IF($N443=0,0,IF(ISERROR(VLOOKUP($E443,'Source Data'!$B$29:$J$60, MATCH($L443, 'Source Data'!$B$26:$J$26,1),TRUE))=TRUE,"",VLOOKUP($E443,'Source Data'!$B$29:$J$60,MATCH($L443, 'Source Data'!$B$26:$J$26,1),TRUE))))</f>
        <v/>
      </c>
      <c r="Q443" s="170" t="str">
        <f>IF(OR(AND(OR($J443="Retired",$J443="Permanent Low-Use"),$K443&lt;=2022),(AND($J443="New",$K443&gt;2022))),"N/A",IF($N443=0,0,IF(ISERROR(VLOOKUP($E443,'Source Data'!$B$29:$J$60, MATCH($L443, 'Source Data'!$B$26:$J$26,1),TRUE))=TRUE,"",VLOOKUP($E443,'Source Data'!$B$29:$J$60,MATCH($L443, 'Source Data'!$B$26:$J$26,1),TRUE))))</f>
        <v/>
      </c>
      <c r="R443" s="170" t="str">
        <f>IF(OR(AND(OR($J443="Retired",$J443="Permanent Low-Use"),$K443&lt;=2023),(AND($J443="New",$K443&gt;2023))),"N/A",IF($N443=0,0,IF(ISERROR(VLOOKUP($E443,'Source Data'!$B$29:$J$60, MATCH($L443, 'Source Data'!$B$26:$J$26,1),TRUE))=TRUE,"",VLOOKUP($E443,'Source Data'!$B$29:$J$60,MATCH($L443, 'Source Data'!$B$26:$J$26,1),TRUE))))</f>
        <v/>
      </c>
      <c r="S443" s="170" t="str">
        <f>IF(OR(AND(OR($J443="Retired",$J443="Permanent Low-Use"),$K443&lt;=2024),(AND($J443="New",$K443&gt;2024))),"N/A",IF($N443=0,0,IF(ISERROR(VLOOKUP($E443,'Source Data'!$B$29:$J$60, MATCH($L443, 'Source Data'!$B$26:$J$26,1),TRUE))=TRUE,"",VLOOKUP($E443,'Source Data'!$B$29:$J$60,MATCH($L443, 'Source Data'!$B$26:$J$26,1),TRUE))))</f>
        <v/>
      </c>
      <c r="T443" s="170" t="str">
        <f>IF(OR(AND(OR($J443="Retired",$J443="Permanent Low-Use"),$K443&lt;=2025),(AND($J443="New",$K443&gt;2025))),"N/A",IF($N443=0,0,IF(ISERROR(VLOOKUP($E443,'Source Data'!$B$29:$J$60, MATCH($L443, 'Source Data'!$B$26:$J$26,1),TRUE))=TRUE,"",VLOOKUP($E443,'Source Data'!$B$29:$J$60,MATCH($L443, 'Source Data'!$B$26:$J$26,1),TRUE))))</f>
        <v/>
      </c>
      <c r="U443" s="170" t="str">
        <f>IF(OR(AND(OR($J443="Retired",$J443="Permanent Low-Use"),$K443&lt;=2026),(AND($J443="New",$K443&gt;2026))),"N/A",IF($N443=0,0,IF(ISERROR(VLOOKUP($E443,'Source Data'!$B$29:$J$60, MATCH($L443, 'Source Data'!$B$26:$J$26,1),TRUE))=TRUE,"",VLOOKUP($E443,'Source Data'!$B$29:$J$60,MATCH($L443, 'Source Data'!$B$26:$J$26,1),TRUE))))</f>
        <v/>
      </c>
      <c r="V443" s="170" t="str">
        <f>IF(OR(AND(OR($J443="Retired",$J443="Permanent Low-Use"),$K443&lt;=2027),(AND($J443="New",$K443&gt;2027))),"N/A",IF($N443=0,0,IF(ISERROR(VLOOKUP($E443,'Source Data'!$B$29:$J$60, MATCH($L443, 'Source Data'!$B$26:$J$26,1),TRUE))=TRUE,"",VLOOKUP($E443,'Source Data'!$B$29:$J$60,MATCH($L443, 'Source Data'!$B$26:$J$26,1),TRUE))))</f>
        <v/>
      </c>
      <c r="W443" s="170" t="str">
        <f>IF(OR(AND(OR($J443="Retired",$J443="Permanent Low-Use"),$K443&lt;=2028),(AND($J443="New",$K443&gt;2028))),"N/A",IF($N443=0,0,IF(ISERROR(VLOOKUP($E443,'Source Data'!$B$29:$J$60, MATCH($L443, 'Source Data'!$B$26:$J$26,1),TRUE))=TRUE,"",VLOOKUP($E443,'Source Data'!$B$29:$J$60,MATCH($L443, 'Source Data'!$B$26:$J$26,1),TRUE))))</f>
        <v/>
      </c>
      <c r="X443" s="170" t="str">
        <f>IF(OR(AND(OR($J443="Retired",$J443="Permanent Low-Use"),$K443&lt;=2029),(AND($J443="New",$K443&gt;2029))),"N/A",IF($N443=0,0,IF(ISERROR(VLOOKUP($E443,'Source Data'!$B$29:$J$60, MATCH($L443, 'Source Data'!$B$26:$J$26,1),TRUE))=TRUE,"",VLOOKUP($E443,'Source Data'!$B$29:$J$60,MATCH($L443, 'Source Data'!$B$26:$J$26,1),TRUE))))</f>
        <v/>
      </c>
      <c r="Y443" s="170" t="str">
        <f>IF(OR(AND(OR($J443="Retired",$J443="Permanent Low-Use"),$K443&lt;=2030),(AND($J443="New",$K443&gt;2030))),"N/A",IF($N443=0,0,IF(ISERROR(VLOOKUP($E443,'Source Data'!$B$29:$J$60, MATCH($L443, 'Source Data'!$B$26:$J$26,1),TRUE))=TRUE,"",VLOOKUP($E443,'Source Data'!$B$29:$J$60,MATCH($L443, 'Source Data'!$B$26:$J$26,1),TRUE))))</f>
        <v/>
      </c>
      <c r="Z443" s="171" t="str">
        <f>IF(ISNUMBER($L443),IF(OR(AND(OR($J443="Retired",$J443="Permanent Low-Use"),$K443&lt;=2020),(AND($J443="New",$K443&gt;2020))),"N/A",VLOOKUP($F443,'Source Data'!$B$15:$I$22,5)),"")</f>
        <v/>
      </c>
      <c r="AA443" s="171" t="str">
        <f>IF(ISNUMBER($F443), IF(OR(AND(OR($J443="Retired", $J443="Permanent Low-Use"), $K443&lt;=2021), (AND($J443= "New", $K443&gt;2021))), "N/A", VLOOKUP($F443, 'Source Data'!$B$15:$I$22,6)), "")</f>
        <v/>
      </c>
      <c r="AB443" s="171" t="str">
        <f>IF(ISNUMBER($F443), IF(OR(AND(OR($J443="Retired", $J443="Permanent Low-Use"), $K443&lt;=2022), (AND($J443= "New", $K443&gt;2022))), "N/A", VLOOKUP($F443, 'Source Data'!$B$15:$I$22,7)), "")</f>
        <v/>
      </c>
      <c r="AC443" s="171" t="str">
        <f>IF(ISNUMBER($F443), IF(OR(AND(OR($J443="Retired", $J443="Permanent Low-Use"), $K443&lt;=2023), (AND($J443= "New", $K443&gt;2023))), "N/A", VLOOKUP($F443, 'Source Data'!$B$15:$I$22,8)), "")</f>
        <v/>
      </c>
      <c r="AD443" s="171" t="str">
        <f>IF(ISNUMBER($F443), IF(OR(AND(OR($J443="Retired", $J443="Permanent Low-Use"), $K443&lt;=2024), (AND($J443= "New", $K443&gt;2024))), "N/A", VLOOKUP($F443, 'Source Data'!$B$15:$I$22,8)), "")</f>
        <v/>
      </c>
      <c r="AE443" s="171" t="str">
        <f>IF(ISNUMBER($F443), IF(OR(AND(OR($J443="Retired", $J443="Permanent Low-Use"), $K443&lt;=2025), (AND($J443= "New", $K443&gt;2025))), "N/A", VLOOKUP($F443, 'Source Data'!$B$15:$I$22,8)), "")</f>
        <v/>
      </c>
      <c r="AF443" s="171" t="str">
        <f>IF(ISNUMBER($F443), IF(OR(AND(OR($J443="Retired", $J443="Permanent Low-Use"), $K443&lt;=2026), (AND($J443= "New", $K443&gt;2026))), "N/A", VLOOKUP($F443, 'Source Data'!$B$15:$I$22,8)), "")</f>
        <v/>
      </c>
      <c r="AG443" s="171" t="str">
        <f>IF(ISNUMBER($F443), IF(OR(AND(OR($J443="Retired", $J443="Permanent Low-Use"), $K443&lt;=2027), (AND($J443= "New", $K443&gt;2027))), "N/A", VLOOKUP($F443, 'Source Data'!$B$15:$I$22,8)), "")</f>
        <v/>
      </c>
      <c r="AH443" s="171" t="str">
        <f>IF(ISNUMBER($F443), IF(OR(AND(OR($J443="Retired", $J443="Permanent Low-Use"), $K443&lt;=2028), (AND($J443= "New", $K443&gt;2028))), "N/A", VLOOKUP($F443, 'Source Data'!$B$15:$I$22,8)), "")</f>
        <v/>
      </c>
      <c r="AI443" s="171" t="str">
        <f>IF(ISNUMBER($F443), IF(OR(AND(OR($J443="Retired", $J443="Permanent Low-Use"), $K443&lt;=2029), (AND($J443= "New", $K443&gt;2029))), "N/A", VLOOKUP($F443, 'Source Data'!$B$15:$I$22,8)), "")</f>
        <v/>
      </c>
      <c r="AJ443" s="171" t="str">
        <f>IF(ISNUMBER($F443), IF(OR(AND(OR($J443="Retired", $J443="Permanent Low-Use"), $K443&lt;=2030), (AND($J443= "New", $K443&gt;2030))), "N/A", VLOOKUP($F443, 'Source Data'!$B$15:$I$22,8)), "")</f>
        <v/>
      </c>
      <c r="AK443" s="171" t="str">
        <f>IF($N443= 0, "N/A", IF(ISERROR(VLOOKUP($F443, 'Source Data'!$B$4:$C$11,2)), "", VLOOKUP($F443, 'Source Data'!$B$4:$C$11,2)))</f>
        <v/>
      </c>
    </row>
    <row r="444" spans="1:37" x14ac:dyDescent="0.35">
      <c r="A444" s="99"/>
      <c r="B444" s="89"/>
      <c r="C444" s="90"/>
      <c r="D444" s="90"/>
      <c r="E444" s="91"/>
      <c r="F444" s="91"/>
      <c r="G444" s="86"/>
      <c r="H444" s="87"/>
      <c r="I444" s="86"/>
      <c r="J444" s="88"/>
      <c r="K444" s="92"/>
      <c r="L444" s="168" t="str">
        <f t="shared" si="17"/>
        <v/>
      </c>
      <c r="M444" s="170" t="str">
        <f>IF(ISERROR(VLOOKUP(E444,'Source Data'!$B$67:$J$97, MATCH(F444, 'Source Data'!$B$64:$J$64,1),TRUE))=TRUE,"",VLOOKUP(E444,'Source Data'!$B$67:$J$97,MATCH(F444, 'Source Data'!$B$64:$J$64,1),TRUE))</f>
        <v/>
      </c>
      <c r="N444" s="169" t="str">
        <f t="shared" si="18"/>
        <v/>
      </c>
      <c r="O444" s="170" t="str">
        <f>IF(OR(AND(OR($J444="Retired",$J444="Permanent Low-Use"),$K444&lt;=2020),(AND($J444="New",$K444&gt;2020))),"N/A",IF($N444=0,0,IF(ISERROR(VLOOKUP($E444,'Source Data'!$B$29:$J$60, MATCH($L444, 'Source Data'!$B$26:$J$26,1),TRUE))=TRUE,"",VLOOKUP($E444,'Source Data'!$B$29:$J$60,MATCH($L444, 'Source Data'!$B$26:$J$26,1),TRUE))))</f>
        <v/>
      </c>
      <c r="P444" s="170" t="str">
        <f>IF(OR(AND(OR($J444="Retired",$J444="Permanent Low-Use"),$K444&lt;=2021),(AND($J444="New",$K444&gt;2021))),"N/A",IF($N444=0,0,IF(ISERROR(VLOOKUP($E444,'Source Data'!$B$29:$J$60, MATCH($L444, 'Source Data'!$B$26:$J$26,1),TRUE))=TRUE,"",VLOOKUP($E444,'Source Data'!$B$29:$J$60,MATCH($L444, 'Source Data'!$B$26:$J$26,1),TRUE))))</f>
        <v/>
      </c>
      <c r="Q444" s="170" t="str">
        <f>IF(OR(AND(OR($J444="Retired",$J444="Permanent Low-Use"),$K444&lt;=2022),(AND($J444="New",$K444&gt;2022))),"N/A",IF($N444=0,0,IF(ISERROR(VLOOKUP($E444,'Source Data'!$B$29:$J$60, MATCH($L444, 'Source Data'!$B$26:$J$26,1),TRUE))=TRUE,"",VLOOKUP($E444,'Source Data'!$B$29:$J$60,MATCH($L444, 'Source Data'!$B$26:$J$26,1),TRUE))))</f>
        <v/>
      </c>
      <c r="R444" s="170" t="str">
        <f>IF(OR(AND(OR($J444="Retired",$J444="Permanent Low-Use"),$K444&lt;=2023),(AND($J444="New",$K444&gt;2023))),"N/A",IF($N444=0,0,IF(ISERROR(VLOOKUP($E444,'Source Data'!$B$29:$J$60, MATCH($L444, 'Source Data'!$B$26:$J$26,1),TRUE))=TRUE,"",VLOOKUP($E444,'Source Data'!$B$29:$J$60,MATCH($L444, 'Source Data'!$B$26:$J$26,1),TRUE))))</f>
        <v/>
      </c>
      <c r="S444" s="170" t="str">
        <f>IF(OR(AND(OR($J444="Retired",$J444="Permanent Low-Use"),$K444&lt;=2024),(AND($J444="New",$K444&gt;2024))),"N/A",IF($N444=0,0,IF(ISERROR(VLOOKUP($E444,'Source Data'!$B$29:$J$60, MATCH($L444, 'Source Data'!$B$26:$J$26,1),TRUE))=TRUE,"",VLOOKUP($E444,'Source Data'!$B$29:$J$60,MATCH($L444, 'Source Data'!$B$26:$J$26,1),TRUE))))</f>
        <v/>
      </c>
      <c r="T444" s="170" t="str">
        <f>IF(OR(AND(OR($J444="Retired",$J444="Permanent Low-Use"),$K444&lt;=2025),(AND($J444="New",$K444&gt;2025))),"N/A",IF($N444=0,0,IF(ISERROR(VLOOKUP($E444,'Source Data'!$B$29:$J$60, MATCH($L444, 'Source Data'!$B$26:$J$26,1),TRUE))=TRUE,"",VLOOKUP($E444,'Source Data'!$B$29:$J$60,MATCH($L444, 'Source Data'!$B$26:$J$26,1),TRUE))))</f>
        <v/>
      </c>
      <c r="U444" s="170" t="str">
        <f>IF(OR(AND(OR($J444="Retired",$J444="Permanent Low-Use"),$K444&lt;=2026),(AND($J444="New",$K444&gt;2026))),"N/A",IF($N444=0,0,IF(ISERROR(VLOOKUP($E444,'Source Data'!$B$29:$J$60, MATCH($L444, 'Source Data'!$B$26:$J$26,1),TRUE))=TRUE,"",VLOOKUP($E444,'Source Data'!$B$29:$J$60,MATCH($L444, 'Source Data'!$B$26:$J$26,1),TRUE))))</f>
        <v/>
      </c>
      <c r="V444" s="170" t="str">
        <f>IF(OR(AND(OR($J444="Retired",$J444="Permanent Low-Use"),$K444&lt;=2027),(AND($J444="New",$K444&gt;2027))),"N/A",IF($N444=0,0,IF(ISERROR(VLOOKUP($E444,'Source Data'!$B$29:$J$60, MATCH($L444, 'Source Data'!$B$26:$J$26,1),TRUE))=TRUE,"",VLOOKUP($E444,'Source Data'!$B$29:$J$60,MATCH($L444, 'Source Data'!$B$26:$J$26,1),TRUE))))</f>
        <v/>
      </c>
      <c r="W444" s="170" t="str">
        <f>IF(OR(AND(OR($J444="Retired",$J444="Permanent Low-Use"),$K444&lt;=2028),(AND($J444="New",$K444&gt;2028))),"N/A",IF($N444=0,0,IF(ISERROR(VLOOKUP($E444,'Source Data'!$B$29:$J$60, MATCH($L444, 'Source Data'!$B$26:$J$26,1),TRUE))=TRUE,"",VLOOKUP($E444,'Source Data'!$B$29:$J$60,MATCH($L444, 'Source Data'!$B$26:$J$26,1),TRUE))))</f>
        <v/>
      </c>
      <c r="X444" s="170" t="str">
        <f>IF(OR(AND(OR($J444="Retired",$J444="Permanent Low-Use"),$K444&lt;=2029),(AND($J444="New",$K444&gt;2029))),"N/A",IF($N444=0,0,IF(ISERROR(VLOOKUP($E444,'Source Data'!$B$29:$J$60, MATCH($L444, 'Source Data'!$B$26:$J$26,1),TRUE))=TRUE,"",VLOOKUP($E444,'Source Data'!$B$29:$J$60,MATCH($L444, 'Source Data'!$B$26:$J$26,1),TRUE))))</f>
        <v/>
      </c>
      <c r="Y444" s="170" t="str">
        <f>IF(OR(AND(OR($J444="Retired",$J444="Permanent Low-Use"),$K444&lt;=2030),(AND($J444="New",$K444&gt;2030))),"N/A",IF($N444=0,0,IF(ISERROR(VLOOKUP($E444,'Source Data'!$B$29:$J$60, MATCH($L444, 'Source Data'!$B$26:$J$26,1),TRUE))=TRUE,"",VLOOKUP($E444,'Source Data'!$B$29:$J$60,MATCH($L444, 'Source Data'!$B$26:$J$26,1),TRUE))))</f>
        <v/>
      </c>
      <c r="Z444" s="171" t="str">
        <f>IF(ISNUMBER($L444),IF(OR(AND(OR($J444="Retired",$J444="Permanent Low-Use"),$K444&lt;=2020),(AND($J444="New",$K444&gt;2020))),"N/A",VLOOKUP($F444,'Source Data'!$B$15:$I$22,5)),"")</f>
        <v/>
      </c>
      <c r="AA444" s="171" t="str">
        <f>IF(ISNUMBER($F444), IF(OR(AND(OR($J444="Retired", $J444="Permanent Low-Use"), $K444&lt;=2021), (AND($J444= "New", $K444&gt;2021))), "N/A", VLOOKUP($F444, 'Source Data'!$B$15:$I$22,6)), "")</f>
        <v/>
      </c>
      <c r="AB444" s="171" t="str">
        <f>IF(ISNUMBER($F444), IF(OR(AND(OR($J444="Retired", $J444="Permanent Low-Use"), $K444&lt;=2022), (AND($J444= "New", $K444&gt;2022))), "N/A", VLOOKUP($F444, 'Source Data'!$B$15:$I$22,7)), "")</f>
        <v/>
      </c>
      <c r="AC444" s="171" t="str">
        <f>IF(ISNUMBER($F444), IF(OR(AND(OR($J444="Retired", $J444="Permanent Low-Use"), $K444&lt;=2023), (AND($J444= "New", $K444&gt;2023))), "N/A", VLOOKUP($F444, 'Source Data'!$B$15:$I$22,8)), "")</f>
        <v/>
      </c>
      <c r="AD444" s="171" t="str">
        <f>IF(ISNUMBER($F444), IF(OR(AND(OR($J444="Retired", $J444="Permanent Low-Use"), $K444&lt;=2024), (AND($J444= "New", $K444&gt;2024))), "N/A", VLOOKUP($F444, 'Source Data'!$B$15:$I$22,8)), "")</f>
        <v/>
      </c>
      <c r="AE444" s="171" t="str">
        <f>IF(ISNUMBER($F444), IF(OR(AND(OR($J444="Retired", $J444="Permanent Low-Use"), $K444&lt;=2025), (AND($J444= "New", $K444&gt;2025))), "N/A", VLOOKUP($F444, 'Source Data'!$B$15:$I$22,8)), "")</f>
        <v/>
      </c>
      <c r="AF444" s="171" t="str">
        <f>IF(ISNUMBER($F444), IF(OR(AND(OR($J444="Retired", $J444="Permanent Low-Use"), $K444&lt;=2026), (AND($J444= "New", $K444&gt;2026))), "N/A", VLOOKUP($F444, 'Source Data'!$B$15:$I$22,8)), "")</f>
        <v/>
      </c>
      <c r="AG444" s="171" t="str">
        <f>IF(ISNUMBER($F444), IF(OR(AND(OR($J444="Retired", $J444="Permanent Low-Use"), $K444&lt;=2027), (AND($J444= "New", $K444&gt;2027))), "N/A", VLOOKUP($F444, 'Source Data'!$B$15:$I$22,8)), "")</f>
        <v/>
      </c>
      <c r="AH444" s="171" t="str">
        <f>IF(ISNUMBER($F444), IF(OR(AND(OR($J444="Retired", $J444="Permanent Low-Use"), $K444&lt;=2028), (AND($J444= "New", $K444&gt;2028))), "N/A", VLOOKUP($F444, 'Source Data'!$B$15:$I$22,8)), "")</f>
        <v/>
      </c>
      <c r="AI444" s="171" t="str">
        <f>IF(ISNUMBER($F444), IF(OR(AND(OR($J444="Retired", $J444="Permanent Low-Use"), $K444&lt;=2029), (AND($J444= "New", $K444&gt;2029))), "N/A", VLOOKUP($F444, 'Source Data'!$B$15:$I$22,8)), "")</f>
        <v/>
      </c>
      <c r="AJ444" s="171" t="str">
        <f>IF(ISNUMBER($F444), IF(OR(AND(OR($J444="Retired", $J444="Permanent Low-Use"), $K444&lt;=2030), (AND($J444= "New", $K444&gt;2030))), "N/A", VLOOKUP($F444, 'Source Data'!$B$15:$I$22,8)), "")</f>
        <v/>
      </c>
      <c r="AK444" s="171" t="str">
        <f>IF($N444= 0, "N/A", IF(ISERROR(VLOOKUP($F444, 'Source Data'!$B$4:$C$11,2)), "", VLOOKUP($F444, 'Source Data'!$B$4:$C$11,2)))</f>
        <v/>
      </c>
    </row>
    <row r="445" spans="1:37" x14ac:dyDescent="0.35">
      <c r="A445" s="99"/>
      <c r="B445" s="89"/>
      <c r="C445" s="90"/>
      <c r="D445" s="90"/>
      <c r="E445" s="91"/>
      <c r="F445" s="91"/>
      <c r="G445" s="86"/>
      <c r="H445" s="87"/>
      <c r="I445" s="86"/>
      <c r="J445" s="88"/>
      <c r="K445" s="92"/>
      <c r="L445" s="168" t="str">
        <f t="shared" si="17"/>
        <v/>
      </c>
      <c r="M445" s="170" t="str">
        <f>IF(ISERROR(VLOOKUP(E445,'Source Data'!$B$67:$J$97, MATCH(F445, 'Source Data'!$B$64:$J$64,1),TRUE))=TRUE,"",VLOOKUP(E445,'Source Data'!$B$67:$J$97,MATCH(F445, 'Source Data'!$B$64:$J$64,1),TRUE))</f>
        <v/>
      </c>
      <c r="N445" s="169" t="str">
        <f t="shared" si="18"/>
        <v/>
      </c>
      <c r="O445" s="170" t="str">
        <f>IF(OR(AND(OR($J445="Retired",$J445="Permanent Low-Use"),$K445&lt;=2020),(AND($J445="New",$K445&gt;2020))),"N/A",IF($N445=0,0,IF(ISERROR(VLOOKUP($E445,'Source Data'!$B$29:$J$60, MATCH($L445, 'Source Data'!$B$26:$J$26,1),TRUE))=TRUE,"",VLOOKUP($E445,'Source Data'!$B$29:$J$60,MATCH($L445, 'Source Data'!$B$26:$J$26,1),TRUE))))</f>
        <v/>
      </c>
      <c r="P445" s="170" t="str">
        <f>IF(OR(AND(OR($J445="Retired",$J445="Permanent Low-Use"),$K445&lt;=2021),(AND($J445="New",$K445&gt;2021))),"N/A",IF($N445=0,0,IF(ISERROR(VLOOKUP($E445,'Source Data'!$B$29:$J$60, MATCH($L445, 'Source Data'!$B$26:$J$26,1),TRUE))=TRUE,"",VLOOKUP($E445,'Source Data'!$B$29:$J$60,MATCH($L445, 'Source Data'!$B$26:$J$26,1),TRUE))))</f>
        <v/>
      </c>
      <c r="Q445" s="170" t="str">
        <f>IF(OR(AND(OR($J445="Retired",$J445="Permanent Low-Use"),$K445&lt;=2022),(AND($J445="New",$K445&gt;2022))),"N/A",IF($N445=0,0,IF(ISERROR(VLOOKUP($E445,'Source Data'!$B$29:$J$60, MATCH($L445, 'Source Data'!$B$26:$J$26,1),TRUE))=TRUE,"",VLOOKUP($E445,'Source Data'!$B$29:$J$60,MATCH($L445, 'Source Data'!$B$26:$J$26,1),TRUE))))</f>
        <v/>
      </c>
      <c r="R445" s="170" t="str">
        <f>IF(OR(AND(OR($J445="Retired",$J445="Permanent Low-Use"),$K445&lt;=2023),(AND($J445="New",$K445&gt;2023))),"N/A",IF($N445=0,0,IF(ISERROR(VLOOKUP($E445,'Source Data'!$B$29:$J$60, MATCH($L445, 'Source Data'!$B$26:$J$26,1),TRUE))=TRUE,"",VLOOKUP($E445,'Source Data'!$B$29:$J$60,MATCH($L445, 'Source Data'!$B$26:$J$26,1),TRUE))))</f>
        <v/>
      </c>
      <c r="S445" s="170" t="str">
        <f>IF(OR(AND(OR($J445="Retired",$J445="Permanent Low-Use"),$K445&lt;=2024),(AND($J445="New",$K445&gt;2024))),"N/A",IF($N445=0,0,IF(ISERROR(VLOOKUP($E445,'Source Data'!$B$29:$J$60, MATCH($L445, 'Source Data'!$B$26:$J$26,1),TRUE))=TRUE,"",VLOOKUP($E445,'Source Data'!$B$29:$J$60,MATCH($L445, 'Source Data'!$B$26:$J$26,1),TRUE))))</f>
        <v/>
      </c>
      <c r="T445" s="170" t="str">
        <f>IF(OR(AND(OR($J445="Retired",$J445="Permanent Low-Use"),$K445&lt;=2025),(AND($J445="New",$K445&gt;2025))),"N/A",IF($N445=0,0,IF(ISERROR(VLOOKUP($E445,'Source Data'!$B$29:$J$60, MATCH($L445, 'Source Data'!$B$26:$J$26,1),TRUE))=TRUE,"",VLOOKUP($E445,'Source Data'!$B$29:$J$60,MATCH($L445, 'Source Data'!$B$26:$J$26,1),TRUE))))</f>
        <v/>
      </c>
      <c r="U445" s="170" t="str">
        <f>IF(OR(AND(OR($J445="Retired",$J445="Permanent Low-Use"),$K445&lt;=2026),(AND($J445="New",$K445&gt;2026))),"N/A",IF($N445=0,0,IF(ISERROR(VLOOKUP($E445,'Source Data'!$B$29:$J$60, MATCH($L445, 'Source Data'!$B$26:$J$26,1),TRUE))=TRUE,"",VLOOKUP($E445,'Source Data'!$B$29:$J$60,MATCH($L445, 'Source Data'!$B$26:$J$26,1),TRUE))))</f>
        <v/>
      </c>
      <c r="V445" s="170" t="str">
        <f>IF(OR(AND(OR($J445="Retired",$J445="Permanent Low-Use"),$K445&lt;=2027),(AND($J445="New",$K445&gt;2027))),"N/A",IF($N445=0,0,IF(ISERROR(VLOOKUP($E445,'Source Data'!$B$29:$J$60, MATCH($L445, 'Source Data'!$B$26:$J$26,1),TRUE))=TRUE,"",VLOOKUP($E445,'Source Data'!$B$29:$J$60,MATCH($L445, 'Source Data'!$B$26:$J$26,1),TRUE))))</f>
        <v/>
      </c>
      <c r="W445" s="170" t="str">
        <f>IF(OR(AND(OR($J445="Retired",$J445="Permanent Low-Use"),$K445&lt;=2028),(AND($J445="New",$K445&gt;2028))),"N/A",IF($N445=0,0,IF(ISERROR(VLOOKUP($E445,'Source Data'!$B$29:$J$60, MATCH($L445, 'Source Data'!$B$26:$J$26,1),TRUE))=TRUE,"",VLOOKUP($E445,'Source Data'!$B$29:$J$60,MATCH($L445, 'Source Data'!$B$26:$J$26,1),TRUE))))</f>
        <v/>
      </c>
      <c r="X445" s="170" t="str">
        <f>IF(OR(AND(OR($J445="Retired",$J445="Permanent Low-Use"),$K445&lt;=2029),(AND($J445="New",$K445&gt;2029))),"N/A",IF($N445=0,0,IF(ISERROR(VLOOKUP($E445,'Source Data'!$B$29:$J$60, MATCH($L445, 'Source Data'!$B$26:$J$26,1),TRUE))=TRUE,"",VLOOKUP($E445,'Source Data'!$B$29:$J$60,MATCH($L445, 'Source Data'!$B$26:$J$26,1),TRUE))))</f>
        <v/>
      </c>
      <c r="Y445" s="170" t="str">
        <f>IF(OR(AND(OR($J445="Retired",$J445="Permanent Low-Use"),$K445&lt;=2030),(AND($J445="New",$K445&gt;2030))),"N/A",IF($N445=0,0,IF(ISERROR(VLOOKUP($E445,'Source Data'!$B$29:$J$60, MATCH($L445, 'Source Data'!$B$26:$J$26,1),TRUE))=TRUE,"",VLOOKUP($E445,'Source Data'!$B$29:$J$60,MATCH($L445, 'Source Data'!$B$26:$J$26,1),TRUE))))</f>
        <v/>
      </c>
      <c r="Z445" s="171" t="str">
        <f>IF(ISNUMBER($L445),IF(OR(AND(OR($J445="Retired",$J445="Permanent Low-Use"),$K445&lt;=2020),(AND($J445="New",$K445&gt;2020))),"N/A",VLOOKUP($F445,'Source Data'!$B$15:$I$22,5)),"")</f>
        <v/>
      </c>
      <c r="AA445" s="171" t="str">
        <f>IF(ISNUMBER($F445), IF(OR(AND(OR($J445="Retired", $J445="Permanent Low-Use"), $K445&lt;=2021), (AND($J445= "New", $K445&gt;2021))), "N/A", VLOOKUP($F445, 'Source Data'!$B$15:$I$22,6)), "")</f>
        <v/>
      </c>
      <c r="AB445" s="171" t="str">
        <f>IF(ISNUMBER($F445), IF(OR(AND(OR($J445="Retired", $J445="Permanent Low-Use"), $K445&lt;=2022), (AND($J445= "New", $K445&gt;2022))), "N/A", VLOOKUP($F445, 'Source Data'!$B$15:$I$22,7)), "")</f>
        <v/>
      </c>
      <c r="AC445" s="171" t="str">
        <f>IF(ISNUMBER($F445), IF(OR(AND(OR($J445="Retired", $J445="Permanent Low-Use"), $K445&lt;=2023), (AND($J445= "New", $K445&gt;2023))), "N/A", VLOOKUP($F445, 'Source Data'!$B$15:$I$22,8)), "")</f>
        <v/>
      </c>
      <c r="AD445" s="171" t="str">
        <f>IF(ISNUMBER($F445), IF(OR(AND(OR($J445="Retired", $J445="Permanent Low-Use"), $K445&lt;=2024), (AND($J445= "New", $K445&gt;2024))), "N/A", VLOOKUP($F445, 'Source Data'!$B$15:$I$22,8)), "")</f>
        <v/>
      </c>
      <c r="AE445" s="171" t="str">
        <f>IF(ISNUMBER($F445), IF(OR(AND(OR($J445="Retired", $J445="Permanent Low-Use"), $K445&lt;=2025), (AND($J445= "New", $K445&gt;2025))), "N/A", VLOOKUP($F445, 'Source Data'!$B$15:$I$22,8)), "")</f>
        <v/>
      </c>
      <c r="AF445" s="171" t="str">
        <f>IF(ISNUMBER($F445), IF(OR(AND(OR($J445="Retired", $J445="Permanent Low-Use"), $K445&lt;=2026), (AND($J445= "New", $K445&gt;2026))), "N/A", VLOOKUP($F445, 'Source Data'!$B$15:$I$22,8)), "")</f>
        <v/>
      </c>
      <c r="AG445" s="171" t="str">
        <f>IF(ISNUMBER($F445), IF(OR(AND(OR($J445="Retired", $J445="Permanent Low-Use"), $K445&lt;=2027), (AND($J445= "New", $K445&gt;2027))), "N/A", VLOOKUP($F445, 'Source Data'!$B$15:$I$22,8)), "")</f>
        <v/>
      </c>
      <c r="AH445" s="171" t="str">
        <f>IF(ISNUMBER($F445), IF(OR(AND(OR($J445="Retired", $J445="Permanent Low-Use"), $K445&lt;=2028), (AND($J445= "New", $K445&gt;2028))), "N/A", VLOOKUP($F445, 'Source Data'!$B$15:$I$22,8)), "")</f>
        <v/>
      </c>
      <c r="AI445" s="171" t="str">
        <f>IF(ISNUMBER($F445), IF(OR(AND(OR($J445="Retired", $J445="Permanent Low-Use"), $K445&lt;=2029), (AND($J445= "New", $K445&gt;2029))), "N/A", VLOOKUP($F445, 'Source Data'!$B$15:$I$22,8)), "")</f>
        <v/>
      </c>
      <c r="AJ445" s="171" t="str">
        <f>IF(ISNUMBER($F445), IF(OR(AND(OR($J445="Retired", $J445="Permanent Low-Use"), $K445&lt;=2030), (AND($J445= "New", $K445&gt;2030))), "N/A", VLOOKUP($F445, 'Source Data'!$B$15:$I$22,8)), "")</f>
        <v/>
      </c>
      <c r="AK445" s="171" t="str">
        <f>IF($N445= 0, "N/A", IF(ISERROR(VLOOKUP($F445, 'Source Data'!$B$4:$C$11,2)), "", VLOOKUP($F445, 'Source Data'!$B$4:$C$11,2)))</f>
        <v/>
      </c>
    </row>
    <row r="446" spans="1:37" x14ac:dyDescent="0.35">
      <c r="A446" s="99"/>
      <c r="B446" s="89"/>
      <c r="C446" s="90"/>
      <c r="D446" s="90"/>
      <c r="E446" s="91"/>
      <c r="F446" s="91"/>
      <c r="G446" s="86"/>
      <c r="H446" s="87"/>
      <c r="I446" s="86"/>
      <c r="J446" s="88"/>
      <c r="K446" s="92"/>
      <c r="L446" s="168" t="str">
        <f t="shared" si="17"/>
        <v/>
      </c>
      <c r="M446" s="170" t="str">
        <f>IF(ISERROR(VLOOKUP(E446,'Source Data'!$B$67:$J$97, MATCH(F446, 'Source Data'!$B$64:$J$64,1),TRUE))=TRUE,"",VLOOKUP(E446,'Source Data'!$B$67:$J$97,MATCH(F446, 'Source Data'!$B$64:$J$64,1),TRUE))</f>
        <v/>
      </c>
      <c r="N446" s="169" t="str">
        <f t="shared" si="18"/>
        <v/>
      </c>
      <c r="O446" s="170" t="str">
        <f>IF(OR(AND(OR($J446="Retired",$J446="Permanent Low-Use"),$K446&lt;=2020),(AND($J446="New",$K446&gt;2020))),"N/A",IF($N446=0,0,IF(ISERROR(VLOOKUP($E446,'Source Data'!$B$29:$J$60, MATCH($L446, 'Source Data'!$B$26:$J$26,1),TRUE))=TRUE,"",VLOOKUP($E446,'Source Data'!$B$29:$J$60,MATCH($L446, 'Source Data'!$B$26:$J$26,1),TRUE))))</f>
        <v/>
      </c>
      <c r="P446" s="170" t="str">
        <f>IF(OR(AND(OR($J446="Retired",$J446="Permanent Low-Use"),$K446&lt;=2021),(AND($J446="New",$K446&gt;2021))),"N/A",IF($N446=0,0,IF(ISERROR(VLOOKUP($E446,'Source Data'!$B$29:$J$60, MATCH($L446, 'Source Data'!$B$26:$J$26,1),TRUE))=TRUE,"",VLOOKUP($E446,'Source Data'!$B$29:$J$60,MATCH($L446, 'Source Data'!$B$26:$J$26,1),TRUE))))</f>
        <v/>
      </c>
      <c r="Q446" s="170" t="str">
        <f>IF(OR(AND(OR($J446="Retired",$J446="Permanent Low-Use"),$K446&lt;=2022),(AND($J446="New",$K446&gt;2022))),"N/A",IF($N446=0,0,IF(ISERROR(VLOOKUP($E446,'Source Data'!$B$29:$J$60, MATCH($L446, 'Source Data'!$B$26:$J$26,1),TRUE))=TRUE,"",VLOOKUP($E446,'Source Data'!$B$29:$J$60,MATCH($L446, 'Source Data'!$B$26:$J$26,1),TRUE))))</f>
        <v/>
      </c>
      <c r="R446" s="170" t="str">
        <f>IF(OR(AND(OR($J446="Retired",$J446="Permanent Low-Use"),$K446&lt;=2023),(AND($J446="New",$K446&gt;2023))),"N/A",IF($N446=0,0,IF(ISERROR(VLOOKUP($E446,'Source Data'!$B$29:$J$60, MATCH($L446, 'Source Data'!$B$26:$J$26,1),TRUE))=TRUE,"",VLOOKUP($E446,'Source Data'!$B$29:$J$60,MATCH($L446, 'Source Data'!$B$26:$J$26,1),TRUE))))</f>
        <v/>
      </c>
      <c r="S446" s="170" t="str">
        <f>IF(OR(AND(OR($J446="Retired",$J446="Permanent Low-Use"),$K446&lt;=2024),(AND($J446="New",$K446&gt;2024))),"N/A",IF($N446=0,0,IF(ISERROR(VLOOKUP($E446,'Source Data'!$B$29:$J$60, MATCH($L446, 'Source Data'!$B$26:$J$26,1),TRUE))=TRUE,"",VLOOKUP($E446,'Source Data'!$B$29:$J$60,MATCH($L446, 'Source Data'!$B$26:$J$26,1),TRUE))))</f>
        <v/>
      </c>
      <c r="T446" s="170" t="str">
        <f>IF(OR(AND(OR($J446="Retired",$J446="Permanent Low-Use"),$K446&lt;=2025),(AND($J446="New",$K446&gt;2025))),"N/A",IF($N446=0,0,IF(ISERROR(VLOOKUP($E446,'Source Data'!$B$29:$J$60, MATCH($L446, 'Source Data'!$B$26:$J$26,1),TRUE))=TRUE,"",VLOOKUP($E446,'Source Data'!$B$29:$J$60,MATCH($L446, 'Source Data'!$B$26:$J$26,1),TRUE))))</f>
        <v/>
      </c>
      <c r="U446" s="170" t="str">
        <f>IF(OR(AND(OR($J446="Retired",$J446="Permanent Low-Use"),$K446&lt;=2026),(AND($J446="New",$K446&gt;2026))),"N/A",IF($N446=0,0,IF(ISERROR(VLOOKUP($E446,'Source Data'!$B$29:$J$60, MATCH($L446, 'Source Data'!$B$26:$J$26,1),TRUE))=TRUE,"",VLOOKUP($E446,'Source Data'!$B$29:$J$60,MATCH($L446, 'Source Data'!$B$26:$J$26,1),TRUE))))</f>
        <v/>
      </c>
      <c r="V446" s="170" t="str">
        <f>IF(OR(AND(OR($J446="Retired",$J446="Permanent Low-Use"),$K446&lt;=2027),(AND($J446="New",$K446&gt;2027))),"N/A",IF($N446=0,0,IF(ISERROR(VLOOKUP($E446,'Source Data'!$B$29:$J$60, MATCH($L446, 'Source Data'!$B$26:$J$26,1),TRUE))=TRUE,"",VLOOKUP($E446,'Source Data'!$B$29:$J$60,MATCH($L446, 'Source Data'!$B$26:$J$26,1),TRUE))))</f>
        <v/>
      </c>
      <c r="W446" s="170" t="str">
        <f>IF(OR(AND(OR($J446="Retired",$J446="Permanent Low-Use"),$K446&lt;=2028),(AND($J446="New",$K446&gt;2028))),"N/A",IF($N446=0,0,IF(ISERROR(VLOOKUP($E446,'Source Data'!$B$29:$J$60, MATCH($L446, 'Source Data'!$B$26:$J$26,1),TRUE))=TRUE,"",VLOOKUP($E446,'Source Data'!$B$29:$J$60,MATCH($L446, 'Source Data'!$B$26:$J$26,1),TRUE))))</f>
        <v/>
      </c>
      <c r="X446" s="170" t="str">
        <f>IF(OR(AND(OR($J446="Retired",$J446="Permanent Low-Use"),$K446&lt;=2029),(AND($J446="New",$K446&gt;2029))),"N/A",IF($N446=0,0,IF(ISERROR(VLOOKUP($E446,'Source Data'!$B$29:$J$60, MATCH($L446, 'Source Data'!$B$26:$J$26,1),TRUE))=TRUE,"",VLOOKUP($E446,'Source Data'!$B$29:$J$60,MATCH($L446, 'Source Data'!$B$26:$J$26,1),TRUE))))</f>
        <v/>
      </c>
      <c r="Y446" s="170" t="str">
        <f>IF(OR(AND(OR($J446="Retired",$J446="Permanent Low-Use"),$K446&lt;=2030),(AND($J446="New",$K446&gt;2030))),"N/A",IF($N446=0,0,IF(ISERROR(VLOOKUP($E446,'Source Data'!$B$29:$J$60, MATCH($L446, 'Source Data'!$B$26:$J$26,1),TRUE))=TRUE,"",VLOOKUP($E446,'Source Data'!$B$29:$J$60,MATCH($L446, 'Source Data'!$B$26:$J$26,1),TRUE))))</f>
        <v/>
      </c>
      <c r="Z446" s="171" t="str">
        <f>IF(ISNUMBER($L446),IF(OR(AND(OR($J446="Retired",$J446="Permanent Low-Use"),$K446&lt;=2020),(AND($J446="New",$K446&gt;2020))),"N/A",VLOOKUP($F446,'Source Data'!$B$15:$I$22,5)),"")</f>
        <v/>
      </c>
      <c r="AA446" s="171" t="str">
        <f>IF(ISNUMBER($F446), IF(OR(AND(OR($J446="Retired", $J446="Permanent Low-Use"), $K446&lt;=2021), (AND($J446= "New", $K446&gt;2021))), "N/A", VLOOKUP($F446, 'Source Data'!$B$15:$I$22,6)), "")</f>
        <v/>
      </c>
      <c r="AB446" s="171" t="str">
        <f>IF(ISNUMBER($F446), IF(OR(AND(OR($J446="Retired", $J446="Permanent Low-Use"), $K446&lt;=2022), (AND($J446= "New", $K446&gt;2022))), "N/A", VLOOKUP($F446, 'Source Data'!$B$15:$I$22,7)), "")</f>
        <v/>
      </c>
      <c r="AC446" s="171" t="str">
        <f>IF(ISNUMBER($F446), IF(OR(AND(OR($J446="Retired", $J446="Permanent Low-Use"), $K446&lt;=2023), (AND($J446= "New", $K446&gt;2023))), "N/A", VLOOKUP($F446, 'Source Data'!$B$15:$I$22,8)), "")</f>
        <v/>
      </c>
      <c r="AD446" s="171" t="str">
        <f>IF(ISNUMBER($F446), IF(OR(AND(OR($J446="Retired", $J446="Permanent Low-Use"), $K446&lt;=2024), (AND($J446= "New", $K446&gt;2024))), "N/A", VLOOKUP($F446, 'Source Data'!$B$15:$I$22,8)), "")</f>
        <v/>
      </c>
      <c r="AE446" s="171" t="str">
        <f>IF(ISNUMBER($F446), IF(OR(AND(OR($J446="Retired", $J446="Permanent Low-Use"), $K446&lt;=2025), (AND($J446= "New", $K446&gt;2025))), "N/A", VLOOKUP($F446, 'Source Data'!$B$15:$I$22,8)), "")</f>
        <v/>
      </c>
      <c r="AF446" s="171" t="str">
        <f>IF(ISNUMBER($F446), IF(OR(AND(OR($J446="Retired", $J446="Permanent Low-Use"), $K446&lt;=2026), (AND($J446= "New", $K446&gt;2026))), "N/A", VLOOKUP($F446, 'Source Data'!$B$15:$I$22,8)), "")</f>
        <v/>
      </c>
      <c r="AG446" s="171" t="str">
        <f>IF(ISNUMBER($F446), IF(OR(AND(OR($J446="Retired", $J446="Permanent Low-Use"), $K446&lt;=2027), (AND($J446= "New", $K446&gt;2027))), "N/A", VLOOKUP($F446, 'Source Data'!$B$15:$I$22,8)), "")</f>
        <v/>
      </c>
      <c r="AH446" s="171" t="str">
        <f>IF(ISNUMBER($F446), IF(OR(AND(OR($J446="Retired", $J446="Permanent Low-Use"), $K446&lt;=2028), (AND($J446= "New", $K446&gt;2028))), "N/A", VLOOKUP($F446, 'Source Data'!$B$15:$I$22,8)), "")</f>
        <v/>
      </c>
      <c r="AI446" s="171" t="str">
        <f>IF(ISNUMBER($F446), IF(OR(AND(OR($J446="Retired", $J446="Permanent Low-Use"), $K446&lt;=2029), (AND($J446= "New", $K446&gt;2029))), "N/A", VLOOKUP($F446, 'Source Data'!$B$15:$I$22,8)), "")</f>
        <v/>
      </c>
      <c r="AJ446" s="171" t="str">
        <f>IF(ISNUMBER($F446), IF(OR(AND(OR($J446="Retired", $J446="Permanent Low-Use"), $K446&lt;=2030), (AND($J446= "New", $K446&gt;2030))), "N/A", VLOOKUP($F446, 'Source Data'!$B$15:$I$22,8)), "")</f>
        <v/>
      </c>
      <c r="AK446" s="171" t="str">
        <f>IF($N446= 0, "N/A", IF(ISERROR(VLOOKUP($F446, 'Source Data'!$B$4:$C$11,2)), "", VLOOKUP($F446, 'Source Data'!$B$4:$C$11,2)))</f>
        <v/>
      </c>
    </row>
    <row r="447" spans="1:37" x14ac:dyDescent="0.35">
      <c r="A447" s="99"/>
      <c r="B447" s="89"/>
      <c r="C447" s="90"/>
      <c r="D447" s="90"/>
      <c r="E447" s="91"/>
      <c r="F447" s="91"/>
      <c r="G447" s="86"/>
      <c r="H447" s="87"/>
      <c r="I447" s="86"/>
      <c r="J447" s="88"/>
      <c r="K447" s="92"/>
      <c r="L447" s="168" t="str">
        <f t="shared" si="17"/>
        <v/>
      </c>
      <c r="M447" s="170" t="str">
        <f>IF(ISERROR(VLOOKUP(E447,'Source Data'!$B$67:$J$97, MATCH(F447, 'Source Data'!$B$64:$J$64,1),TRUE))=TRUE,"",VLOOKUP(E447,'Source Data'!$B$67:$J$97,MATCH(F447, 'Source Data'!$B$64:$J$64,1),TRUE))</f>
        <v/>
      </c>
      <c r="N447" s="169" t="str">
        <f t="shared" si="18"/>
        <v/>
      </c>
      <c r="O447" s="170" t="str">
        <f>IF(OR(AND(OR($J447="Retired",$J447="Permanent Low-Use"),$K447&lt;=2020),(AND($J447="New",$K447&gt;2020))),"N/A",IF($N447=0,0,IF(ISERROR(VLOOKUP($E447,'Source Data'!$B$29:$J$60, MATCH($L447, 'Source Data'!$B$26:$J$26,1),TRUE))=TRUE,"",VLOOKUP($E447,'Source Data'!$B$29:$J$60,MATCH($L447, 'Source Data'!$B$26:$J$26,1),TRUE))))</f>
        <v/>
      </c>
      <c r="P447" s="170" t="str">
        <f>IF(OR(AND(OR($J447="Retired",$J447="Permanent Low-Use"),$K447&lt;=2021),(AND($J447="New",$K447&gt;2021))),"N/A",IF($N447=0,0,IF(ISERROR(VLOOKUP($E447,'Source Data'!$B$29:$J$60, MATCH($L447, 'Source Data'!$B$26:$J$26,1),TRUE))=TRUE,"",VLOOKUP($E447,'Source Data'!$B$29:$J$60,MATCH($L447, 'Source Data'!$B$26:$J$26,1),TRUE))))</f>
        <v/>
      </c>
      <c r="Q447" s="170" t="str">
        <f>IF(OR(AND(OR($J447="Retired",$J447="Permanent Low-Use"),$K447&lt;=2022),(AND($J447="New",$K447&gt;2022))),"N/A",IF($N447=0,0,IF(ISERROR(VLOOKUP($E447,'Source Data'!$B$29:$J$60, MATCH($L447, 'Source Data'!$B$26:$J$26,1),TRUE))=TRUE,"",VLOOKUP($E447,'Source Data'!$B$29:$J$60,MATCH($L447, 'Source Data'!$B$26:$J$26,1),TRUE))))</f>
        <v/>
      </c>
      <c r="R447" s="170" t="str">
        <f>IF(OR(AND(OR($J447="Retired",$J447="Permanent Low-Use"),$K447&lt;=2023),(AND($J447="New",$K447&gt;2023))),"N/A",IF($N447=0,0,IF(ISERROR(VLOOKUP($E447,'Source Data'!$B$29:$J$60, MATCH($L447, 'Source Data'!$B$26:$J$26,1),TRUE))=TRUE,"",VLOOKUP($E447,'Source Data'!$B$29:$J$60,MATCH($L447, 'Source Data'!$B$26:$J$26,1),TRUE))))</f>
        <v/>
      </c>
      <c r="S447" s="170" t="str">
        <f>IF(OR(AND(OR($J447="Retired",$J447="Permanent Low-Use"),$K447&lt;=2024),(AND($J447="New",$K447&gt;2024))),"N/A",IF($N447=0,0,IF(ISERROR(VLOOKUP($E447,'Source Data'!$B$29:$J$60, MATCH($L447, 'Source Data'!$B$26:$J$26,1),TRUE))=TRUE,"",VLOOKUP($E447,'Source Data'!$B$29:$J$60,MATCH($L447, 'Source Data'!$B$26:$J$26,1),TRUE))))</f>
        <v/>
      </c>
      <c r="T447" s="170" t="str">
        <f>IF(OR(AND(OR($J447="Retired",$J447="Permanent Low-Use"),$K447&lt;=2025),(AND($J447="New",$K447&gt;2025))),"N/A",IF($N447=0,0,IF(ISERROR(VLOOKUP($E447,'Source Data'!$B$29:$J$60, MATCH($L447, 'Source Data'!$B$26:$J$26,1),TRUE))=TRUE,"",VLOOKUP($E447,'Source Data'!$B$29:$J$60,MATCH($L447, 'Source Data'!$B$26:$J$26,1),TRUE))))</f>
        <v/>
      </c>
      <c r="U447" s="170" t="str">
        <f>IF(OR(AND(OR($J447="Retired",$J447="Permanent Low-Use"),$K447&lt;=2026),(AND($J447="New",$K447&gt;2026))),"N/A",IF($N447=0,0,IF(ISERROR(VLOOKUP($E447,'Source Data'!$B$29:$J$60, MATCH($L447, 'Source Data'!$B$26:$J$26,1),TRUE))=TRUE,"",VLOOKUP($E447,'Source Data'!$B$29:$J$60,MATCH($L447, 'Source Data'!$B$26:$J$26,1),TRUE))))</f>
        <v/>
      </c>
      <c r="V447" s="170" t="str">
        <f>IF(OR(AND(OR($J447="Retired",$J447="Permanent Low-Use"),$K447&lt;=2027),(AND($J447="New",$K447&gt;2027))),"N/A",IF($N447=0,0,IF(ISERROR(VLOOKUP($E447,'Source Data'!$B$29:$J$60, MATCH($L447, 'Source Data'!$B$26:$J$26,1),TRUE))=TRUE,"",VLOOKUP($E447,'Source Data'!$B$29:$J$60,MATCH($L447, 'Source Data'!$B$26:$J$26,1),TRUE))))</f>
        <v/>
      </c>
      <c r="W447" s="170" t="str">
        <f>IF(OR(AND(OR($J447="Retired",$J447="Permanent Low-Use"),$K447&lt;=2028),(AND($J447="New",$K447&gt;2028))),"N/A",IF($N447=0,0,IF(ISERROR(VLOOKUP($E447,'Source Data'!$B$29:$J$60, MATCH($L447, 'Source Data'!$B$26:$J$26,1),TRUE))=TRUE,"",VLOOKUP($E447,'Source Data'!$B$29:$J$60,MATCH($L447, 'Source Data'!$B$26:$J$26,1),TRUE))))</f>
        <v/>
      </c>
      <c r="X447" s="170" t="str">
        <f>IF(OR(AND(OR($J447="Retired",$J447="Permanent Low-Use"),$K447&lt;=2029),(AND($J447="New",$K447&gt;2029))),"N/A",IF($N447=0,0,IF(ISERROR(VLOOKUP($E447,'Source Data'!$B$29:$J$60, MATCH($L447, 'Source Data'!$B$26:$J$26,1),TRUE))=TRUE,"",VLOOKUP($E447,'Source Data'!$B$29:$J$60,MATCH($L447, 'Source Data'!$B$26:$J$26,1),TRUE))))</f>
        <v/>
      </c>
      <c r="Y447" s="170" t="str">
        <f>IF(OR(AND(OR($J447="Retired",$J447="Permanent Low-Use"),$K447&lt;=2030),(AND($J447="New",$K447&gt;2030))),"N/A",IF($N447=0,0,IF(ISERROR(VLOOKUP($E447,'Source Data'!$B$29:$J$60, MATCH($L447, 'Source Data'!$B$26:$J$26,1),TRUE))=TRUE,"",VLOOKUP($E447,'Source Data'!$B$29:$J$60,MATCH($L447, 'Source Data'!$B$26:$J$26,1),TRUE))))</f>
        <v/>
      </c>
      <c r="Z447" s="171" t="str">
        <f>IF(ISNUMBER($L447),IF(OR(AND(OR($J447="Retired",$J447="Permanent Low-Use"),$K447&lt;=2020),(AND($J447="New",$K447&gt;2020))),"N/A",VLOOKUP($F447,'Source Data'!$B$15:$I$22,5)),"")</f>
        <v/>
      </c>
      <c r="AA447" s="171" t="str">
        <f>IF(ISNUMBER($F447), IF(OR(AND(OR($J447="Retired", $J447="Permanent Low-Use"), $K447&lt;=2021), (AND($J447= "New", $K447&gt;2021))), "N/A", VLOOKUP($F447, 'Source Data'!$B$15:$I$22,6)), "")</f>
        <v/>
      </c>
      <c r="AB447" s="171" t="str">
        <f>IF(ISNUMBER($F447), IF(OR(AND(OR($J447="Retired", $J447="Permanent Low-Use"), $K447&lt;=2022), (AND($J447= "New", $K447&gt;2022))), "N/A", VLOOKUP($F447, 'Source Data'!$B$15:$I$22,7)), "")</f>
        <v/>
      </c>
      <c r="AC447" s="171" t="str">
        <f>IF(ISNUMBER($F447), IF(OR(AND(OR($J447="Retired", $J447="Permanent Low-Use"), $K447&lt;=2023), (AND($J447= "New", $K447&gt;2023))), "N/A", VLOOKUP($F447, 'Source Data'!$B$15:$I$22,8)), "")</f>
        <v/>
      </c>
      <c r="AD447" s="171" t="str">
        <f>IF(ISNUMBER($F447), IF(OR(AND(OR($J447="Retired", $J447="Permanent Low-Use"), $K447&lt;=2024), (AND($J447= "New", $K447&gt;2024))), "N/A", VLOOKUP($F447, 'Source Data'!$B$15:$I$22,8)), "")</f>
        <v/>
      </c>
      <c r="AE447" s="171" t="str">
        <f>IF(ISNUMBER($F447), IF(OR(AND(OR($J447="Retired", $J447="Permanent Low-Use"), $K447&lt;=2025), (AND($J447= "New", $K447&gt;2025))), "N/A", VLOOKUP($F447, 'Source Data'!$B$15:$I$22,8)), "")</f>
        <v/>
      </c>
      <c r="AF447" s="171" t="str">
        <f>IF(ISNUMBER($F447), IF(OR(AND(OR($J447="Retired", $J447="Permanent Low-Use"), $K447&lt;=2026), (AND($J447= "New", $K447&gt;2026))), "N/A", VLOOKUP($F447, 'Source Data'!$B$15:$I$22,8)), "")</f>
        <v/>
      </c>
      <c r="AG447" s="171" t="str">
        <f>IF(ISNUMBER($F447), IF(OR(AND(OR($J447="Retired", $J447="Permanent Low-Use"), $K447&lt;=2027), (AND($J447= "New", $K447&gt;2027))), "N/A", VLOOKUP($F447, 'Source Data'!$B$15:$I$22,8)), "")</f>
        <v/>
      </c>
      <c r="AH447" s="171" t="str">
        <f>IF(ISNUMBER($F447), IF(OR(AND(OR($J447="Retired", $J447="Permanent Low-Use"), $K447&lt;=2028), (AND($J447= "New", $K447&gt;2028))), "N/A", VLOOKUP($F447, 'Source Data'!$B$15:$I$22,8)), "")</f>
        <v/>
      </c>
      <c r="AI447" s="171" t="str">
        <f>IF(ISNUMBER($F447), IF(OR(AND(OR($J447="Retired", $J447="Permanent Low-Use"), $K447&lt;=2029), (AND($J447= "New", $K447&gt;2029))), "N/A", VLOOKUP($F447, 'Source Data'!$B$15:$I$22,8)), "")</f>
        <v/>
      </c>
      <c r="AJ447" s="171" t="str">
        <f>IF(ISNUMBER($F447), IF(OR(AND(OR($J447="Retired", $J447="Permanent Low-Use"), $K447&lt;=2030), (AND($J447= "New", $K447&gt;2030))), "N/A", VLOOKUP($F447, 'Source Data'!$B$15:$I$22,8)), "")</f>
        <v/>
      </c>
      <c r="AK447" s="171" t="str">
        <f>IF($N447= 0, "N/A", IF(ISERROR(VLOOKUP($F447, 'Source Data'!$B$4:$C$11,2)), "", VLOOKUP($F447, 'Source Data'!$B$4:$C$11,2)))</f>
        <v/>
      </c>
    </row>
    <row r="448" spans="1:37" x14ac:dyDescent="0.35">
      <c r="A448" s="99"/>
      <c r="B448" s="89"/>
      <c r="C448" s="90"/>
      <c r="D448" s="90"/>
      <c r="E448" s="91"/>
      <c r="F448" s="91"/>
      <c r="G448" s="86"/>
      <c r="H448" s="87"/>
      <c r="I448" s="86"/>
      <c r="J448" s="88"/>
      <c r="K448" s="92"/>
      <c r="L448" s="168" t="str">
        <f t="shared" si="17"/>
        <v/>
      </c>
      <c r="M448" s="170" t="str">
        <f>IF(ISERROR(VLOOKUP(E448,'Source Data'!$B$67:$J$97, MATCH(F448, 'Source Data'!$B$64:$J$64,1),TRUE))=TRUE,"",VLOOKUP(E448,'Source Data'!$B$67:$J$97,MATCH(F448, 'Source Data'!$B$64:$J$64,1),TRUE))</f>
        <v/>
      </c>
      <c r="N448" s="169" t="str">
        <f t="shared" si="18"/>
        <v/>
      </c>
      <c r="O448" s="170" t="str">
        <f>IF(OR(AND(OR($J448="Retired",$J448="Permanent Low-Use"),$K448&lt;=2020),(AND($J448="New",$K448&gt;2020))),"N/A",IF($N448=0,0,IF(ISERROR(VLOOKUP($E448,'Source Data'!$B$29:$J$60, MATCH($L448, 'Source Data'!$B$26:$J$26,1),TRUE))=TRUE,"",VLOOKUP($E448,'Source Data'!$B$29:$J$60,MATCH($L448, 'Source Data'!$B$26:$J$26,1),TRUE))))</f>
        <v/>
      </c>
      <c r="P448" s="170" t="str">
        <f>IF(OR(AND(OR($J448="Retired",$J448="Permanent Low-Use"),$K448&lt;=2021),(AND($J448="New",$K448&gt;2021))),"N/A",IF($N448=0,0,IF(ISERROR(VLOOKUP($E448,'Source Data'!$B$29:$J$60, MATCH($L448, 'Source Data'!$B$26:$J$26,1),TRUE))=TRUE,"",VLOOKUP($E448,'Source Data'!$B$29:$J$60,MATCH($L448, 'Source Data'!$B$26:$J$26,1),TRUE))))</f>
        <v/>
      </c>
      <c r="Q448" s="170" t="str">
        <f>IF(OR(AND(OR($J448="Retired",$J448="Permanent Low-Use"),$K448&lt;=2022),(AND($J448="New",$K448&gt;2022))),"N/A",IF($N448=0,0,IF(ISERROR(VLOOKUP($E448,'Source Data'!$B$29:$J$60, MATCH($L448, 'Source Data'!$B$26:$J$26,1),TRUE))=TRUE,"",VLOOKUP($E448,'Source Data'!$B$29:$J$60,MATCH($L448, 'Source Data'!$B$26:$J$26,1),TRUE))))</f>
        <v/>
      </c>
      <c r="R448" s="170" t="str">
        <f>IF(OR(AND(OR($J448="Retired",$J448="Permanent Low-Use"),$K448&lt;=2023),(AND($J448="New",$K448&gt;2023))),"N/A",IF($N448=0,0,IF(ISERROR(VLOOKUP($E448,'Source Data'!$B$29:$J$60, MATCH($L448, 'Source Data'!$B$26:$J$26,1),TRUE))=TRUE,"",VLOOKUP($E448,'Source Data'!$B$29:$J$60,MATCH($L448, 'Source Data'!$B$26:$J$26,1),TRUE))))</f>
        <v/>
      </c>
      <c r="S448" s="170" t="str">
        <f>IF(OR(AND(OR($J448="Retired",$J448="Permanent Low-Use"),$K448&lt;=2024),(AND($J448="New",$K448&gt;2024))),"N/A",IF($N448=0,0,IF(ISERROR(VLOOKUP($E448,'Source Data'!$B$29:$J$60, MATCH($L448, 'Source Data'!$B$26:$J$26,1),TRUE))=TRUE,"",VLOOKUP($E448,'Source Data'!$B$29:$J$60,MATCH($L448, 'Source Data'!$B$26:$J$26,1),TRUE))))</f>
        <v/>
      </c>
      <c r="T448" s="170" t="str">
        <f>IF(OR(AND(OR($J448="Retired",$J448="Permanent Low-Use"),$K448&lt;=2025),(AND($J448="New",$K448&gt;2025))),"N/A",IF($N448=0,0,IF(ISERROR(VLOOKUP($E448,'Source Data'!$B$29:$J$60, MATCH($L448, 'Source Data'!$B$26:$J$26,1),TRUE))=TRUE,"",VLOOKUP($E448,'Source Data'!$B$29:$J$60,MATCH($L448, 'Source Data'!$B$26:$J$26,1),TRUE))))</f>
        <v/>
      </c>
      <c r="U448" s="170" t="str">
        <f>IF(OR(AND(OR($J448="Retired",$J448="Permanent Low-Use"),$K448&lt;=2026),(AND($J448="New",$K448&gt;2026))),"N/A",IF($N448=0,0,IF(ISERROR(VLOOKUP($E448,'Source Data'!$B$29:$J$60, MATCH($L448, 'Source Data'!$B$26:$J$26,1),TRUE))=TRUE,"",VLOOKUP($E448,'Source Data'!$B$29:$J$60,MATCH($L448, 'Source Data'!$B$26:$J$26,1),TRUE))))</f>
        <v/>
      </c>
      <c r="V448" s="170" t="str">
        <f>IF(OR(AND(OR($J448="Retired",$J448="Permanent Low-Use"),$K448&lt;=2027),(AND($J448="New",$K448&gt;2027))),"N/A",IF($N448=0,0,IF(ISERROR(VLOOKUP($E448,'Source Data'!$B$29:$J$60, MATCH($L448, 'Source Data'!$B$26:$J$26,1),TRUE))=TRUE,"",VLOOKUP($E448,'Source Data'!$B$29:$J$60,MATCH($L448, 'Source Data'!$B$26:$J$26,1),TRUE))))</f>
        <v/>
      </c>
      <c r="W448" s="170" t="str">
        <f>IF(OR(AND(OR($J448="Retired",$J448="Permanent Low-Use"),$K448&lt;=2028),(AND($J448="New",$K448&gt;2028))),"N/A",IF($N448=0,0,IF(ISERROR(VLOOKUP($E448,'Source Data'!$B$29:$J$60, MATCH($L448, 'Source Data'!$B$26:$J$26,1),TRUE))=TRUE,"",VLOOKUP($E448,'Source Data'!$B$29:$J$60,MATCH($L448, 'Source Data'!$B$26:$J$26,1),TRUE))))</f>
        <v/>
      </c>
      <c r="X448" s="170" t="str">
        <f>IF(OR(AND(OR($J448="Retired",$J448="Permanent Low-Use"),$K448&lt;=2029),(AND($J448="New",$K448&gt;2029))),"N/A",IF($N448=0,0,IF(ISERROR(VLOOKUP($E448,'Source Data'!$B$29:$J$60, MATCH($L448, 'Source Data'!$B$26:$J$26,1),TRUE))=TRUE,"",VLOOKUP($E448,'Source Data'!$B$29:$J$60,MATCH($L448, 'Source Data'!$B$26:$J$26,1),TRUE))))</f>
        <v/>
      </c>
      <c r="Y448" s="170" t="str">
        <f>IF(OR(AND(OR($J448="Retired",$J448="Permanent Low-Use"),$K448&lt;=2030),(AND($J448="New",$K448&gt;2030))),"N/A",IF($N448=0,0,IF(ISERROR(VLOOKUP($E448,'Source Data'!$B$29:$J$60, MATCH($L448, 'Source Data'!$B$26:$J$26,1),TRUE))=TRUE,"",VLOOKUP($E448,'Source Data'!$B$29:$J$60,MATCH($L448, 'Source Data'!$B$26:$J$26,1),TRUE))))</f>
        <v/>
      </c>
      <c r="Z448" s="171" t="str">
        <f>IF(ISNUMBER($L448),IF(OR(AND(OR($J448="Retired",$J448="Permanent Low-Use"),$K448&lt;=2020),(AND($J448="New",$K448&gt;2020))),"N/A",VLOOKUP($F448,'Source Data'!$B$15:$I$22,5)),"")</f>
        <v/>
      </c>
      <c r="AA448" s="171" t="str">
        <f>IF(ISNUMBER($F448), IF(OR(AND(OR($J448="Retired", $J448="Permanent Low-Use"), $K448&lt;=2021), (AND($J448= "New", $K448&gt;2021))), "N/A", VLOOKUP($F448, 'Source Data'!$B$15:$I$22,6)), "")</f>
        <v/>
      </c>
      <c r="AB448" s="171" t="str">
        <f>IF(ISNUMBER($F448), IF(OR(AND(OR($J448="Retired", $J448="Permanent Low-Use"), $K448&lt;=2022), (AND($J448= "New", $K448&gt;2022))), "N/A", VLOOKUP($F448, 'Source Data'!$B$15:$I$22,7)), "")</f>
        <v/>
      </c>
      <c r="AC448" s="171" t="str">
        <f>IF(ISNUMBER($F448), IF(OR(AND(OR($J448="Retired", $J448="Permanent Low-Use"), $K448&lt;=2023), (AND($J448= "New", $K448&gt;2023))), "N/A", VLOOKUP($F448, 'Source Data'!$B$15:$I$22,8)), "")</f>
        <v/>
      </c>
      <c r="AD448" s="171" t="str">
        <f>IF(ISNUMBER($F448), IF(OR(AND(OR($J448="Retired", $J448="Permanent Low-Use"), $K448&lt;=2024), (AND($J448= "New", $K448&gt;2024))), "N/A", VLOOKUP($F448, 'Source Data'!$B$15:$I$22,8)), "")</f>
        <v/>
      </c>
      <c r="AE448" s="171" t="str">
        <f>IF(ISNUMBER($F448), IF(OR(AND(OR($J448="Retired", $J448="Permanent Low-Use"), $K448&lt;=2025), (AND($J448= "New", $K448&gt;2025))), "N/A", VLOOKUP($F448, 'Source Data'!$B$15:$I$22,8)), "")</f>
        <v/>
      </c>
      <c r="AF448" s="171" t="str">
        <f>IF(ISNUMBER($F448), IF(OR(AND(OR($J448="Retired", $J448="Permanent Low-Use"), $K448&lt;=2026), (AND($J448= "New", $K448&gt;2026))), "N/A", VLOOKUP($F448, 'Source Data'!$B$15:$I$22,8)), "")</f>
        <v/>
      </c>
      <c r="AG448" s="171" t="str">
        <f>IF(ISNUMBER($F448), IF(OR(AND(OR($J448="Retired", $J448="Permanent Low-Use"), $K448&lt;=2027), (AND($J448= "New", $K448&gt;2027))), "N/A", VLOOKUP($F448, 'Source Data'!$B$15:$I$22,8)), "")</f>
        <v/>
      </c>
      <c r="AH448" s="171" t="str">
        <f>IF(ISNUMBER($F448), IF(OR(AND(OR($J448="Retired", $J448="Permanent Low-Use"), $K448&lt;=2028), (AND($J448= "New", $K448&gt;2028))), "N/A", VLOOKUP($F448, 'Source Data'!$B$15:$I$22,8)), "")</f>
        <v/>
      </c>
      <c r="AI448" s="171" t="str">
        <f>IF(ISNUMBER($F448), IF(OR(AND(OR($J448="Retired", $J448="Permanent Low-Use"), $K448&lt;=2029), (AND($J448= "New", $K448&gt;2029))), "N/A", VLOOKUP($F448, 'Source Data'!$B$15:$I$22,8)), "")</f>
        <v/>
      </c>
      <c r="AJ448" s="171" t="str">
        <f>IF(ISNUMBER($F448), IF(OR(AND(OR($J448="Retired", $J448="Permanent Low-Use"), $K448&lt;=2030), (AND($J448= "New", $K448&gt;2030))), "N/A", VLOOKUP($F448, 'Source Data'!$B$15:$I$22,8)), "")</f>
        <v/>
      </c>
      <c r="AK448" s="171" t="str">
        <f>IF($N448= 0, "N/A", IF(ISERROR(VLOOKUP($F448, 'Source Data'!$B$4:$C$11,2)), "", VLOOKUP($F448, 'Source Data'!$B$4:$C$11,2)))</f>
        <v/>
      </c>
    </row>
    <row r="449" spans="1:37" x14ac:dyDescent="0.35">
      <c r="A449" s="99"/>
      <c r="B449" s="89"/>
      <c r="C449" s="90"/>
      <c r="D449" s="90"/>
      <c r="E449" s="91"/>
      <c r="F449" s="91"/>
      <c r="G449" s="86"/>
      <c r="H449" s="87"/>
      <c r="I449" s="86"/>
      <c r="J449" s="88"/>
      <c r="K449" s="92"/>
      <c r="L449" s="168" t="str">
        <f t="shared" si="17"/>
        <v/>
      </c>
      <c r="M449" s="170" t="str">
        <f>IF(ISERROR(VLOOKUP(E449,'Source Data'!$B$67:$J$97, MATCH(F449, 'Source Data'!$B$64:$J$64,1),TRUE))=TRUE,"",VLOOKUP(E449,'Source Data'!$B$67:$J$97,MATCH(F449, 'Source Data'!$B$64:$J$64,1),TRUE))</f>
        <v/>
      </c>
      <c r="N449" s="169" t="str">
        <f t="shared" si="18"/>
        <v/>
      </c>
      <c r="O449" s="170" t="str">
        <f>IF(OR(AND(OR($J449="Retired",$J449="Permanent Low-Use"),$K449&lt;=2020),(AND($J449="New",$K449&gt;2020))),"N/A",IF($N449=0,0,IF(ISERROR(VLOOKUP($E449,'Source Data'!$B$29:$J$60, MATCH($L449, 'Source Data'!$B$26:$J$26,1),TRUE))=TRUE,"",VLOOKUP($E449,'Source Data'!$B$29:$J$60,MATCH($L449, 'Source Data'!$B$26:$J$26,1),TRUE))))</f>
        <v/>
      </c>
      <c r="P449" s="170" t="str">
        <f>IF(OR(AND(OR($J449="Retired",$J449="Permanent Low-Use"),$K449&lt;=2021),(AND($J449="New",$K449&gt;2021))),"N/A",IF($N449=0,0,IF(ISERROR(VLOOKUP($E449,'Source Data'!$B$29:$J$60, MATCH($L449, 'Source Data'!$B$26:$J$26,1),TRUE))=TRUE,"",VLOOKUP($E449,'Source Data'!$B$29:$J$60,MATCH($L449, 'Source Data'!$B$26:$J$26,1),TRUE))))</f>
        <v/>
      </c>
      <c r="Q449" s="170" t="str">
        <f>IF(OR(AND(OR($J449="Retired",$J449="Permanent Low-Use"),$K449&lt;=2022),(AND($J449="New",$K449&gt;2022))),"N/A",IF($N449=0,0,IF(ISERROR(VLOOKUP($E449,'Source Data'!$B$29:$J$60, MATCH($L449, 'Source Data'!$B$26:$J$26,1),TRUE))=TRUE,"",VLOOKUP($E449,'Source Data'!$B$29:$J$60,MATCH($L449, 'Source Data'!$B$26:$J$26,1),TRUE))))</f>
        <v/>
      </c>
      <c r="R449" s="170" t="str">
        <f>IF(OR(AND(OR($J449="Retired",$J449="Permanent Low-Use"),$K449&lt;=2023),(AND($J449="New",$K449&gt;2023))),"N/A",IF($N449=0,0,IF(ISERROR(VLOOKUP($E449,'Source Data'!$B$29:$J$60, MATCH($L449, 'Source Data'!$B$26:$J$26,1),TRUE))=TRUE,"",VLOOKUP($E449,'Source Data'!$B$29:$J$60,MATCH($L449, 'Source Data'!$B$26:$J$26,1),TRUE))))</f>
        <v/>
      </c>
      <c r="S449" s="170" t="str">
        <f>IF(OR(AND(OR($J449="Retired",$J449="Permanent Low-Use"),$K449&lt;=2024),(AND($J449="New",$K449&gt;2024))),"N/A",IF($N449=0,0,IF(ISERROR(VLOOKUP($E449,'Source Data'!$B$29:$J$60, MATCH($L449, 'Source Data'!$B$26:$J$26,1),TRUE))=TRUE,"",VLOOKUP($E449,'Source Data'!$B$29:$J$60,MATCH($L449, 'Source Data'!$B$26:$J$26,1),TRUE))))</f>
        <v/>
      </c>
      <c r="T449" s="170" t="str">
        <f>IF(OR(AND(OR($J449="Retired",$J449="Permanent Low-Use"),$K449&lt;=2025),(AND($J449="New",$K449&gt;2025))),"N/A",IF($N449=0,0,IF(ISERROR(VLOOKUP($E449,'Source Data'!$B$29:$J$60, MATCH($L449, 'Source Data'!$B$26:$J$26,1),TRUE))=TRUE,"",VLOOKUP($E449,'Source Data'!$B$29:$J$60,MATCH($L449, 'Source Data'!$B$26:$J$26,1),TRUE))))</f>
        <v/>
      </c>
      <c r="U449" s="170" t="str">
        <f>IF(OR(AND(OR($J449="Retired",$J449="Permanent Low-Use"),$K449&lt;=2026),(AND($J449="New",$K449&gt;2026))),"N/A",IF($N449=0,0,IF(ISERROR(VLOOKUP($E449,'Source Data'!$B$29:$J$60, MATCH($L449, 'Source Data'!$B$26:$J$26,1),TRUE))=TRUE,"",VLOOKUP($E449,'Source Data'!$B$29:$J$60,MATCH($L449, 'Source Data'!$B$26:$J$26,1),TRUE))))</f>
        <v/>
      </c>
      <c r="V449" s="170" t="str">
        <f>IF(OR(AND(OR($J449="Retired",$J449="Permanent Low-Use"),$K449&lt;=2027),(AND($J449="New",$K449&gt;2027))),"N/A",IF($N449=0,0,IF(ISERROR(VLOOKUP($E449,'Source Data'!$B$29:$J$60, MATCH($L449, 'Source Data'!$B$26:$J$26,1),TRUE))=TRUE,"",VLOOKUP($E449,'Source Data'!$B$29:$J$60,MATCH($L449, 'Source Data'!$B$26:$J$26,1),TRUE))))</f>
        <v/>
      </c>
      <c r="W449" s="170" t="str">
        <f>IF(OR(AND(OR($J449="Retired",$J449="Permanent Low-Use"),$K449&lt;=2028),(AND($J449="New",$K449&gt;2028))),"N/A",IF($N449=0,0,IF(ISERROR(VLOOKUP($E449,'Source Data'!$B$29:$J$60, MATCH($L449, 'Source Data'!$B$26:$J$26,1),TRUE))=TRUE,"",VLOOKUP($E449,'Source Data'!$B$29:$J$60,MATCH($L449, 'Source Data'!$B$26:$J$26,1),TRUE))))</f>
        <v/>
      </c>
      <c r="X449" s="170" t="str">
        <f>IF(OR(AND(OR($J449="Retired",$J449="Permanent Low-Use"),$K449&lt;=2029),(AND($J449="New",$K449&gt;2029))),"N/A",IF($N449=0,0,IF(ISERROR(VLOOKUP($E449,'Source Data'!$B$29:$J$60, MATCH($L449, 'Source Data'!$B$26:$J$26,1),TRUE))=TRUE,"",VLOOKUP($E449,'Source Data'!$B$29:$J$60,MATCH($L449, 'Source Data'!$B$26:$J$26,1),TRUE))))</f>
        <v/>
      </c>
      <c r="Y449" s="170" t="str">
        <f>IF(OR(AND(OR($J449="Retired",$J449="Permanent Low-Use"),$K449&lt;=2030),(AND($J449="New",$K449&gt;2030))),"N/A",IF($N449=0,0,IF(ISERROR(VLOOKUP($E449,'Source Data'!$B$29:$J$60, MATCH($L449, 'Source Data'!$B$26:$J$26,1),TRUE))=TRUE,"",VLOOKUP($E449,'Source Data'!$B$29:$J$60,MATCH($L449, 'Source Data'!$B$26:$J$26,1),TRUE))))</f>
        <v/>
      </c>
      <c r="Z449" s="171" t="str">
        <f>IF(ISNUMBER($L449),IF(OR(AND(OR($J449="Retired",$J449="Permanent Low-Use"),$K449&lt;=2020),(AND($J449="New",$K449&gt;2020))),"N/A",VLOOKUP($F449,'Source Data'!$B$15:$I$22,5)),"")</f>
        <v/>
      </c>
      <c r="AA449" s="171" t="str">
        <f>IF(ISNUMBER($F449), IF(OR(AND(OR($J449="Retired", $J449="Permanent Low-Use"), $K449&lt;=2021), (AND($J449= "New", $K449&gt;2021))), "N/A", VLOOKUP($F449, 'Source Data'!$B$15:$I$22,6)), "")</f>
        <v/>
      </c>
      <c r="AB449" s="171" t="str">
        <f>IF(ISNUMBER($F449), IF(OR(AND(OR($J449="Retired", $J449="Permanent Low-Use"), $K449&lt;=2022), (AND($J449= "New", $K449&gt;2022))), "N/A", VLOOKUP($F449, 'Source Data'!$B$15:$I$22,7)), "")</f>
        <v/>
      </c>
      <c r="AC449" s="171" t="str">
        <f>IF(ISNUMBER($F449), IF(OR(AND(OR($J449="Retired", $J449="Permanent Low-Use"), $K449&lt;=2023), (AND($J449= "New", $K449&gt;2023))), "N/A", VLOOKUP($F449, 'Source Data'!$B$15:$I$22,8)), "")</f>
        <v/>
      </c>
      <c r="AD449" s="171" t="str">
        <f>IF(ISNUMBER($F449), IF(OR(AND(OR($J449="Retired", $J449="Permanent Low-Use"), $K449&lt;=2024), (AND($J449= "New", $K449&gt;2024))), "N/A", VLOOKUP($F449, 'Source Data'!$B$15:$I$22,8)), "")</f>
        <v/>
      </c>
      <c r="AE449" s="171" t="str">
        <f>IF(ISNUMBER($F449), IF(OR(AND(OR($J449="Retired", $J449="Permanent Low-Use"), $K449&lt;=2025), (AND($J449= "New", $K449&gt;2025))), "N/A", VLOOKUP($F449, 'Source Data'!$B$15:$I$22,8)), "")</f>
        <v/>
      </c>
      <c r="AF449" s="171" t="str">
        <f>IF(ISNUMBER($F449), IF(OR(AND(OR($J449="Retired", $J449="Permanent Low-Use"), $K449&lt;=2026), (AND($J449= "New", $K449&gt;2026))), "N/A", VLOOKUP($F449, 'Source Data'!$B$15:$I$22,8)), "")</f>
        <v/>
      </c>
      <c r="AG449" s="171" t="str">
        <f>IF(ISNUMBER($F449), IF(OR(AND(OR($J449="Retired", $J449="Permanent Low-Use"), $K449&lt;=2027), (AND($J449= "New", $K449&gt;2027))), "N/A", VLOOKUP($F449, 'Source Data'!$B$15:$I$22,8)), "")</f>
        <v/>
      </c>
      <c r="AH449" s="171" t="str">
        <f>IF(ISNUMBER($F449), IF(OR(AND(OR($J449="Retired", $J449="Permanent Low-Use"), $K449&lt;=2028), (AND($J449= "New", $K449&gt;2028))), "N/A", VLOOKUP($F449, 'Source Data'!$B$15:$I$22,8)), "")</f>
        <v/>
      </c>
      <c r="AI449" s="171" t="str">
        <f>IF(ISNUMBER($F449), IF(OR(AND(OR($J449="Retired", $J449="Permanent Low-Use"), $K449&lt;=2029), (AND($J449= "New", $K449&gt;2029))), "N/A", VLOOKUP($F449, 'Source Data'!$B$15:$I$22,8)), "")</f>
        <v/>
      </c>
      <c r="AJ449" s="171" t="str">
        <f>IF(ISNUMBER($F449), IF(OR(AND(OR($J449="Retired", $J449="Permanent Low-Use"), $K449&lt;=2030), (AND($J449= "New", $K449&gt;2030))), "N/A", VLOOKUP($F449, 'Source Data'!$B$15:$I$22,8)), "")</f>
        <v/>
      </c>
      <c r="AK449" s="171" t="str">
        <f>IF($N449= 0, "N/A", IF(ISERROR(VLOOKUP($F449, 'Source Data'!$B$4:$C$11,2)), "", VLOOKUP($F449, 'Source Data'!$B$4:$C$11,2)))</f>
        <v/>
      </c>
    </row>
    <row r="450" spans="1:37" x14ac:dyDescent="0.35">
      <c r="A450" s="99"/>
      <c r="B450" s="89"/>
      <c r="C450" s="90"/>
      <c r="D450" s="90"/>
      <c r="E450" s="91"/>
      <c r="F450" s="91"/>
      <c r="G450" s="86"/>
      <c r="H450" s="87"/>
      <c r="I450" s="86"/>
      <c r="J450" s="88"/>
      <c r="K450" s="92"/>
      <c r="L450" s="168" t="str">
        <f t="shared" si="17"/>
        <v/>
      </c>
      <c r="M450" s="170" t="str">
        <f>IF(ISERROR(VLOOKUP(E450,'Source Data'!$B$67:$J$97, MATCH(F450, 'Source Data'!$B$64:$J$64,1),TRUE))=TRUE,"",VLOOKUP(E450,'Source Data'!$B$67:$J$97,MATCH(F450, 'Source Data'!$B$64:$J$64,1),TRUE))</f>
        <v/>
      </c>
      <c r="N450" s="169" t="str">
        <f t="shared" si="18"/>
        <v/>
      </c>
      <c r="O450" s="170" t="str">
        <f>IF(OR(AND(OR($J450="Retired",$J450="Permanent Low-Use"),$K450&lt;=2020),(AND($J450="New",$K450&gt;2020))),"N/A",IF($N450=0,0,IF(ISERROR(VLOOKUP($E450,'Source Data'!$B$29:$J$60, MATCH($L450, 'Source Data'!$B$26:$J$26,1),TRUE))=TRUE,"",VLOOKUP($E450,'Source Data'!$B$29:$J$60,MATCH($L450, 'Source Data'!$B$26:$J$26,1),TRUE))))</f>
        <v/>
      </c>
      <c r="P450" s="170" t="str">
        <f>IF(OR(AND(OR($J450="Retired",$J450="Permanent Low-Use"),$K450&lt;=2021),(AND($J450="New",$K450&gt;2021))),"N/A",IF($N450=0,0,IF(ISERROR(VLOOKUP($E450,'Source Data'!$B$29:$J$60, MATCH($L450, 'Source Data'!$B$26:$J$26,1),TRUE))=TRUE,"",VLOOKUP($E450,'Source Data'!$B$29:$J$60,MATCH($L450, 'Source Data'!$B$26:$J$26,1),TRUE))))</f>
        <v/>
      </c>
      <c r="Q450" s="170" t="str">
        <f>IF(OR(AND(OR($J450="Retired",$J450="Permanent Low-Use"),$K450&lt;=2022),(AND($J450="New",$K450&gt;2022))),"N/A",IF($N450=0,0,IF(ISERROR(VLOOKUP($E450,'Source Data'!$B$29:$J$60, MATCH($L450, 'Source Data'!$B$26:$J$26,1),TRUE))=TRUE,"",VLOOKUP($E450,'Source Data'!$B$29:$J$60,MATCH($L450, 'Source Data'!$B$26:$J$26,1),TRUE))))</f>
        <v/>
      </c>
      <c r="R450" s="170" t="str">
        <f>IF(OR(AND(OR($J450="Retired",$J450="Permanent Low-Use"),$K450&lt;=2023),(AND($J450="New",$K450&gt;2023))),"N/A",IF($N450=0,0,IF(ISERROR(VLOOKUP($E450,'Source Data'!$B$29:$J$60, MATCH($L450, 'Source Data'!$B$26:$J$26,1),TRUE))=TRUE,"",VLOOKUP($E450,'Source Data'!$B$29:$J$60,MATCH($L450, 'Source Data'!$B$26:$J$26,1),TRUE))))</f>
        <v/>
      </c>
      <c r="S450" s="170" t="str">
        <f>IF(OR(AND(OR($J450="Retired",$J450="Permanent Low-Use"),$K450&lt;=2024),(AND($J450="New",$K450&gt;2024))),"N/A",IF($N450=0,0,IF(ISERROR(VLOOKUP($E450,'Source Data'!$B$29:$J$60, MATCH($L450, 'Source Data'!$B$26:$J$26,1),TRUE))=TRUE,"",VLOOKUP($E450,'Source Data'!$B$29:$J$60,MATCH($L450, 'Source Data'!$B$26:$J$26,1),TRUE))))</f>
        <v/>
      </c>
      <c r="T450" s="170" t="str">
        <f>IF(OR(AND(OR($J450="Retired",$J450="Permanent Low-Use"),$K450&lt;=2025),(AND($J450="New",$K450&gt;2025))),"N/A",IF($N450=0,0,IF(ISERROR(VLOOKUP($E450,'Source Data'!$B$29:$J$60, MATCH($L450, 'Source Data'!$B$26:$J$26,1),TRUE))=TRUE,"",VLOOKUP($E450,'Source Data'!$B$29:$J$60,MATCH($L450, 'Source Data'!$B$26:$J$26,1),TRUE))))</f>
        <v/>
      </c>
      <c r="U450" s="170" t="str">
        <f>IF(OR(AND(OR($J450="Retired",$J450="Permanent Low-Use"),$K450&lt;=2026),(AND($J450="New",$K450&gt;2026))),"N/A",IF($N450=0,0,IF(ISERROR(VLOOKUP($E450,'Source Data'!$B$29:$J$60, MATCH($L450, 'Source Data'!$B$26:$J$26,1),TRUE))=TRUE,"",VLOOKUP($E450,'Source Data'!$B$29:$J$60,MATCH($L450, 'Source Data'!$B$26:$J$26,1),TRUE))))</f>
        <v/>
      </c>
      <c r="V450" s="170" t="str">
        <f>IF(OR(AND(OR($J450="Retired",$J450="Permanent Low-Use"),$K450&lt;=2027),(AND($J450="New",$K450&gt;2027))),"N/A",IF($N450=0,0,IF(ISERROR(VLOOKUP($E450,'Source Data'!$B$29:$J$60, MATCH($L450, 'Source Data'!$B$26:$J$26,1),TRUE))=TRUE,"",VLOOKUP($E450,'Source Data'!$B$29:$J$60,MATCH($L450, 'Source Data'!$B$26:$J$26,1),TRUE))))</f>
        <v/>
      </c>
      <c r="W450" s="170" t="str">
        <f>IF(OR(AND(OR($J450="Retired",$J450="Permanent Low-Use"),$K450&lt;=2028),(AND($J450="New",$K450&gt;2028))),"N/A",IF($N450=0,0,IF(ISERROR(VLOOKUP($E450,'Source Data'!$B$29:$J$60, MATCH($L450, 'Source Data'!$B$26:$J$26,1),TRUE))=TRUE,"",VLOOKUP($E450,'Source Data'!$B$29:$J$60,MATCH($L450, 'Source Data'!$B$26:$J$26,1),TRUE))))</f>
        <v/>
      </c>
      <c r="X450" s="170" t="str">
        <f>IF(OR(AND(OR($J450="Retired",$J450="Permanent Low-Use"),$K450&lt;=2029),(AND($J450="New",$K450&gt;2029))),"N/A",IF($N450=0,0,IF(ISERROR(VLOOKUP($E450,'Source Data'!$B$29:$J$60, MATCH($L450, 'Source Data'!$B$26:$J$26,1),TRUE))=TRUE,"",VLOOKUP($E450,'Source Data'!$B$29:$J$60,MATCH($L450, 'Source Data'!$B$26:$J$26,1),TRUE))))</f>
        <v/>
      </c>
      <c r="Y450" s="170" t="str">
        <f>IF(OR(AND(OR($J450="Retired",$J450="Permanent Low-Use"),$K450&lt;=2030),(AND($J450="New",$K450&gt;2030))),"N/A",IF($N450=0,0,IF(ISERROR(VLOOKUP($E450,'Source Data'!$B$29:$J$60, MATCH($L450, 'Source Data'!$B$26:$J$26,1),TRUE))=TRUE,"",VLOOKUP($E450,'Source Data'!$B$29:$J$60,MATCH($L450, 'Source Data'!$B$26:$J$26,1),TRUE))))</f>
        <v/>
      </c>
      <c r="Z450" s="171" t="str">
        <f>IF(ISNUMBER($L450),IF(OR(AND(OR($J450="Retired",$J450="Permanent Low-Use"),$K450&lt;=2020),(AND($J450="New",$K450&gt;2020))),"N/A",VLOOKUP($F450,'Source Data'!$B$15:$I$22,5)),"")</f>
        <v/>
      </c>
      <c r="AA450" s="171" t="str">
        <f>IF(ISNUMBER($F450), IF(OR(AND(OR($J450="Retired", $J450="Permanent Low-Use"), $K450&lt;=2021), (AND($J450= "New", $K450&gt;2021))), "N/A", VLOOKUP($F450, 'Source Data'!$B$15:$I$22,6)), "")</f>
        <v/>
      </c>
      <c r="AB450" s="171" t="str">
        <f>IF(ISNUMBER($F450), IF(OR(AND(OR($J450="Retired", $J450="Permanent Low-Use"), $K450&lt;=2022), (AND($J450= "New", $K450&gt;2022))), "N/A", VLOOKUP($F450, 'Source Data'!$B$15:$I$22,7)), "")</f>
        <v/>
      </c>
      <c r="AC450" s="171" t="str">
        <f>IF(ISNUMBER($F450), IF(OR(AND(OR($J450="Retired", $J450="Permanent Low-Use"), $K450&lt;=2023), (AND($J450= "New", $K450&gt;2023))), "N/A", VLOOKUP($F450, 'Source Data'!$B$15:$I$22,8)), "")</f>
        <v/>
      </c>
      <c r="AD450" s="171" t="str">
        <f>IF(ISNUMBER($F450), IF(OR(AND(OR($J450="Retired", $J450="Permanent Low-Use"), $K450&lt;=2024), (AND($J450= "New", $K450&gt;2024))), "N/A", VLOOKUP($F450, 'Source Data'!$B$15:$I$22,8)), "")</f>
        <v/>
      </c>
      <c r="AE450" s="171" t="str">
        <f>IF(ISNUMBER($F450), IF(OR(AND(OR($J450="Retired", $J450="Permanent Low-Use"), $K450&lt;=2025), (AND($J450= "New", $K450&gt;2025))), "N/A", VLOOKUP($F450, 'Source Data'!$B$15:$I$22,8)), "")</f>
        <v/>
      </c>
      <c r="AF450" s="171" t="str">
        <f>IF(ISNUMBER($F450), IF(OR(AND(OR($J450="Retired", $J450="Permanent Low-Use"), $K450&lt;=2026), (AND($J450= "New", $K450&gt;2026))), "N/A", VLOOKUP($F450, 'Source Data'!$B$15:$I$22,8)), "")</f>
        <v/>
      </c>
      <c r="AG450" s="171" t="str">
        <f>IF(ISNUMBER($F450), IF(OR(AND(OR($J450="Retired", $J450="Permanent Low-Use"), $K450&lt;=2027), (AND($J450= "New", $K450&gt;2027))), "N/A", VLOOKUP($F450, 'Source Data'!$B$15:$I$22,8)), "")</f>
        <v/>
      </c>
      <c r="AH450" s="171" t="str">
        <f>IF(ISNUMBER($F450), IF(OR(AND(OR($J450="Retired", $J450="Permanent Low-Use"), $K450&lt;=2028), (AND($J450= "New", $K450&gt;2028))), "N/A", VLOOKUP($F450, 'Source Data'!$B$15:$I$22,8)), "")</f>
        <v/>
      </c>
      <c r="AI450" s="171" t="str">
        <f>IF(ISNUMBER($F450), IF(OR(AND(OR($J450="Retired", $J450="Permanent Low-Use"), $K450&lt;=2029), (AND($J450= "New", $K450&gt;2029))), "N/A", VLOOKUP($F450, 'Source Data'!$B$15:$I$22,8)), "")</f>
        <v/>
      </c>
      <c r="AJ450" s="171" t="str">
        <f>IF(ISNUMBER($F450), IF(OR(AND(OR($J450="Retired", $J450="Permanent Low-Use"), $K450&lt;=2030), (AND($J450= "New", $K450&gt;2030))), "N/A", VLOOKUP($F450, 'Source Data'!$B$15:$I$22,8)), "")</f>
        <v/>
      </c>
      <c r="AK450" s="171" t="str">
        <f>IF($N450= 0, "N/A", IF(ISERROR(VLOOKUP($F450, 'Source Data'!$B$4:$C$11,2)), "", VLOOKUP($F450, 'Source Data'!$B$4:$C$11,2)))</f>
        <v/>
      </c>
    </row>
    <row r="451" spans="1:37" x14ac:dyDescent="0.35">
      <c r="A451" s="99"/>
      <c r="B451" s="89"/>
      <c r="C451" s="90"/>
      <c r="D451" s="90"/>
      <c r="E451" s="91"/>
      <c r="F451" s="91"/>
      <c r="G451" s="86"/>
      <c r="H451" s="87"/>
      <c r="I451" s="86"/>
      <c r="J451" s="88"/>
      <c r="K451" s="92"/>
      <c r="L451" s="168" t="str">
        <f t="shared" si="17"/>
        <v/>
      </c>
      <c r="M451" s="170" t="str">
        <f>IF(ISERROR(VLOOKUP(E451,'Source Data'!$B$67:$J$97, MATCH(F451, 'Source Data'!$B$64:$J$64,1),TRUE))=TRUE,"",VLOOKUP(E451,'Source Data'!$B$67:$J$97,MATCH(F451, 'Source Data'!$B$64:$J$64,1),TRUE))</f>
        <v/>
      </c>
      <c r="N451" s="169" t="str">
        <f t="shared" si="18"/>
        <v/>
      </c>
      <c r="O451" s="170" t="str">
        <f>IF(OR(AND(OR($J451="Retired",$J451="Permanent Low-Use"),$K451&lt;=2020),(AND($J451="New",$K451&gt;2020))),"N/A",IF($N451=0,0,IF(ISERROR(VLOOKUP($E451,'Source Data'!$B$29:$J$60, MATCH($L451, 'Source Data'!$B$26:$J$26,1),TRUE))=TRUE,"",VLOOKUP($E451,'Source Data'!$B$29:$J$60,MATCH($L451, 'Source Data'!$B$26:$J$26,1),TRUE))))</f>
        <v/>
      </c>
      <c r="P451" s="170" t="str">
        <f>IF(OR(AND(OR($J451="Retired",$J451="Permanent Low-Use"),$K451&lt;=2021),(AND($J451="New",$K451&gt;2021))),"N/A",IF($N451=0,0,IF(ISERROR(VLOOKUP($E451,'Source Data'!$B$29:$J$60, MATCH($L451, 'Source Data'!$B$26:$J$26,1),TRUE))=TRUE,"",VLOOKUP($E451,'Source Data'!$B$29:$J$60,MATCH($L451, 'Source Data'!$B$26:$J$26,1),TRUE))))</f>
        <v/>
      </c>
      <c r="Q451" s="170" t="str">
        <f>IF(OR(AND(OR($J451="Retired",$J451="Permanent Low-Use"),$K451&lt;=2022),(AND($J451="New",$K451&gt;2022))),"N/A",IF($N451=0,0,IF(ISERROR(VLOOKUP($E451,'Source Data'!$B$29:$J$60, MATCH($L451, 'Source Data'!$B$26:$J$26,1),TRUE))=TRUE,"",VLOOKUP($E451,'Source Data'!$B$29:$J$60,MATCH($L451, 'Source Data'!$B$26:$J$26,1),TRUE))))</f>
        <v/>
      </c>
      <c r="R451" s="170" t="str">
        <f>IF(OR(AND(OR($J451="Retired",$J451="Permanent Low-Use"),$K451&lt;=2023),(AND($J451="New",$K451&gt;2023))),"N/A",IF($N451=0,0,IF(ISERROR(VLOOKUP($E451,'Source Data'!$B$29:$J$60, MATCH($L451, 'Source Data'!$B$26:$J$26,1),TRUE))=TRUE,"",VLOOKUP($E451,'Source Data'!$B$29:$J$60,MATCH($L451, 'Source Data'!$B$26:$J$26,1),TRUE))))</f>
        <v/>
      </c>
      <c r="S451" s="170" t="str">
        <f>IF(OR(AND(OR($J451="Retired",$J451="Permanent Low-Use"),$K451&lt;=2024),(AND($J451="New",$K451&gt;2024))),"N/A",IF($N451=0,0,IF(ISERROR(VLOOKUP($E451,'Source Data'!$B$29:$J$60, MATCH($L451, 'Source Data'!$B$26:$J$26,1),TRUE))=TRUE,"",VLOOKUP($E451,'Source Data'!$B$29:$J$60,MATCH($L451, 'Source Data'!$B$26:$J$26,1),TRUE))))</f>
        <v/>
      </c>
      <c r="T451" s="170" t="str">
        <f>IF(OR(AND(OR($J451="Retired",$J451="Permanent Low-Use"),$K451&lt;=2025),(AND($J451="New",$K451&gt;2025))),"N/A",IF($N451=0,0,IF(ISERROR(VLOOKUP($E451,'Source Data'!$B$29:$J$60, MATCH($L451, 'Source Data'!$B$26:$J$26,1),TRUE))=TRUE,"",VLOOKUP($E451,'Source Data'!$B$29:$J$60,MATCH($L451, 'Source Data'!$B$26:$J$26,1),TRUE))))</f>
        <v/>
      </c>
      <c r="U451" s="170" t="str">
        <f>IF(OR(AND(OR($J451="Retired",$J451="Permanent Low-Use"),$K451&lt;=2026),(AND($J451="New",$K451&gt;2026))),"N/A",IF($N451=0,0,IF(ISERROR(VLOOKUP($E451,'Source Data'!$B$29:$J$60, MATCH($L451, 'Source Data'!$B$26:$J$26,1),TRUE))=TRUE,"",VLOOKUP($E451,'Source Data'!$B$29:$J$60,MATCH($L451, 'Source Data'!$B$26:$J$26,1),TRUE))))</f>
        <v/>
      </c>
      <c r="V451" s="170" t="str">
        <f>IF(OR(AND(OR($J451="Retired",$J451="Permanent Low-Use"),$K451&lt;=2027),(AND($J451="New",$K451&gt;2027))),"N/A",IF($N451=0,0,IF(ISERROR(VLOOKUP($E451,'Source Data'!$B$29:$J$60, MATCH($L451, 'Source Data'!$B$26:$J$26,1),TRUE))=TRUE,"",VLOOKUP($E451,'Source Data'!$B$29:$J$60,MATCH($L451, 'Source Data'!$B$26:$J$26,1),TRUE))))</f>
        <v/>
      </c>
      <c r="W451" s="170" t="str">
        <f>IF(OR(AND(OR($J451="Retired",$J451="Permanent Low-Use"),$K451&lt;=2028),(AND($J451="New",$K451&gt;2028))),"N/A",IF($N451=0,0,IF(ISERROR(VLOOKUP($E451,'Source Data'!$B$29:$J$60, MATCH($L451, 'Source Data'!$B$26:$J$26,1),TRUE))=TRUE,"",VLOOKUP($E451,'Source Data'!$B$29:$J$60,MATCH($L451, 'Source Data'!$B$26:$J$26,1),TRUE))))</f>
        <v/>
      </c>
      <c r="X451" s="170" t="str">
        <f>IF(OR(AND(OR($J451="Retired",$J451="Permanent Low-Use"),$K451&lt;=2029),(AND($J451="New",$K451&gt;2029))),"N/A",IF($N451=0,0,IF(ISERROR(VLOOKUP($E451,'Source Data'!$B$29:$J$60, MATCH($L451, 'Source Data'!$B$26:$J$26,1),TRUE))=TRUE,"",VLOOKUP($E451,'Source Data'!$B$29:$J$60,MATCH($L451, 'Source Data'!$B$26:$J$26,1),TRUE))))</f>
        <v/>
      </c>
      <c r="Y451" s="170" t="str">
        <f>IF(OR(AND(OR($J451="Retired",$J451="Permanent Low-Use"),$K451&lt;=2030),(AND($J451="New",$K451&gt;2030))),"N/A",IF($N451=0,0,IF(ISERROR(VLOOKUP($E451,'Source Data'!$B$29:$J$60, MATCH($L451, 'Source Data'!$B$26:$J$26,1),TRUE))=TRUE,"",VLOOKUP($E451,'Source Data'!$B$29:$J$60,MATCH($L451, 'Source Data'!$B$26:$J$26,1),TRUE))))</f>
        <v/>
      </c>
      <c r="Z451" s="171" t="str">
        <f>IF(ISNUMBER($L451),IF(OR(AND(OR($J451="Retired",$J451="Permanent Low-Use"),$K451&lt;=2020),(AND($J451="New",$K451&gt;2020))),"N/A",VLOOKUP($F451,'Source Data'!$B$15:$I$22,5)),"")</f>
        <v/>
      </c>
      <c r="AA451" s="171" t="str">
        <f>IF(ISNUMBER($F451), IF(OR(AND(OR($J451="Retired", $J451="Permanent Low-Use"), $K451&lt;=2021), (AND($J451= "New", $K451&gt;2021))), "N/A", VLOOKUP($F451, 'Source Data'!$B$15:$I$22,6)), "")</f>
        <v/>
      </c>
      <c r="AB451" s="171" t="str">
        <f>IF(ISNUMBER($F451), IF(OR(AND(OR($J451="Retired", $J451="Permanent Low-Use"), $K451&lt;=2022), (AND($J451= "New", $K451&gt;2022))), "N/A", VLOOKUP($F451, 'Source Data'!$B$15:$I$22,7)), "")</f>
        <v/>
      </c>
      <c r="AC451" s="171" t="str">
        <f>IF(ISNUMBER($F451), IF(OR(AND(OR($J451="Retired", $J451="Permanent Low-Use"), $K451&lt;=2023), (AND($J451= "New", $K451&gt;2023))), "N/A", VLOOKUP($F451, 'Source Data'!$B$15:$I$22,8)), "")</f>
        <v/>
      </c>
      <c r="AD451" s="171" t="str">
        <f>IF(ISNUMBER($F451), IF(OR(AND(OR($J451="Retired", $J451="Permanent Low-Use"), $K451&lt;=2024), (AND($J451= "New", $K451&gt;2024))), "N/A", VLOOKUP($F451, 'Source Data'!$B$15:$I$22,8)), "")</f>
        <v/>
      </c>
      <c r="AE451" s="171" t="str">
        <f>IF(ISNUMBER($F451), IF(OR(AND(OR($J451="Retired", $J451="Permanent Low-Use"), $K451&lt;=2025), (AND($J451= "New", $K451&gt;2025))), "N/A", VLOOKUP($F451, 'Source Data'!$B$15:$I$22,8)), "")</f>
        <v/>
      </c>
      <c r="AF451" s="171" t="str">
        <f>IF(ISNUMBER($F451), IF(OR(AND(OR($J451="Retired", $J451="Permanent Low-Use"), $K451&lt;=2026), (AND($J451= "New", $K451&gt;2026))), "N/A", VLOOKUP($F451, 'Source Data'!$B$15:$I$22,8)), "")</f>
        <v/>
      </c>
      <c r="AG451" s="171" t="str">
        <f>IF(ISNUMBER($F451), IF(OR(AND(OR($J451="Retired", $J451="Permanent Low-Use"), $K451&lt;=2027), (AND($J451= "New", $K451&gt;2027))), "N/A", VLOOKUP($F451, 'Source Data'!$B$15:$I$22,8)), "")</f>
        <v/>
      </c>
      <c r="AH451" s="171" t="str">
        <f>IF(ISNUMBER($F451), IF(OR(AND(OR($J451="Retired", $J451="Permanent Low-Use"), $K451&lt;=2028), (AND($J451= "New", $K451&gt;2028))), "N/A", VLOOKUP($F451, 'Source Data'!$B$15:$I$22,8)), "")</f>
        <v/>
      </c>
      <c r="AI451" s="171" t="str">
        <f>IF(ISNUMBER($F451), IF(OR(AND(OR($J451="Retired", $J451="Permanent Low-Use"), $K451&lt;=2029), (AND($J451= "New", $K451&gt;2029))), "N/A", VLOOKUP($F451, 'Source Data'!$B$15:$I$22,8)), "")</f>
        <v/>
      </c>
      <c r="AJ451" s="171" t="str">
        <f>IF(ISNUMBER($F451), IF(OR(AND(OR($J451="Retired", $J451="Permanent Low-Use"), $K451&lt;=2030), (AND($J451= "New", $K451&gt;2030))), "N/A", VLOOKUP($F451, 'Source Data'!$B$15:$I$22,8)), "")</f>
        <v/>
      </c>
      <c r="AK451" s="171" t="str">
        <f>IF($N451= 0, "N/A", IF(ISERROR(VLOOKUP($F451, 'Source Data'!$B$4:$C$11,2)), "", VLOOKUP($F451, 'Source Data'!$B$4:$C$11,2)))</f>
        <v/>
      </c>
    </row>
    <row r="452" spans="1:37" x14ac:dyDescent="0.35">
      <c r="A452" s="99"/>
      <c r="B452" s="89"/>
      <c r="C452" s="90"/>
      <c r="D452" s="90"/>
      <c r="E452" s="91"/>
      <c r="F452" s="91"/>
      <c r="G452" s="86"/>
      <c r="H452" s="87"/>
      <c r="I452" s="86"/>
      <c r="J452" s="88"/>
      <c r="K452" s="92"/>
      <c r="L452" s="168" t="str">
        <f t="shared" si="17"/>
        <v/>
      </c>
      <c r="M452" s="170" t="str">
        <f>IF(ISERROR(VLOOKUP(E452,'Source Data'!$B$67:$J$97, MATCH(F452, 'Source Data'!$B$64:$J$64,1),TRUE))=TRUE,"",VLOOKUP(E452,'Source Data'!$B$67:$J$97,MATCH(F452, 'Source Data'!$B$64:$J$64,1),TRUE))</f>
        <v/>
      </c>
      <c r="N452" s="169" t="str">
        <f t="shared" si="18"/>
        <v/>
      </c>
      <c r="O452" s="170" t="str">
        <f>IF(OR(AND(OR($J452="Retired",$J452="Permanent Low-Use"),$K452&lt;=2020),(AND($J452="New",$K452&gt;2020))),"N/A",IF($N452=0,0,IF(ISERROR(VLOOKUP($E452,'Source Data'!$B$29:$J$60, MATCH($L452, 'Source Data'!$B$26:$J$26,1),TRUE))=TRUE,"",VLOOKUP($E452,'Source Data'!$B$29:$J$60,MATCH($L452, 'Source Data'!$B$26:$J$26,1),TRUE))))</f>
        <v/>
      </c>
      <c r="P452" s="170" t="str">
        <f>IF(OR(AND(OR($J452="Retired",$J452="Permanent Low-Use"),$K452&lt;=2021),(AND($J452="New",$K452&gt;2021))),"N/A",IF($N452=0,0,IF(ISERROR(VLOOKUP($E452,'Source Data'!$B$29:$J$60, MATCH($L452, 'Source Data'!$B$26:$J$26,1),TRUE))=TRUE,"",VLOOKUP($E452,'Source Data'!$B$29:$J$60,MATCH($L452, 'Source Data'!$B$26:$J$26,1),TRUE))))</f>
        <v/>
      </c>
      <c r="Q452" s="170" t="str">
        <f>IF(OR(AND(OR($J452="Retired",$J452="Permanent Low-Use"),$K452&lt;=2022),(AND($J452="New",$K452&gt;2022))),"N/A",IF($N452=0,0,IF(ISERROR(VLOOKUP($E452,'Source Data'!$B$29:$J$60, MATCH($L452, 'Source Data'!$B$26:$J$26,1),TRUE))=TRUE,"",VLOOKUP($E452,'Source Data'!$B$29:$J$60,MATCH($L452, 'Source Data'!$B$26:$J$26,1),TRUE))))</f>
        <v/>
      </c>
      <c r="R452" s="170" t="str">
        <f>IF(OR(AND(OR($J452="Retired",$J452="Permanent Low-Use"),$K452&lt;=2023),(AND($J452="New",$K452&gt;2023))),"N/A",IF($N452=0,0,IF(ISERROR(VLOOKUP($E452,'Source Data'!$B$29:$J$60, MATCH($L452, 'Source Data'!$B$26:$J$26,1),TRUE))=TRUE,"",VLOOKUP($E452,'Source Data'!$B$29:$J$60,MATCH($L452, 'Source Data'!$B$26:$J$26,1),TRUE))))</f>
        <v/>
      </c>
      <c r="S452" s="170" t="str">
        <f>IF(OR(AND(OR($J452="Retired",$J452="Permanent Low-Use"),$K452&lt;=2024),(AND($J452="New",$K452&gt;2024))),"N/A",IF($N452=0,0,IF(ISERROR(VLOOKUP($E452,'Source Data'!$B$29:$J$60, MATCH($L452, 'Source Data'!$B$26:$J$26,1),TRUE))=TRUE,"",VLOOKUP($E452,'Source Data'!$B$29:$J$60,MATCH($L452, 'Source Data'!$B$26:$J$26,1),TRUE))))</f>
        <v/>
      </c>
      <c r="T452" s="170" t="str">
        <f>IF(OR(AND(OR($J452="Retired",$J452="Permanent Low-Use"),$K452&lt;=2025),(AND($J452="New",$K452&gt;2025))),"N/A",IF($N452=0,0,IF(ISERROR(VLOOKUP($E452,'Source Data'!$B$29:$J$60, MATCH($L452, 'Source Data'!$B$26:$J$26,1),TRUE))=TRUE,"",VLOOKUP($E452,'Source Data'!$B$29:$J$60,MATCH($L452, 'Source Data'!$B$26:$J$26,1),TRUE))))</f>
        <v/>
      </c>
      <c r="U452" s="170" t="str">
        <f>IF(OR(AND(OR($J452="Retired",$J452="Permanent Low-Use"),$K452&lt;=2026),(AND($J452="New",$K452&gt;2026))),"N/A",IF($N452=0,0,IF(ISERROR(VLOOKUP($E452,'Source Data'!$B$29:$J$60, MATCH($L452, 'Source Data'!$B$26:$J$26,1),TRUE))=TRUE,"",VLOOKUP($E452,'Source Data'!$B$29:$J$60,MATCH($L452, 'Source Data'!$B$26:$J$26,1),TRUE))))</f>
        <v/>
      </c>
      <c r="V452" s="170" t="str">
        <f>IF(OR(AND(OR($J452="Retired",$J452="Permanent Low-Use"),$K452&lt;=2027),(AND($J452="New",$K452&gt;2027))),"N/A",IF($N452=0,0,IF(ISERROR(VLOOKUP($E452,'Source Data'!$B$29:$J$60, MATCH($L452, 'Source Data'!$B$26:$J$26,1),TRUE))=TRUE,"",VLOOKUP($E452,'Source Data'!$B$29:$J$60,MATCH($L452, 'Source Data'!$B$26:$J$26,1),TRUE))))</f>
        <v/>
      </c>
      <c r="W452" s="170" t="str">
        <f>IF(OR(AND(OR($J452="Retired",$J452="Permanent Low-Use"),$K452&lt;=2028),(AND($J452="New",$K452&gt;2028))),"N/A",IF($N452=0,0,IF(ISERROR(VLOOKUP($E452,'Source Data'!$B$29:$J$60, MATCH($L452, 'Source Data'!$B$26:$J$26,1),TRUE))=TRUE,"",VLOOKUP($E452,'Source Data'!$B$29:$J$60,MATCH($L452, 'Source Data'!$B$26:$J$26,1),TRUE))))</f>
        <v/>
      </c>
      <c r="X452" s="170" t="str">
        <f>IF(OR(AND(OR($J452="Retired",$J452="Permanent Low-Use"),$K452&lt;=2029),(AND($J452="New",$K452&gt;2029))),"N/A",IF($N452=0,0,IF(ISERROR(VLOOKUP($E452,'Source Data'!$B$29:$J$60, MATCH($L452, 'Source Data'!$B$26:$J$26,1),TRUE))=TRUE,"",VLOOKUP($E452,'Source Data'!$B$29:$J$60,MATCH($L452, 'Source Data'!$B$26:$J$26,1),TRUE))))</f>
        <v/>
      </c>
      <c r="Y452" s="170" t="str">
        <f>IF(OR(AND(OR($J452="Retired",$J452="Permanent Low-Use"),$K452&lt;=2030),(AND($J452="New",$K452&gt;2030))),"N/A",IF($N452=0,0,IF(ISERROR(VLOOKUP($E452,'Source Data'!$B$29:$J$60, MATCH($L452, 'Source Data'!$B$26:$J$26,1),TRUE))=TRUE,"",VLOOKUP($E452,'Source Data'!$B$29:$J$60,MATCH($L452, 'Source Data'!$B$26:$J$26,1),TRUE))))</f>
        <v/>
      </c>
      <c r="Z452" s="171" t="str">
        <f>IF(ISNUMBER($L452),IF(OR(AND(OR($J452="Retired",$J452="Permanent Low-Use"),$K452&lt;=2020),(AND($J452="New",$K452&gt;2020))),"N/A",VLOOKUP($F452,'Source Data'!$B$15:$I$22,5)),"")</f>
        <v/>
      </c>
      <c r="AA452" s="171" t="str">
        <f>IF(ISNUMBER($F452), IF(OR(AND(OR($J452="Retired", $J452="Permanent Low-Use"), $K452&lt;=2021), (AND($J452= "New", $K452&gt;2021))), "N/A", VLOOKUP($F452, 'Source Data'!$B$15:$I$22,6)), "")</f>
        <v/>
      </c>
      <c r="AB452" s="171" t="str">
        <f>IF(ISNUMBER($F452), IF(OR(AND(OR($J452="Retired", $J452="Permanent Low-Use"), $K452&lt;=2022), (AND($J452= "New", $K452&gt;2022))), "N/A", VLOOKUP($F452, 'Source Data'!$B$15:$I$22,7)), "")</f>
        <v/>
      </c>
      <c r="AC452" s="171" t="str">
        <f>IF(ISNUMBER($F452), IF(OR(AND(OR($J452="Retired", $J452="Permanent Low-Use"), $K452&lt;=2023), (AND($J452= "New", $K452&gt;2023))), "N/A", VLOOKUP($F452, 'Source Data'!$B$15:$I$22,8)), "")</f>
        <v/>
      </c>
      <c r="AD452" s="171" t="str">
        <f>IF(ISNUMBER($F452), IF(OR(AND(OR($J452="Retired", $J452="Permanent Low-Use"), $K452&lt;=2024), (AND($J452= "New", $K452&gt;2024))), "N/A", VLOOKUP($F452, 'Source Data'!$B$15:$I$22,8)), "")</f>
        <v/>
      </c>
      <c r="AE452" s="171" t="str">
        <f>IF(ISNUMBER($F452), IF(OR(AND(OR($J452="Retired", $J452="Permanent Low-Use"), $K452&lt;=2025), (AND($J452= "New", $K452&gt;2025))), "N/A", VLOOKUP($F452, 'Source Data'!$B$15:$I$22,8)), "")</f>
        <v/>
      </c>
      <c r="AF452" s="171" t="str">
        <f>IF(ISNUMBER($F452), IF(OR(AND(OR($J452="Retired", $J452="Permanent Low-Use"), $K452&lt;=2026), (AND($J452= "New", $K452&gt;2026))), "N/A", VLOOKUP($F452, 'Source Data'!$B$15:$I$22,8)), "")</f>
        <v/>
      </c>
      <c r="AG452" s="171" t="str">
        <f>IF(ISNUMBER($F452), IF(OR(AND(OR($J452="Retired", $J452="Permanent Low-Use"), $K452&lt;=2027), (AND($J452= "New", $K452&gt;2027))), "N/A", VLOOKUP($F452, 'Source Data'!$B$15:$I$22,8)), "")</f>
        <v/>
      </c>
      <c r="AH452" s="171" t="str">
        <f>IF(ISNUMBER($F452), IF(OR(AND(OR($J452="Retired", $J452="Permanent Low-Use"), $K452&lt;=2028), (AND($J452= "New", $K452&gt;2028))), "N/A", VLOOKUP($F452, 'Source Data'!$B$15:$I$22,8)), "")</f>
        <v/>
      </c>
      <c r="AI452" s="171" t="str">
        <f>IF(ISNUMBER($F452), IF(OR(AND(OR($J452="Retired", $J452="Permanent Low-Use"), $K452&lt;=2029), (AND($J452= "New", $K452&gt;2029))), "N/A", VLOOKUP($F452, 'Source Data'!$B$15:$I$22,8)), "")</f>
        <v/>
      </c>
      <c r="AJ452" s="171" t="str">
        <f>IF(ISNUMBER($F452), IF(OR(AND(OR($J452="Retired", $J452="Permanent Low-Use"), $K452&lt;=2030), (AND($J452= "New", $K452&gt;2030))), "N/A", VLOOKUP($F452, 'Source Data'!$B$15:$I$22,8)), "")</f>
        <v/>
      </c>
      <c r="AK452" s="171" t="str">
        <f>IF($N452= 0, "N/A", IF(ISERROR(VLOOKUP($F452, 'Source Data'!$B$4:$C$11,2)), "", VLOOKUP($F452, 'Source Data'!$B$4:$C$11,2)))</f>
        <v/>
      </c>
    </row>
    <row r="453" spans="1:37" x14ac:dyDescent="0.35">
      <c r="A453" s="99"/>
      <c r="B453" s="89"/>
      <c r="C453" s="90"/>
      <c r="D453" s="90"/>
      <c r="E453" s="91"/>
      <c r="F453" s="91"/>
      <c r="G453" s="86"/>
      <c r="H453" s="87"/>
      <c r="I453" s="86"/>
      <c r="J453" s="88"/>
      <c r="K453" s="92"/>
      <c r="L453" s="168" t="str">
        <f t="shared" si="17"/>
        <v/>
      </c>
      <c r="M453" s="170" t="str">
        <f>IF(ISERROR(VLOOKUP(E453,'Source Data'!$B$67:$J$97, MATCH(F453, 'Source Data'!$B$64:$J$64,1),TRUE))=TRUE,"",VLOOKUP(E453,'Source Data'!$B$67:$J$97,MATCH(F453, 'Source Data'!$B$64:$J$64,1),TRUE))</f>
        <v/>
      </c>
      <c r="N453" s="169" t="str">
        <f t="shared" si="18"/>
        <v/>
      </c>
      <c r="O453" s="170" t="str">
        <f>IF(OR(AND(OR($J453="Retired",$J453="Permanent Low-Use"),$K453&lt;=2020),(AND($J453="New",$K453&gt;2020))),"N/A",IF($N453=0,0,IF(ISERROR(VLOOKUP($E453,'Source Data'!$B$29:$J$60, MATCH($L453, 'Source Data'!$B$26:$J$26,1),TRUE))=TRUE,"",VLOOKUP($E453,'Source Data'!$B$29:$J$60,MATCH($L453, 'Source Data'!$B$26:$J$26,1),TRUE))))</f>
        <v/>
      </c>
      <c r="P453" s="170" t="str">
        <f>IF(OR(AND(OR($J453="Retired",$J453="Permanent Low-Use"),$K453&lt;=2021),(AND($J453="New",$K453&gt;2021))),"N/A",IF($N453=0,0,IF(ISERROR(VLOOKUP($E453,'Source Data'!$B$29:$J$60, MATCH($L453, 'Source Data'!$B$26:$J$26,1),TRUE))=TRUE,"",VLOOKUP($E453,'Source Data'!$B$29:$J$60,MATCH($L453, 'Source Data'!$B$26:$J$26,1),TRUE))))</f>
        <v/>
      </c>
      <c r="Q453" s="170" t="str">
        <f>IF(OR(AND(OR($J453="Retired",$J453="Permanent Low-Use"),$K453&lt;=2022),(AND($J453="New",$K453&gt;2022))),"N/A",IF($N453=0,0,IF(ISERROR(VLOOKUP($E453,'Source Data'!$B$29:$J$60, MATCH($L453, 'Source Data'!$B$26:$J$26,1),TRUE))=TRUE,"",VLOOKUP($E453,'Source Data'!$B$29:$J$60,MATCH($L453, 'Source Data'!$B$26:$J$26,1),TRUE))))</f>
        <v/>
      </c>
      <c r="R453" s="170" t="str">
        <f>IF(OR(AND(OR($J453="Retired",$J453="Permanent Low-Use"),$K453&lt;=2023),(AND($J453="New",$K453&gt;2023))),"N/A",IF($N453=0,0,IF(ISERROR(VLOOKUP($E453,'Source Data'!$B$29:$J$60, MATCH($L453, 'Source Data'!$B$26:$J$26,1),TRUE))=TRUE,"",VLOOKUP($E453,'Source Data'!$B$29:$J$60,MATCH($L453, 'Source Data'!$B$26:$J$26,1),TRUE))))</f>
        <v/>
      </c>
      <c r="S453" s="170" t="str">
        <f>IF(OR(AND(OR($J453="Retired",$J453="Permanent Low-Use"),$K453&lt;=2024),(AND($J453="New",$K453&gt;2024))),"N/A",IF($N453=0,0,IF(ISERROR(VLOOKUP($E453,'Source Data'!$B$29:$J$60, MATCH($L453, 'Source Data'!$B$26:$J$26,1),TRUE))=TRUE,"",VLOOKUP($E453,'Source Data'!$B$29:$J$60,MATCH($L453, 'Source Data'!$B$26:$J$26,1),TRUE))))</f>
        <v/>
      </c>
      <c r="T453" s="170" t="str">
        <f>IF(OR(AND(OR($J453="Retired",$J453="Permanent Low-Use"),$K453&lt;=2025),(AND($J453="New",$K453&gt;2025))),"N/A",IF($N453=0,0,IF(ISERROR(VLOOKUP($E453,'Source Data'!$B$29:$J$60, MATCH($L453, 'Source Data'!$B$26:$J$26,1),TRUE))=TRUE,"",VLOOKUP($E453,'Source Data'!$B$29:$J$60,MATCH($L453, 'Source Data'!$B$26:$J$26,1),TRUE))))</f>
        <v/>
      </c>
      <c r="U453" s="170" t="str">
        <f>IF(OR(AND(OR($J453="Retired",$J453="Permanent Low-Use"),$K453&lt;=2026),(AND($J453="New",$K453&gt;2026))),"N/A",IF($N453=0,0,IF(ISERROR(VLOOKUP($E453,'Source Data'!$B$29:$J$60, MATCH($L453, 'Source Data'!$B$26:$J$26,1),TRUE))=TRUE,"",VLOOKUP($E453,'Source Data'!$B$29:$J$60,MATCH($L453, 'Source Data'!$B$26:$J$26,1),TRUE))))</f>
        <v/>
      </c>
      <c r="V453" s="170" t="str">
        <f>IF(OR(AND(OR($J453="Retired",$J453="Permanent Low-Use"),$K453&lt;=2027),(AND($J453="New",$K453&gt;2027))),"N/A",IF($N453=0,0,IF(ISERROR(VLOOKUP($E453,'Source Data'!$B$29:$J$60, MATCH($L453, 'Source Data'!$B$26:$J$26,1),TRUE))=TRUE,"",VLOOKUP($E453,'Source Data'!$B$29:$J$60,MATCH($L453, 'Source Data'!$B$26:$J$26,1),TRUE))))</f>
        <v/>
      </c>
      <c r="W453" s="170" t="str">
        <f>IF(OR(AND(OR($J453="Retired",$J453="Permanent Low-Use"),$K453&lt;=2028),(AND($J453="New",$K453&gt;2028))),"N/A",IF($N453=0,0,IF(ISERROR(VLOOKUP($E453,'Source Data'!$B$29:$J$60, MATCH($L453, 'Source Data'!$B$26:$J$26,1),TRUE))=TRUE,"",VLOOKUP($E453,'Source Data'!$B$29:$J$60,MATCH($L453, 'Source Data'!$B$26:$J$26,1),TRUE))))</f>
        <v/>
      </c>
      <c r="X453" s="170" t="str">
        <f>IF(OR(AND(OR($J453="Retired",$J453="Permanent Low-Use"),$K453&lt;=2029),(AND($J453="New",$K453&gt;2029))),"N/A",IF($N453=0,0,IF(ISERROR(VLOOKUP($E453,'Source Data'!$B$29:$J$60, MATCH($L453, 'Source Data'!$B$26:$J$26,1),TRUE))=TRUE,"",VLOOKUP($E453,'Source Data'!$B$29:$J$60,MATCH($L453, 'Source Data'!$B$26:$J$26,1),TRUE))))</f>
        <v/>
      </c>
      <c r="Y453" s="170" t="str">
        <f>IF(OR(AND(OR($J453="Retired",$J453="Permanent Low-Use"),$K453&lt;=2030),(AND($J453="New",$K453&gt;2030))),"N/A",IF($N453=0,0,IF(ISERROR(VLOOKUP($E453,'Source Data'!$B$29:$J$60, MATCH($L453, 'Source Data'!$B$26:$J$26,1),TRUE))=TRUE,"",VLOOKUP($E453,'Source Data'!$B$29:$J$60,MATCH($L453, 'Source Data'!$B$26:$J$26,1),TRUE))))</f>
        <v/>
      </c>
      <c r="Z453" s="171" t="str">
        <f>IF(ISNUMBER($L453),IF(OR(AND(OR($J453="Retired",$J453="Permanent Low-Use"),$K453&lt;=2020),(AND($J453="New",$K453&gt;2020))),"N/A",VLOOKUP($F453,'Source Data'!$B$15:$I$22,5)),"")</f>
        <v/>
      </c>
      <c r="AA453" s="171" t="str">
        <f>IF(ISNUMBER($F453), IF(OR(AND(OR($J453="Retired", $J453="Permanent Low-Use"), $K453&lt;=2021), (AND($J453= "New", $K453&gt;2021))), "N/A", VLOOKUP($F453, 'Source Data'!$B$15:$I$22,6)), "")</f>
        <v/>
      </c>
      <c r="AB453" s="171" t="str">
        <f>IF(ISNUMBER($F453), IF(OR(AND(OR($J453="Retired", $J453="Permanent Low-Use"), $K453&lt;=2022), (AND($J453= "New", $K453&gt;2022))), "N/A", VLOOKUP($F453, 'Source Data'!$B$15:$I$22,7)), "")</f>
        <v/>
      </c>
      <c r="AC453" s="171" t="str">
        <f>IF(ISNUMBER($F453), IF(OR(AND(OR($J453="Retired", $J453="Permanent Low-Use"), $K453&lt;=2023), (AND($J453= "New", $K453&gt;2023))), "N/A", VLOOKUP($F453, 'Source Data'!$B$15:$I$22,8)), "")</f>
        <v/>
      </c>
      <c r="AD453" s="171" t="str">
        <f>IF(ISNUMBER($F453), IF(OR(AND(OR($J453="Retired", $J453="Permanent Low-Use"), $K453&lt;=2024), (AND($J453= "New", $K453&gt;2024))), "N/A", VLOOKUP($F453, 'Source Data'!$B$15:$I$22,8)), "")</f>
        <v/>
      </c>
      <c r="AE453" s="171" t="str">
        <f>IF(ISNUMBER($F453), IF(OR(AND(OR($J453="Retired", $J453="Permanent Low-Use"), $K453&lt;=2025), (AND($J453= "New", $K453&gt;2025))), "N/A", VLOOKUP($F453, 'Source Data'!$B$15:$I$22,8)), "")</f>
        <v/>
      </c>
      <c r="AF453" s="171" t="str">
        <f>IF(ISNUMBER($F453), IF(OR(AND(OR($J453="Retired", $J453="Permanent Low-Use"), $K453&lt;=2026), (AND($J453= "New", $K453&gt;2026))), "N/A", VLOOKUP($F453, 'Source Data'!$B$15:$I$22,8)), "")</f>
        <v/>
      </c>
      <c r="AG453" s="171" t="str">
        <f>IF(ISNUMBER($F453), IF(OR(AND(OR($J453="Retired", $J453="Permanent Low-Use"), $K453&lt;=2027), (AND($J453= "New", $K453&gt;2027))), "N/A", VLOOKUP($F453, 'Source Data'!$B$15:$I$22,8)), "")</f>
        <v/>
      </c>
      <c r="AH453" s="171" t="str">
        <f>IF(ISNUMBER($F453), IF(OR(AND(OR($J453="Retired", $J453="Permanent Low-Use"), $K453&lt;=2028), (AND($J453= "New", $K453&gt;2028))), "N/A", VLOOKUP($F453, 'Source Data'!$B$15:$I$22,8)), "")</f>
        <v/>
      </c>
      <c r="AI453" s="171" t="str">
        <f>IF(ISNUMBER($F453), IF(OR(AND(OR($J453="Retired", $J453="Permanent Low-Use"), $K453&lt;=2029), (AND($J453= "New", $K453&gt;2029))), "N/A", VLOOKUP($F453, 'Source Data'!$B$15:$I$22,8)), "")</f>
        <v/>
      </c>
      <c r="AJ453" s="171" t="str">
        <f>IF(ISNUMBER($F453), IF(OR(AND(OR($J453="Retired", $J453="Permanent Low-Use"), $K453&lt;=2030), (AND($J453= "New", $K453&gt;2030))), "N/A", VLOOKUP($F453, 'Source Data'!$B$15:$I$22,8)), "")</f>
        <v/>
      </c>
      <c r="AK453" s="171" t="str">
        <f>IF($N453= 0, "N/A", IF(ISERROR(VLOOKUP($F453, 'Source Data'!$B$4:$C$11,2)), "", VLOOKUP($F453, 'Source Data'!$B$4:$C$11,2)))</f>
        <v/>
      </c>
    </row>
    <row r="454" spans="1:37" x14ac:dyDescent="0.35">
      <c r="A454" s="99"/>
      <c r="B454" s="89"/>
      <c r="C454" s="90"/>
      <c r="D454" s="90"/>
      <c r="E454" s="91"/>
      <c r="F454" s="91"/>
      <c r="G454" s="86"/>
      <c r="H454" s="87"/>
      <c r="I454" s="86"/>
      <c r="J454" s="88"/>
      <c r="K454" s="92"/>
      <c r="L454" s="168" t="str">
        <f t="shared" si="17"/>
        <v/>
      </c>
      <c r="M454" s="170" t="str">
        <f>IF(ISERROR(VLOOKUP(E454,'Source Data'!$B$67:$J$97, MATCH(F454, 'Source Data'!$B$64:$J$64,1),TRUE))=TRUE,"",VLOOKUP(E454,'Source Data'!$B$67:$J$97,MATCH(F454, 'Source Data'!$B$64:$J$64,1),TRUE))</f>
        <v/>
      </c>
      <c r="N454" s="169" t="str">
        <f t="shared" si="18"/>
        <v/>
      </c>
      <c r="O454" s="170" t="str">
        <f>IF(OR(AND(OR($J454="Retired",$J454="Permanent Low-Use"),$K454&lt;=2020),(AND($J454="New",$K454&gt;2020))),"N/A",IF($N454=0,0,IF(ISERROR(VLOOKUP($E454,'Source Data'!$B$29:$J$60, MATCH($L454, 'Source Data'!$B$26:$J$26,1),TRUE))=TRUE,"",VLOOKUP($E454,'Source Data'!$B$29:$J$60,MATCH($L454, 'Source Data'!$B$26:$J$26,1),TRUE))))</f>
        <v/>
      </c>
      <c r="P454" s="170" t="str">
        <f>IF(OR(AND(OR($J454="Retired",$J454="Permanent Low-Use"),$K454&lt;=2021),(AND($J454="New",$K454&gt;2021))),"N/A",IF($N454=0,0,IF(ISERROR(VLOOKUP($E454,'Source Data'!$B$29:$J$60, MATCH($L454, 'Source Data'!$B$26:$J$26,1),TRUE))=TRUE,"",VLOOKUP($E454,'Source Data'!$B$29:$J$60,MATCH($L454, 'Source Data'!$B$26:$J$26,1),TRUE))))</f>
        <v/>
      </c>
      <c r="Q454" s="170" t="str">
        <f>IF(OR(AND(OR($J454="Retired",$J454="Permanent Low-Use"),$K454&lt;=2022),(AND($J454="New",$K454&gt;2022))),"N/A",IF($N454=0,0,IF(ISERROR(VLOOKUP($E454,'Source Data'!$B$29:$J$60, MATCH($L454, 'Source Data'!$B$26:$J$26,1),TRUE))=TRUE,"",VLOOKUP($E454,'Source Data'!$B$29:$J$60,MATCH($L454, 'Source Data'!$B$26:$J$26,1),TRUE))))</f>
        <v/>
      </c>
      <c r="R454" s="170" t="str">
        <f>IF(OR(AND(OR($J454="Retired",$J454="Permanent Low-Use"),$K454&lt;=2023),(AND($J454="New",$K454&gt;2023))),"N/A",IF($N454=0,0,IF(ISERROR(VLOOKUP($E454,'Source Data'!$B$29:$J$60, MATCH($L454, 'Source Data'!$B$26:$J$26,1),TRUE))=TRUE,"",VLOOKUP($E454,'Source Data'!$B$29:$J$60,MATCH($L454, 'Source Data'!$B$26:$J$26,1),TRUE))))</f>
        <v/>
      </c>
      <c r="S454" s="170" t="str">
        <f>IF(OR(AND(OR($J454="Retired",$J454="Permanent Low-Use"),$K454&lt;=2024),(AND($J454="New",$K454&gt;2024))),"N/A",IF($N454=0,0,IF(ISERROR(VLOOKUP($E454,'Source Data'!$B$29:$J$60, MATCH($L454, 'Source Data'!$B$26:$J$26,1),TRUE))=TRUE,"",VLOOKUP($E454,'Source Data'!$B$29:$J$60,MATCH($L454, 'Source Data'!$B$26:$J$26,1),TRUE))))</f>
        <v/>
      </c>
      <c r="T454" s="170" t="str">
        <f>IF(OR(AND(OR($J454="Retired",$J454="Permanent Low-Use"),$K454&lt;=2025),(AND($J454="New",$K454&gt;2025))),"N/A",IF($N454=0,0,IF(ISERROR(VLOOKUP($E454,'Source Data'!$B$29:$J$60, MATCH($L454, 'Source Data'!$B$26:$J$26,1),TRUE))=TRUE,"",VLOOKUP($E454,'Source Data'!$B$29:$J$60,MATCH($L454, 'Source Data'!$B$26:$J$26,1),TRUE))))</f>
        <v/>
      </c>
      <c r="U454" s="170" t="str">
        <f>IF(OR(AND(OR($J454="Retired",$J454="Permanent Low-Use"),$K454&lt;=2026),(AND($J454="New",$K454&gt;2026))),"N/A",IF($N454=0,0,IF(ISERROR(VLOOKUP($E454,'Source Data'!$B$29:$J$60, MATCH($L454, 'Source Data'!$B$26:$J$26,1),TRUE))=TRUE,"",VLOOKUP($E454,'Source Data'!$B$29:$J$60,MATCH($L454, 'Source Data'!$B$26:$J$26,1),TRUE))))</f>
        <v/>
      </c>
      <c r="V454" s="170" t="str">
        <f>IF(OR(AND(OR($J454="Retired",$J454="Permanent Low-Use"),$K454&lt;=2027),(AND($J454="New",$K454&gt;2027))),"N/A",IF($N454=0,0,IF(ISERROR(VLOOKUP($E454,'Source Data'!$B$29:$J$60, MATCH($L454, 'Source Data'!$B$26:$J$26,1),TRUE))=TRUE,"",VLOOKUP($E454,'Source Data'!$B$29:$J$60,MATCH($L454, 'Source Data'!$B$26:$J$26,1),TRUE))))</f>
        <v/>
      </c>
      <c r="W454" s="170" t="str">
        <f>IF(OR(AND(OR($J454="Retired",$J454="Permanent Low-Use"),$K454&lt;=2028),(AND($J454="New",$K454&gt;2028))),"N/A",IF($N454=0,0,IF(ISERROR(VLOOKUP($E454,'Source Data'!$B$29:$J$60, MATCH($L454, 'Source Data'!$B$26:$J$26,1),TRUE))=TRUE,"",VLOOKUP($E454,'Source Data'!$B$29:$J$60,MATCH($L454, 'Source Data'!$B$26:$J$26,1),TRUE))))</f>
        <v/>
      </c>
      <c r="X454" s="170" t="str">
        <f>IF(OR(AND(OR($J454="Retired",$J454="Permanent Low-Use"),$K454&lt;=2029),(AND($J454="New",$K454&gt;2029))),"N/A",IF($N454=0,0,IF(ISERROR(VLOOKUP($E454,'Source Data'!$B$29:$J$60, MATCH($L454, 'Source Data'!$B$26:$J$26,1),TRUE))=TRUE,"",VLOOKUP($E454,'Source Data'!$B$29:$J$60,MATCH($L454, 'Source Data'!$B$26:$J$26,1),TRUE))))</f>
        <v/>
      </c>
      <c r="Y454" s="170" t="str">
        <f>IF(OR(AND(OR($J454="Retired",$J454="Permanent Low-Use"),$K454&lt;=2030),(AND($J454="New",$K454&gt;2030))),"N/A",IF($N454=0,0,IF(ISERROR(VLOOKUP($E454,'Source Data'!$B$29:$J$60, MATCH($L454, 'Source Data'!$B$26:$J$26,1),TRUE))=TRUE,"",VLOOKUP($E454,'Source Data'!$B$29:$J$60,MATCH($L454, 'Source Data'!$B$26:$J$26,1),TRUE))))</f>
        <v/>
      </c>
      <c r="Z454" s="171" t="str">
        <f>IF(ISNUMBER($L454),IF(OR(AND(OR($J454="Retired",$J454="Permanent Low-Use"),$K454&lt;=2020),(AND($J454="New",$K454&gt;2020))),"N/A",VLOOKUP($F454,'Source Data'!$B$15:$I$22,5)),"")</f>
        <v/>
      </c>
      <c r="AA454" s="171" t="str">
        <f>IF(ISNUMBER($F454), IF(OR(AND(OR($J454="Retired", $J454="Permanent Low-Use"), $K454&lt;=2021), (AND($J454= "New", $K454&gt;2021))), "N/A", VLOOKUP($F454, 'Source Data'!$B$15:$I$22,6)), "")</f>
        <v/>
      </c>
      <c r="AB454" s="171" t="str">
        <f>IF(ISNUMBER($F454), IF(OR(AND(OR($J454="Retired", $J454="Permanent Low-Use"), $K454&lt;=2022), (AND($J454= "New", $K454&gt;2022))), "N/A", VLOOKUP($F454, 'Source Data'!$B$15:$I$22,7)), "")</f>
        <v/>
      </c>
      <c r="AC454" s="171" t="str">
        <f>IF(ISNUMBER($F454), IF(OR(AND(OR($J454="Retired", $J454="Permanent Low-Use"), $K454&lt;=2023), (AND($J454= "New", $K454&gt;2023))), "N/A", VLOOKUP($F454, 'Source Data'!$B$15:$I$22,8)), "")</f>
        <v/>
      </c>
      <c r="AD454" s="171" t="str">
        <f>IF(ISNUMBER($F454), IF(OR(AND(OR($J454="Retired", $J454="Permanent Low-Use"), $K454&lt;=2024), (AND($J454= "New", $K454&gt;2024))), "N/A", VLOOKUP($F454, 'Source Data'!$B$15:$I$22,8)), "")</f>
        <v/>
      </c>
      <c r="AE454" s="171" t="str">
        <f>IF(ISNUMBER($F454), IF(OR(AND(OR($J454="Retired", $J454="Permanent Low-Use"), $K454&lt;=2025), (AND($J454= "New", $K454&gt;2025))), "N/A", VLOOKUP($F454, 'Source Data'!$B$15:$I$22,8)), "")</f>
        <v/>
      </c>
      <c r="AF454" s="171" t="str">
        <f>IF(ISNUMBER($F454), IF(OR(AND(OR($J454="Retired", $J454="Permanent Low-Use"), $K454&lt;=2026), (AND($J454= "New", $K454&gt;2026))), "N/A", VLOOKUP($F454, 'Source Data'!$B$15:$I$22,8)), "")</f>
        <v/>
      </c>
      <c r="AG454" s="171" t="str">
        <f>IF(ISNUMBER($F454), IF(OR(AND(OR($J454="Retired", $J454="Permanent Low-Use"), $K454&lt;=2027), (AND($J454= "New", $K454&gt;2027))), "N/A", VLOOKUP($F454, 'Source Data'!$B$15:$I$22,8)), "")</f>
        <v/>
      </c>
      <c r="AH454" s="171" t="str">
        <f>IF(ISNUMBER($F454), IF(OR(AND(OR($J454="Retired", $J454="Permanent Low-Use"), $K454&lt;=2028), (AND($J454= "New", $K454&gt;2028))), "N/A", VLOOKUP($F454, 'Source Data'!$B$15:$I$22,8)), "")</f>
        <v/>
      </c>
      <c r="AI454" s="171" t="str">
        <f>IF(ISNUMBER($F454), IF(OR(AND(OR($J454="Retired", $J454="Permanent Low-Use"), $K454&lt;=2029), (AND($J454= "New", $K454&gt;2029))), "N/A", VLOOKUP($F454, 'Source Data'!$B$15:$I$22,8)), "")</f>
        <v/>
      </c>
      <c r="AJ454" s="171" t="str">
        <f>IF(ISNUMBER($F454), IF(OR(AND(OR($J454="Retired", $J454="Permanent Low-Use"), $K454&lt;=2030), (AND($J454= "New", $K454&gt;2030))), "N/A", VLOOKUP($F454, 'Source Data'!$B$15:$I$22,8)), "")</f>
        <v/>
      </c>
      <c r="AK454" s="171" t="str">
        <f>IF($N454= 0, "N/A", IF(ISERROR(VLOOKUP($F454, 'Source Data'!$B$4:$C$11,2)), "", VLOOKUP($F454, 'Source Data'!$B$4:$C$11,2)))</f>
        <v/>
      </c>
    </row>
    <row r="455" spans="1:37" x14ac:dyDescent="0.35">
      <c r="A455" s="99"/>
      <c r="B455" s="89"/>
      <c r="C455" s="90"/>
      <c r="D455" s="90"/>
      <c r="E455" s="91"/>
      <c r="F455" s="91"/>
      <c r="G455" s="86"/>
      <c r="H455" s="87"/>
      <c r="I455" s="86"/>
      <c r="J455" s="88"/>
      <c r="K455" s="92"/>
      <c r="L455" s="168" t="str">
        <f t="shared" si="17"/>
        <v/>
      </c>
      <c r="M455" s="170" t="str">
        <f>IF(ISERROR(VLOOKUP(E455,'Source Data'!$B$67:$J$97, MATCH(F455, 'Source Data'!$B$64:$J$64,1),TRUE))=TRUE,"",VLOOKUP(E455,'Source Data'!$B$67:$J$97,MATCH(F455, 'Source Data'!$B$64:$J$64,1),TRUE))</f>
        <v/>
      </c>
      <c r="N455" s="169" t="str">
        <f t="shared" si="18"/>
        <v/>
      </c>
      <c r="O455" s="170" t="str">
        <f>IF(OR(AND(OR($J455="Retired",$J455="Permanent Low-Use"),$K455&lt;=2020),(AND($J455="New",$K455&gt;2020))),"N/A",IF($N455=0,0,IF(ISERROR(VLOOKUP($E455,'Source Data'!$B$29:$J$60, MATCH($L455, 'Source Data'!$B$26:$J$26,1),TRUE))=TRUE,"",VLOOKUP($E455,'Source Data'!$B$29:$J$60,MATCH($L455, 'Source Data'!$B$26:$J$26,1),TRUE))))</f>
        <v/>
      </c>
      <c r="P455" s="170" t="str">
        <f>IF(OR(AND(OR($J455="Retired",$J455="Permanent Low-Use"),$K455&lt;=2021),(AND($J455="New",$K455&gt;2021))),"N/A",IF($N455=0,0,IF(ISERROR(VLOOKUP($E455,'Source Data'!$B$29:$J$60, MATCH($L455, 'Source Data'!$B$26:$J$26,1),TRUE))=TRUE,"",VLOOKUP($E455,'Source Data'!$B$29:$J$60,MATCH($L455, 'Source Data'!$B$26:$J$26,1),TRUE))))</f>
        <v/>
      </c>
      <c r="Q455" s="170" t="str">
        <f>IF(OR(AND(OR($J455="Retired",$J455="Permanent Low-Use"),$K455&lt;=2022),(AND($J455="New",$K455&gt;2022))),"N/A",IF($N455=0,0,IF(ISERROR(VLOOKUP($E455,'Source Data'!$B$29:$J$60, MATCH($L455, 'Source Data'!$B$26:$J$26,1),TRUE))=TRUE,"",VLOOKUP($E455,'Source Data'!$B$29:$J$60,MATCH($L455, 'Source Data'!$B$26:$J$26,1),TRUE))))</f>
        <v/>
      </c>
      <c r="R455" s="170" t="str">
        <f>IF(OR(AND(OR($J455="Retired",$J455="Permanent Low-Use"),$K455&lt;=2023),(AND($J455="New",$K455&gt;2023))),"N/A",IF($N455=0,0,IF(ISERROR(VLOOKUP($E455,'Source Data'!$B$29:$J$60, MATCH($L455, 'Source Data'!$B$26:$J$26,1),TRUE))=TRUE,"",VLOOKUP($E455,'Source Data'!$B$29:$J$60,MATCH($L455, 'Source Data'!$B$26:$J$26,1),TRUE))))</f>
        <v/>
      </c>
      <c r="S455" s="170" t="str">
        <f>IF(OR(AND(OR($J455="Retired",$J455="Permanent Low-Use"),$K455&lt;=2024),(AND($J455="New",$K455&gt;2024))),"N/A",IF($N455=0,0,IF(ISERROR(VLOOKUP($E455,'Source Data'!$B$29:$J$60, MATCH($L455, 'Source Data'!$B$26:$J$26,1),TRUE))=TRUE,"",VLOOKUP($E455,'Source Data'!$B$29:$J$60,MATCH($L455, 'Source Data'!$B$26:$J$26,1),TRUE))))</f>
        <v/>
      </c>
      <c r="T455" s="170" t="str">
        <f>IF(OR(AND(OR($J455="Retired",$J455="Permanent Low-Use"),$K455&lt;=2025),(AND($J455="New",$K455&gt;2025))),"N/A",IF($N455=0,0,IF(ISERROR(VLOOKUP($E455,'Source Data'!$B$29:$J$60, MATCH($L455, 'Source Data'!$B$26:$J$26,1),TRUE))=TRUE,"",VLOOKUP($E455,'Source Data'!$B$29:$J$60,MATCH($L455, 'Source Data'!$B$26:$J$26,1),TRUE))))</f>
        <v/>
      </c>
      <c r="U455" s="170" t="str">
        <f>IF(OR(AND(OR($J455="Retired",$J455="Permanent Low-Use"),$K455&lt;=2026),(AND($J455="New",$K455&gt;2026))),"N/A",IF($N455=0,0,IF(ISERROR(VLOOKUP($E455,'Source Data'!$B$29:$J$60, MATCH($L455, 'Source Data'!$B$26:$J$26,1),TRUE))=TRUE,"",VLOOKUP($E455,'Source Data'!$B$29:$J$60,MATCH($L455, 'Source Data'!$B$26:$J$26,1),TRUE))))</f>
        <v/>
      </c>
      <c r="V455" s="170" t="str">
        <f>IF(OR(AND(OR($J455="Retired",$J455="Permanent Low-Use"),$K455&lt;=2027),(AND($J455="New",$K455&gt;2027))),"N/A",IF($N455=0,0,IF(ISERROR(VLOOKUP($E455,'Source Data'!$B$29:$J$60, MATCH($L455, 'Source Data'!$B$26:$J$26,1),TRUE))=TRUE,"",VLOOKUP($E455,'Source Data'!$B$29:$J$60,MATCH($L455, 'Source Data'!$B$26:$J$26,1),TRUE))))</f>
        <v/>
      </c>
      <c r="W455" s="170" t="str">
        <f>IF(OR(AND(OR($J455="Retired",$J455="Permanent Low-Use"),$K455&lt;=2028),(AND($J455="New",$K455&gt;2028))),"N/A",IF($N455=0,0,IF(ISERROR(VLOOKUP($E455,'Source Data'!$B$29:$J$60, MATCH($L455, 'Source Data'!$B$26:$J$26,1),TRUE))=TRUE,"",VLOOKUP($E455,'Source Data'!$B$29:$J$60,MATCH($L455, 'Source Data'!$B$26:$J$26,1),TRUE))))</f>
        <v/>
      </c>
      <c r="X455" s="170" t="str">
        <f>IF(OR(AND(OR($J455="Retired",$J455="Permanent Low-Use"),$K455&lt;=2029),(AND($J455="New",$K455&gt;2029))),"N/A",IF($N455=0,0,IF(ISERROR(VLOOKUP($E455,'Source Data'!$B$29:$J$60, MATCH($L455, 'Source Data'!$B$26:$J$26,1),TRUE))=TRUE,"",VLOOKUP($E455,'Source Data'!$B$29:$J$60,MATCH($L455, 'Source Data'!$B$26:$J$26,1),TRUE))))</f>
        <v/>
      </c>
      <c r="Y455" s="170" t="str">
        <f>IF(OR(AND(OR($J455="Retired",$J455="Permanent Low-Use"),$K455&lt;=2030),(AND($J455="New",$K455&gt;2030))),"N/A",IF($N455=0,0,IF(ISERROR(VLOOKUP($E455,'Source Data'!$B$29:$J$60, MATCH($L455, 'Source Data'!$B$26:$J$26,1),TRUE))=TRUE,"",VLOOKUP($E455,'Source Data'!$B$29:$J$60,MATCH($L455, 'Source Data'!$B$26:$J$26,1),TRUE))))</f>
        <v/>
      </c>
      <c r="Z455" s="171" t="str">
        <f>IF(ISNUMBER($L455),IF(OR(AND(OR($J455="Retired",$J455="Permanent Low-Use"),$K455&lt;=2020),(AND($J455="New",$K455&gt;2020))),"N/A",VLOOKUP($F455,'Source Data'!$B$15:$I$22,5)),"")</f>
        <v/>
      </c>
      <c r="AA455" s="171" t="str">
        <f>IF(ISNUMBER($F455), IF(OR(AND(OR($J455="Retired", $J455="Permanent Low-Use"), $K455&lt;=2021), (AND($J455= "New", $K455&gt;2021))), "N/A", VLOOKUP($F455, 'Source Data'!$B$15:$I$22,6)), "")</f>
        <v/>
      </c>
      <c r="AB455" s="171" t="str">
        <f>IF(ISNUMBER($F455), IF(OR(AND(OR($J455="Retired", $J455="Permanent Low-Use"), $K455&lt;=2022), (AND($J455= "New", $K455&gt;2022))), "N/A", VLOOKUP($F455, 'Source Data'!$B$15:$I$22,7)), "")</f>
        <v/>
      </c>
      <c r="AC455" s="171" t="str">
        <f>IF(ISNUMBER($F455), IF(OR(AND(OR($J455="Retired", $J455="Permanent Low-Use"), $K455&lt;=2023), (AND($J455= "New", $K455&gt;2023))), "N/A", VLOOKUP($F455, 'Source Data'!$B$15:$I$22,8)), "")</f>
        <v/>
      </c>
      <c r="AD455" s="171" t="str">
        <f>IF(ISNUMBER($F455), IF(OR(AND(OR($J455="Retired", $J455="Permanent Low-Use"), $K455&lt;=2024), (AND($J455= "New", $K455&gt;2024))), "N/A", VLOOKUP($F455, 'Source Data'!$B$15:$I$22,8)), "")</f>
        <v/>
      </c>
      <c r="AE455" s="171" t="str">
        <f>IF(ISNUMBER($F455), IF(OR(AND(OR($J455="Retired", $J455="Permanent Low-Use"), $K455&lt;=2025), (AND($J455= "New", $K455&gt;2025))), "N/A", VLOOKUP($F455, 'Source Data'!$B$15:$I$22,8)), "")</f>
        <v/>
      </c>
      <c r="AF455" s="171" t="str">
        <f>IF(ISNUMBER($F455), IF(OR(AND(OR($J455="Retired", $J455="Permanent Low-Use"), $K455&lt;=2026), (AND($J455= "New", $K455&gt;2026))), "N/A", VLOOKUP($F455, 'Source Data'!$B$15:$I$22,8)), "")</f>
        <v/>
      </c>
      <c r="AG455" s="171" t="str">
        <f>IF(ISNUMBER($F455), IF(OR(AND(OR($J455="Retired", $J455="Permanent Low-Use"), $K455&lt;=2027), (AND($J455= "New", $K455&gt;2027))), "N/A", VLOOKUP($F455, 'Source Data'!$B$15:$I$22,8)), "")</f>
        <v/>
      </c>
      <c r="AH455" s="171" t="str">
        <f>IF(ISNUMBER($F455), IF(OR(AND(OR($J455="Retired", $J455="Permanent Low-Use"), $K455&lt;=2028), (AND($J455= "New", $K455&gt;2028))), "N/A", VLOOKUP($F455, 'Source Data'!$B$15:$I$22,8)), "")</f>
        <v/>
      </c>
      <c r="AI455" s="171" t="str">
        <f>IF(ISNUMBER($F455), IF(OR(AND(OR($J455="Retired", $J455="Permanent Low-Use"), $K455&lt;=2029), (AND($J455= "New", $K455&gt;2029))), "N/A", VLOOKUP($F455, 'Source Data'!$B$15:$I$22,8)), "")</f>
        <v/>
      </c>
      <c r="AJ455" s="171" t="str">
        <f>IF(ISNUMBER($F455), IF(OR(AND(OR($J455="Retired", $J455="Permanent Low-Use"), $K455&lt;=2030), (AND($J455= "New", $K455&gt;2030))), "N/A", VLOOKUP($F455, 'Source Data'!$B$15:$I$22,8)), "")</f>
        <v/>
      </c>
      <c r="AK455" s="171" t="str">
        <f>IF($N455= 0, "N/A", IF(ISERROR(VLOOKUP($F455, 'Source Data'!$B$4:$C$11,2)), "", VLOOKUP($F455, 'Source Data'!$B$4:$C$11,2)))</f>
        <v/>
      </c>
    </row>
    <row r="456" spans="1:37" x14ac:dyDescent="0.35">
      <c r="A456" s="99"/>
      <c r="B456" s="89"/>
      <c r="C456" s="90"/>
      <c r="D456" s="90"/>
      <c r="E456" s="91"/>
      <c r="F456" s="91"/>
      <c r="G456" s="86"/>
      <c r="H456" s="87"/>
      <c r="I456" s="86"/>
      <c r="J456" s="88"/>
      <c r="K456" s="92"/>
      <c r="L456" s="168" t="str">
        <f t="shared" si="17"/>
        <v/>
      </c>
      <c r="M456" s="170" t="str">
        <f>IF(ISERROR(VLOOKUP(E456,'Source Data'!$B$67:$J$97, MATCH(F456, 'Source Data'!$B$64:$J$64,1),TRUE))=TRUE,"",VLOOKUP(E456,'Source Data'!$B$67:$J$97,MATCH(F456, 'Source Data'!$B$64:$J$64,1),TRUE))</f>
        <v/>
      </c>
      <c r="N456" s="169" t="str">
        <f t="shared" si="18"/>
        <v/>
      </c>
      <c r="O456" s="170" t="str">
        <f>IF(OR(AND(OR($J456="Retired",$J456="Permanent Low-Use"),$K456&lt;=2020),(AND($J456="New",$K456&gt;2020))),"N/A",IF($N456=0,0,IF(ISERROR(VLOOKUP($E456,'Source Data'!$B$29:$J$60, MATCH($L456, 'Source Data'!$B$26:$J$26,1),TRUE))=TRUE,"",VLOOKUP($E456,'Source Data'!$B$29:$J$60,MATCH($L456, 'Source Data'!$B$26:$J$26,1),TRUE))))</f>
        <v/>
      </c>
      <c r="P456" s="170" t="str">
        <f>IF(OR(AND(OR($J456="Retired",$J456="Permanent Low-Use"),$K456&lt;=2021),(AND($J456="New",$K456&gt;2021))),"N/A",IF($N456=0,0,IF(ISERROR(VLOOKUP($E456,'Source Data'!$B$29:$J$60, MATCH($L456, 'Source Data'!$B$26:$J$26,1),TRUE))=TRUE,"",VLOOKUP($E456,'Source Data'!$B$29:$J$60,MATCH($L456, 'Source Data'!$B$26:$J$26,1),TRUE))))</f>
        <v/>
      </c>
      <c r="Q456" s="170" t="str">
        <f>IF(OR(AND(OR($J456="Retired",$J456="Permanent Low-Use"),$K456&lt;=2022),(AND($J456="New",$K456&gt;2022))),"N/A",IF($N456=0,0,IF(ISERROR(VLOOKUP($E456,'Source Data'!$B$29:$J$60, MATCH($L456, 'Source Data'!$B$26:$J$26,1),TRUE))=TRUE,"",VLOOKUP($E456,'Source Data'!$B$29:$J$60,MATCH($L456, 'Source Data'!$B$26:$J$26,1),TRUE))))</f>
        <v/>
      </c>
      <c r="R456" s="170" t="str">
        <f>IF(OR(AND(OR($J456="Retired",$J456="Permanent Low-Use"),$K456&lt;=2023),(AND($J456="New",$K456&gt;2023))),"N/A",IF($N456=0,0,IF(ISERROR(VLOOKUP($E456,'Source Data'!$B$29:$J$60, MATCH($L456, 'Source Data'!$B$26:$J$26,1),TRUE))=TRUE,"",VLOOKUP($E456,'Source Data'!$B$29:$J$60,MATCH($L456, 'Source Data'!$B$26:$J$26,1),TRUE))))</f>
        <v/>
      </c>
      <c r="S456" s="170" t="str">
        <f>IF(OR(AND(OR($J456="Retired",$J456="Permanent Low-Use"),$K456&lt;=2024),(AND($J456="New",$K456&gt;2024))),"N/A",IF($N456=0,0,IF(ISERROR(VLOOKUP($E456,'Source Data'!$B$29:$J$60, MATCH($L456, 'Source Data'!$B$26:$J$26,1),TRUE))=TRUE,"",VLOOKUP($E456,'Source Data'!$B$29:$J$60,MATCH($L456, 'Source Data'!$B$26:$J$26,1),TRUE))))</f>
        <v/>
      </c>
      <c r="T456" s="170" t="str">
        <f>IF(OR(AND(OR($J456="Retired",$J456="Permanent Low-Use"),$K456&lt;=2025),(AND($J456="New",$K456&gt;2025))),"N/A",IF($N456=0,0,IF(ISERROR(VLOOKUP($E456,'Source Data'!$B$29:$J$60, MATCH($L456, 'Source Data'!$B$26:$J$26,1),TRUE))=TRUE,"",VLOOKUP($E456,'Source Data'!$B$29:$J$60,MATCH($L456, 'Source Data'!$B$26:$J$26,1),TRUE))))</f>
        <v/>
      </c>
      <c r="U456" s="170" t="str">
        <f>IF(OR(AND(OR($J456="Retired",$J456="Permanent Low-Use"),$K456&lt;=2026),(AND($J456="New",$K456&gt;2026))),"N/A",IF($N456=0,0,IF(ISERROR(VLOOKUP($E456,'Source Data'!$B$29:$J$60, MATCH($L456, 'Source Data'!$B$26:$J$26,1),TRUE))=TRUE,"",VLOOKUP($E456,'Source Data'!$B$29:$J$60,MATCH($L456, 'Source Data'!$B$26:$J$26,1),TRUE))))</f>
        <v/>
      </c>
      <c r="V456" s="170" t="str">
        <f>IF(OR(AND(OR($J456="Retired",$J456="Permanent Low-Use"),$K456&lt;=2027),(AND($J456="New",$K456&gt;2027))),"N/A",IF($N456=0,0,IF(ISERROR(VLOOKUP($E456,'Source Data'!$B$29:$J$60, MATCH($L456, 'Source Data'!$B$26:$J$26,1),TRUE))=TRUE,"",VLOOKUP($E456,'Source Data'!$B$29:$J$60,MATCH($L456, 'Source Data'!$B$26:$J$26,1),TRUE))))</f>
        <v/>
      </c>
      <c r="W456" s="170" t="str">
        <f>IF(OR(AND(OR($J456="Retired",$J456="Permanent Low-Use"),$K456&lt;=2028),(AND($J456="New",$K456&gt;2028))),"N/A",IF($N456=0,0,IF(ISERROR(VLOOKUP($E456,'Source Data'!$B$29:$J$60, MATCH($L456, 'Source Data'!$B$26:$J$26,1),TRUE))=TRUE,"",VLOOKUP($E456,'Source Data'!$B$29:$J$60,MATCH($L456, 'Source Data'!$B$26:$J$26,1),TRUE))))</f>
        <v/>
      </c>
      <c r="X456" s="170" t="str">
        <f>IF(OR(AND(OR($J456="Retired",$J456="Permanent Low-Use"),$K456&lt;=2029),(AND($J456="New",$K456&gt;2029))),"N/A",IF($N456=0,0,IF(ISERROR(VLOOKUP($E456,'Source Data'!$B$29:$J$60, MATCH($L456, 'Source Data'!$B$26:$J$26,1),TRUE))=TRUE,"",VLOOKUP($E456,'Source Data'!$B$29:$J$60,MATCH($L456, 'Source Data'!$B$26:$J$26,1),TRUE))))</f>
        <v/>
      </c>
      <c r="Y456" s="170" t="str">
        <f>IF(OR(AND(OR($J456="Retired",$J456="Permanent Low-Use"),$K456&lt;=2030),(AND($J456="New",$K456&gt;2030))),"N/A",IF($N456=0,0,IF(ISERROR(VLOOKUP($E456,'Source Data'!$B$29:$J$60, MATCH($L456, 'Source Data'!$B$26:$J$26,1),TRUE))=TRUE,"",VLOOKUP($E456,'Source Data'!$B$29:$J$60,MATCH($L456, 'Source Data'!$B$26:$J$26,1),TRUE))))</f>
        <v/>
      </c>
      <c r="Z456" s="171" t="str">
        <f>IF(ISNUMBER($L456),IF(OR(AND(OR($J456="Retired",$J456="Permanent Low-Use"),$K456&lt;=2020),(AND($J456="New",$K456&gt;2020))),"N/A",VLOOKUP($F456,'Source Data'!$B$15:$I$22,5)),"")</f>
        <v/>
      </c>
      <c r="AA456" s="171" t="str">
        <f>IF(ISNUMBER($F456), IF(OR(AND(OR($J456="Retired", $J456="Permanent Low-Use"), $K456&lt;=2021), (AND($J456= "New", $K456&gt;2021))), "N/A", VLOOKUP($F456, 'Source Data'!$B$15:$I$22,6)), "")</f>
        <v/>
      </c>
      <c r="AB456" s="171" t="str">
        <f>IF(ISNUMBER($F456), IF(OR(AND(OR($J456="Retired", $J456="Permanent Low-Use"), $K456&lt;=2022), (AND($J456= "New", $K456&gt;2022))), "N/A", VLOOKUP($F456, 'Source Data'!$B$15:$I$22,7)), "")</f>
        <v/>
      </c>
      <c r="AC456" s="171" t="str">
        <f>IF(ISNUMBER($F456), IF(OR(AND(OR($J456="Retired", $J456="Permanent Low-Use"), $K456&lt;=2023), (AND($J456= "New", $K456&gt;2023))), "N/A", VLOOKUP($F456, 'Source Data'!$B$15:$I$22,8)), "")</f>
        <v/>
      </c>
      <c r="AD456" s="171" t="str">
        <f>IF(ISNUMBER($F456), IF(OR(AND(OR($J456="Retired", $J456="Permanent Low-Use"), $K456&lt;=2024), (AND($J456= "New", $K456&gt;2024))), "N/A", VLOOKUP($F456, 'Source Data'!$B$15:$I$22,8)), "")</f>
        <v/>
      </c>
      <c r="AE456" s="171" t="str">
        <f>IF(ISNUMBER($F456), IF(OR(AND(OR($J456="Retired", $J456="Permanent Low-Use"), $K456&lt;=2025), (AND($J456= "New", $K456&gt;2025))), "N/A", VLOOKUP($F456, 'Source Data'!$B$15:$I$22,8)), "")</f>
        <v/>
      </c>
      <c r="AF456" s="171" t="str">
        <f>IF(ISNUMBER($F456), IF(OR(AND(OR($J456="Retired", $J456="Permanent Low-Use"), $K456&lt;=2026), (AND($J456= "New", $K456&gt;2026))), "N/A", VLOOKUP($F456, 'Source Data'!$B$15:$I$22,8)), "")</f>
        <v/>
      </c>
      <c r="AG456" s="171" t="str">
        <f>IF(ISNUMBER($F456), IF(OR(AND(OR($J456="Retired", $J456="Permanent Low-Use"), $K456&lt;=2027), (AND($J456= "New", $K456&gt;2027))), "N/A", VLOOKUP($F456, 'Source Data'!$B$15:$I$22,8)), "")</f>
        <v/>
      </c>
      <c r="AH456" s="171" t="str">
        <f>IF(ISNUMBER($F456), IF(OR(AND(OR($J456="Retired", $J456="Permanent Low-Use"), $K456&lt;=2028), (AND($J456= "New", $K456&gt;2028))), "N/A", VLOOKUP($F456, 'Source Data'!$B$15:$I$22,8)), "")</f>
        <v/>
      </c>
      <c r="AI456" s="171" t="str">
        <f>IF(ISNUMBER($F456), IF(OR(AND(OR($J456="Retired", $J456="Permanent Low-Use"), $K456&lt;=2029), (AND($J456= "New", $K456&gt;2029))), "N/A", VLOOKUP($F456, 'Source Data'!$B$15:$I$22,8)), "")</f>
        <v/>
      </c>
      <c r="AJ456" s="171" t="str">
        <f>IF(ISNUMBER($F456), IF(OR(AND(OR($J456="Retired", $J456="Permanent Low-Use"), $K456&lt;=2030), (AND($J456= "New", $K456&gt;2030))), "N/A", VLOOKUP($F456, 'Source Data'!$B$15:$I$22,8)), "")</f>
        <v/>
      </c>
      <c r="AK456" s="171" t="str">
        <f>IF($N456= 0, "N/A", IF(ISERROR(VLOOKUP($F456, 'Source Data'!$B$4:$C$11,2)), "", VLOOKUP($F456, 'Source Data'!$B$4:$C$11,2)))</f>
        <v/>
      </c>
    </row>
    <row r="457" spans="1:37" x14ac:dyDescent="0.35">
      <c r="A457" s="99"/>
      <c r="B457" s="89"/>
      <c r="C457" s="90"/>
      <c r="D457" s="90"/>
      <c r="E457" s="91"/>
      <c r="F457" s="91"/>
      <c r="G457" s="86"/>
      <c r="H457" s="87"/>
      <c r="I457" s="86"/>
      <c r="J457" s="88"/>
      <c r="K457" s="92"/>
      <c r="L457" s="168" t="str">
        <f t="shared" si="17"/>
        <v/>
      </c>
      <c r="M457" s="170" t="str">
        <f>IF(ISERROR(VLOOKUP(E457,'Source Data'!$B$67:$J$97, MATCH(F457, 'Source Data'!$B$64:$J$64,1),TRUE))=TRUE,"",VLOOKUP(E457,'Source Data'!$B$67:$J$97,MATCH(F457, 'Source Data'!$B$64:$J$64,1),TRUE))</f>
        <v/>
      </c>
      <c r="N457" s="169" t="str">
        <f t="shared" si="18"/>
        <v/>
      </c>
      <c r="O457" s="170" t="str">
        <f>IF(OR(AND(OR($J457="Retired",$J457="Permanent Low-Use"),$K457&lt;=2020),(AND($J457="New",$K457&gt;2020))),"N/A",IF($N457=0,0,IF(ISERROR(VLOOKUP($E457,'Source Data'!$B$29:$J$60, MATCH($L457, 'Source Data'!$B$26:$J$26,1),TRUE))=TRUE,"",VLOOKUP($E457,'Source Data'!$B$29:$J$60,MATCH($L457, 'Source Data'!$B$26:$J$26,1),TRUE))))</f>
        <v/>
      </c>
      <c r="P457" s="170" t="str">
        <f>IF(OR(AND(OR($J457="Retired",$J457="Permanent Low-Use"),$K457&lt;=2021),(AND($J457="New",$K457&gt;2021))),"N/A",IF($N457=0,0,IF(ISERROR(VLOOKUP($E457,'Source Data'!$B$29:$J$60, MATCH($L457, 'Source Data'!$B$26:$J$26,1),TRUE))=TRUE,"",VLOOKUP($E457,'Source Data'!$B$29:$J$60,MATCH($L457, 'Source Data'!$B$26:$J$26,1),TRUE))))</f>
        <v/>
      </c>
      <c r="Q457" s="170" t="str">
        <f>IF(OR(AND(OR($J457="Retired",$J457="Permanent Low-Use"),$K457&lt;=2022),(AND($J457="New",$K457&gt;2022))),"N/A",IF($N457=0,0,IF(ISERROR(VLOOKUP($E457,'Source Data'!$B$29:$J$60, MATCH($L457, 'Source Data'!$B$26:$J$26,1),TRUE))=TRUE,"",VLOOKUP($E457,'Source Data'!$B$29:$J$60,MATCH($L457, 'Source Data'!$B$26:$J$26,1),TRUE))))</f>
        <v/>
      </c>
      <c r="R457" s="170" t="str">
        <f>IF(OR(AND(OR($J457="Retired",$J457="Permanent Low-Use"),$K457&lt;=2023),(AND($J457="New",$K457&gt;2023))),"N/A",IF($N457=0,0,IF(ISERROR(VLOOKUP($E457,'Source Data'!$B$29:$J$60, MATCH($L457, 'Source Data'!$B$26:$J$26,1),TRUE))=TRUE,"",VLOOKUP($E457,'Source Data'!$B$29:$J$60,MATCH($L457, 'Source Data'!$B$26:$J$26,1),TRUE))))</f>
        <v/>
      </c>
      <c r="S457" s="170" t="str">
        <f>IF(OR(AND(OR($J457="Retired",$J457="Permanent Low-Use"),$K457&lt;=2024),(AND($J457="New",$K457&gt;2024))),"N/A",IF($N457=0,0,IF(ISERROR(VLOOKUP($E457,'Source Data'!$B$29:$J$60, MATCH($L457, 'Source Data'!$B$26:$J$26,1),TRUE))=TRUE,"",VLOOKUP($E457,'Source Data'!$B$29:$J$60,MATCH($L457, 'Source Data'!$B$26:$J$26,1),TRUE))))</f>
        <v/>
      </c>
      <c r="T457" s="170" t="str">
        <f>IF(OR(AND(OR($J457="Retired",$J457="Permanent Low-Use"),$K457&lt;=2025),(AND($J457="New",$K457&gt;2025))),"N/A",IF($N457=0,0,IF(ISERROR(VLOOKUP($E457,'Source Data'!$B$29:$J$60, MATCH($L457, 'Source Data'!$B$26:$J$26,1),TRUE))=TRUE,"",VLOOKUP($E457,'Source Data'!$B$29:$J$60,MATCH($L457, 'Source Data'!$B$26:$J$26,1),TRUE))))</f>
        <v/>
      </c>
      <c r="U457" s="170" t="str">
        <f>IF(OR(AND(OR($J457="Retired",$J457="Permanent Low-Use"),$K457&lt;=2026),(AND($J457="New",$K457&gt;2026))),"N/A",IF($N457=0,0,IF(ISERROR(VLOOKUP($E457,'Source Data'!$B$29:$J$60, MATCH($L457, 'Source Data'!$B$26:$J$26,1),TRUE))=TRUE,"",VLOOKUP($E457,'Source Data'!$B$29:$J$60,MATCH($L457, 'Source Data'!$B$26:$J$26,1),TRUE))))</f>
        <v/>
      </c>
      <c r="V457" s="170" t="str">
        <f>IF(OR(AND(OR($J457="Retired",$J457="Permanent Low-Use"),$K457&lt;=2027),(AND($J457="New",$K457&gt;2027))),"N/A",IF($N457=0,0,IF(ISERROR(VLOOKUP($E457,'Source Data'!$B$29:$J$60, MATCH($L457, 'Source Data'!$B$26:$J$26,1),TRUE))=TRUE,"",VLOOKUP($E457,'Source Data'!$B$29:$J$60,MATCH($L457, 'Source Data'!$B$26:$J$26,1),TRUE))))</f>
        <v/>
      </c>
      <c r="W457" s="170" t="str">
        <f>IF(OR(AND(OR($J457="Retired",$J457="Permanent Low-Use"),$K457&lt;=2028),(AND($J457="New",$K457&gt;2028))),"N/A",IF($N457=0,0,IF(ISERROR(VLOOKUP($E457,'Source Data'!$B$29:$J$60, MATCH($L457, 'Source Data'!$B$26:$J$26,1),TRUE))=TRUE,"",VLOOKUP($E457,'Source Data'!$B$29:$J$60,MATCH($L457, 'Source Data'!$B$26:$J$26,1),TRUE))))</f>
        <v/>
      </c>
      <c r="X457" s="170" t="str">
        <f>IF(OR(AND(OR($J457="Retired",$J457="Permanent Low-Use"),$K457&lt;=2029),(AND($J457="New",$K457&gt;2029))),"N/A",IF($N457=0,0,IF(ISERROR(VLOOKUP($E457,'Source Data'!$B$29:$J$60, MATCH($L457, 'Source Data'!$B$26:$J$26,1),TRUE))=TRUE,"",VLOOKUP($E457,'Source Data'!$B$29:$J$60,MATCH($L457, 'Source Data'!$B$26:$J$26,1),TRUE))))</f>
        <v/>
      </c>
      <c r="Y457" s="170" t="str">
        <f>IF(OR(AND(OR($J457="Retired",$J457="Permanent Low-Use"),$K457&lt;=2030),(AND($J457="New",$K457&gt;2030))),"N/A",IF($N457=0,0,IF(ISERROR(VLOOKUP($E457,'Source Data'!$B$29:$J$60, MATCH($L457, 'Source Data'!$B$26:$J$26,1),TRUE))=TRUE,"",VLOOKUP($E457,'Source Data'!$B$29:$J$60,MATCH($L457, 'Source Data'!$B$26:$J$26,1),TRUE))))</f>
        <v/>
      </c>
      <c r="Z457" s="171" t="str">
        <f>IF(ISNUMBER($L457),IF(OR(AND(OR($J457="Retired",$J457="Permanent Low-Use"),$K457&lt;=2020),(AND($J457="New",$K457&gt;2020))),"N/A",VLOOKUP($F457,'Source Data'!$B$15:$I$22,5)),"")</f>
        <v/>
      </c>
      <c r="AA457" s="171" t="str">
        <f>IF(ISNUMBER($F457), IF(OR(AND(OR($J457="Retired", $J457="Permanent Low-Use"), $K457&lt;=2021), (AND($J457= "New", $K457&gt;2021))), "N/A", VLOOKUP($F457, 'Source Data'!$B$15:$I$22,6)), "")</f>
        <v/>
      </c>
      <c r="AB457" s="171" t="str">
        <f>IF(ISNUMBER($F457), IF(OR(AND(OR($J457="Retired", $J457="Permanent Low-Use"), $K457&lt;=2022), (AND($J457= "New", $K457&gt;2022))), "N/A", VLOOKUP($F457, 'Source Data'!$B$15:$I$22,7)), "")</f>
        <v/>
      </c>
      <c r="AC457" s="171" t="str">
        <f>IF(ISNUMBER($F457), IF(OR(AND(OR($J457="Retired", $J457="Permanent Low-Use"), $K457&lt;=2023), (AND($J457= "New", $K457&gt;2023))), "N/A", VLOOKUP($F457, 'Source Data'!$B$15:$I$22,8)), "")</f>
        <v/>
      </c>
      <c r="AD457" s="171" t="str">
        <f>IF(ISNUMBER($F457), IF(OR(AND(OR($J457="Retired", $J457="Permanent Low-Use"), $K457&lt;=2024), (AND($J457= "New", $K457&gt;2024))), "N/A", VLOOKUP($F457, 'Source Data'!$B$15:$I$22,8)), "")</f>
        <v/>
      </c>
      <c r="AE457" s="171" t="str">
        <f>IF(ISNUMBER($F457), IF(OR(AND(OR($J457="Retired", $J457="Permanent Low-Use"), $K457&lt;=2025), (AND($J457= "New", $K457&gt;2025))), "N/A", VLOOKUP($F457, 'Source Data'!$B$15:$I$22,8)), "")</f>
        <v/>
      </c>
      <c r="AF457" s="171" t="str">
        <f>IF(ISNUMBER($F457), IF(OR(AND(OR($J457="Retired", $J457="Permanent Low-Use"), $K457&lt;=2026), (AND($J457= "New", $K457&gt;2026))), "N/A", VLOOKUP($F457, 'Source Data'!$B$15:$I$22,8)), "")</f>
        <v/>
      </c>
      <c r="AG457" s="171" t="str">
        <f>IF(ISNUMBER($F457), IF(OR(AND(OR($J457="Retired", $J457="Permanent Low-Use"), $K457&lt;=2027), (AND($J457= "New", $K457&gt;2027))), "N/A", VLOOKUP($F457, 'Source Data'!$B$15:$I$22,8)), "")</f>
        <v/>
      </c>
      <c r="AH457" s="171" t="str">
        <f>IF(ISNUMBER($F457), IF(OR(AND(OR($J457="Retired", $J457="Permanent Low-Use"), $K457&lt;=2028), (AND($J457= "New", $K457&gt;2028))), "N/A", VLOOKUP($F457, 'Source Data'!$B$15:$I$22,8)), "")</f>
        <v/>
      </c>
      <c r="AI457" s="171" t="str">
        <f>IF(ISNUMBER($F457), IF(OR(AND(OR($J457="Retired", $J457="Permanent Low-Use"), $K457&lt;=2029), (AND($J457= "New", $K457&gt;2029))), "N/A", VLOOKUP($F457, 'Source Data'!$B$15:$I$22,8)), "")</f>
        <v/>
      </c>
      <c r="AJ457" s="171" t="str">
        <f>IF(ISNUMBER($F457), IF(OR(AND(OR($J457="Retired", $J457="Permanent Low-Use"), $K457&lt;=2030), (AND($J457= "New", $K457&gt;2030))), "N/A", VLOOKUP($F457, 'Source Data'!$B$15:$I$22,8)), "")</f>
        <v/>
      </c>
      <c r="AK457" s="171" t="str">
        <f>IF($N457= 0, "N/A", IF(ISERROR(VLOOKUP($F457, 'Source Data'!$B$4:$C$11,2)), "", VLOOKUP($F457, 'Source Data'!$B$4:$C$11,2)))</f>
        <v/>
      </c>
    </row>
    <row r="458" spans="1:37" x14ac:dyDescent="0.35">
      <c r="A458" s="99"/>
      <c r="B458" s="89"/>
      <c r="C458" s="90"/>
      <c r="D458" s="90"/>
      <c r="E458" s="91"/>
      <c r="F458" s="91"/>
      <c r="G458" s="86"/>
      <c r="H458" s="87"/>
      <c r="I458" s="86"/>
      <c r="J458" s="88"/>
      <c r="K458" s="92"/>
      <c r="L458" s="168" t="str">
        <f t="shared" si="17"/>
        <v/>
      </c>
      <c r="M458" s="170" t="str">
        <f>IF(ISERROR(VLOOKUP(E458,'Source Data'!$B$67:$J$97, MATCH(F458, 'Source Data'!$B$64:$J$64,1),TRUE))=TRUE,"",VLOOKUP(E458,'Source Data'!$B$67:$J$97,MATCH(F458, 'Source Data'!$B$64:$J$64,1),TRUE))</f>
        <v/>
      </c>
      <c r="N458" s="169" t="str">
        <f t="shared" si="18"/>
        <v/>
      </c>
      <c r="O458" s="170" t="str">
        <f>IF(OR(AND(OR($J458="Retired",$J458="Permanent Low-Use"),$K458&lt;=2020),(AND($J458="New",$K458&gt;2020))),"N/A",IF($N458=0,0,IF(ISERROR(VLOOKUP($E458,'Source Data'!$B$29:$J$60, MATCH($L458, 'Source Data'!$B$26:$J$26,1),TRUE))=TRUE,"",VLOOKUP($E458,'Source Data'!$B$29:$J$60,MATCH($L458, 'Source Data'!$B$26:$J$26,1),TRUE))))</f>
        <v/>
      </c>
      <c r="P458" s="170" t="str">
        <f>IF(OR(AND(OR($J458="Retired",$J458="Permanent Low-Use"),$K458&lt;=2021),(AND($J458="New",$K458&gt;2021))),"N/A",IF($N458=0,0,IF(ISERROR(VLOOKUP($E458,'Source Data'!$B$29:$J$60, MATCH($L458, 'Source Data'!$B$26:$J$26,1),TRUE))=TRUE,"",VLOOKUP($E458,'Source Data'!$B$29:$J$60,MATCH($L458, 'Source Data'!$B$26:$J$26,1),TRUE))))</f>
        <v/>
      </c>
      <c r="Q458" s="170" t="str">
        <f>IF(OR(AND(OR($J458="Retired",$J458="Permanent Low-Use"),$K458&lt;=2022),(AND($J458="New",$K458&gt;2022))),"N/A",IF($N458=0,0,IF(ISERROR(VLOOKUP($E458,'Source Data'!$B$29:$J$60, MATCH($L458, 'Source Data'!$B$26:$J$26,1),TRUE))=TRUE,"",VLOOKUP($E458,'Source Data'!$B$29:$J$60,MATCH($L458, 'Source Data'!$B$26:$J$26,1),TRUE))))</f>
        <v/>
      </c>
      <c r="R458" s="170" t="str">
        <f>IF(OR(AND(OR($J458="Retired",$J458="Permanent Low-Use"),$K458&lt;=2023),(AND($J458="New",$K458&gt;2023))),"N/A",IF($N458=0,0,IF(ISERROR(VLOOKUP($E458,'Source Data'!$B$29:$J$60, MATCH($L458, 'Source Data'!$B$26:$J$26,1),TRUE))=TRUE,"",VLOOKUP($E458,'Source Data'!$B$29:$J$60,MATCH($L458, 'Source Data'!$B$26:$J$26,1),TRUE))))</f>
        <v/>
      </c>
      <c r="S458" s="170" t="str">
        <f>IF(OR(AND(OR($J458="Retired",$J458="Permanent Low-Use"),$K458&lt;=2024),(AND($J458="New",$K458&gt;2024))),"N/A",IF($N458=0,0,IF(ISERROR(VLOOKUP($E458,'Source Data'!$B$29:$J$60, MATCH($L458, 'Source Data'!$B$26:$J$26,1),TRUE))=TRUE,"",VLOOKUP($E458,'Source Data'!$B$29:$J$60,MATCH($L458, 'Source Data'!$B$26:$J$26,1),TRUE))))</f>
        <v/>
      </c>
      <c r="T458" s="170" t="str">
        <f>IF(OR(AND(OR($J458="Retired",$J458="Permanent Low-Use"),$K458&lt;=2025),(AND($J458="New",$K458&gt;2025))),"N/A",IF($N458=0,0,IF(ISERROR(VLOOKUP($E458,'Source Data'!$B$29:$J$60, MATCH($L458, 'Source Data'!$B$26:$J$26,1),TRUE))=TRUE,"",VLOOKUP($E458,'Source Data'!$B$29:$J$60,MATCH($L458, 'Source Data'!$B$26:$J$26,1),TRUE))))</f>
        <v/>
      </c>
      <c r="U458" s="170" t="str">
        <f>IF(OR(AND(OR($J458="Retired",$J458="Permanent Low-Use"),$K458&lt;=2026),(AND($J458="New",$K458&gt;2026))),"N/A",IF($N458=0,0,IF(ISERROR(VLOOKUP($E458,'Source Data'!$B$29:$J$60, MATCH($L458, 'Source Data'!$B$26:$J$26,1),TRUE))=TRUE,"",VLOOKUP($E458,'Source Data'!$B$29:$J$60,MATCH($L458, 'Source Data'!$B$26:$J$26,1),TRUE))))</f>
        <v/>
      </c>
      <c r="V458" s="170" t="str">
        <f>IF(OR(AND(OR($J458="Retired",$J458="Permanent Low-Use"),$K458&lt;=2027),(AND($J458="New",$K458&gt;2027))),"N/A",IF($N458=0,0,IF(ISERROR(VLOOKUP($E458,'Source Data'!$B$29:$J$60, MATCH($L458, 'Source Data'!$B$26:$J$26,1),TRUE))=TRUE,"",VLOOKUP($E458,'Source Data'!$B$29:$J$60,MATCH($L458, 'Source Data'!$B$26:$J$26,1),TRUE))))</f>
        <v/>
      </c>
      <c r="W458" s="170" t="str">
        <f>IF(OR(AND(OR($J458="Retired",$J458="Permanent Low-Use"),$K458&lt;=2028),(AND($J458="New",$K458&gt;2028))),"N/A",IF($N458=0,0,IF(ISERROR(VLOOKUP($E458,'Source Data'!$B$29:$J$60, MATCH($L458, 'Source Data'!$B$26:$J$26,1),TRUE))=TRUE,"",VLOOKUP($E458,'Source Data'!$B$29:$J$60,MATCH($L458, 'Source Data'!$B$26:$J$26,1),TRUE))))</f>
        <v/>
      </c>
      <c r="X458" s="170" t="str">
        <f>IF(OR(AND(OR($J458="Retired",$J458="Permanent Low-Use"),$K458&lt;=2029),(AND($J458="New",$K458&gt;2029))),"N/A",IF($N458=0,0,IF(ISERROR(VLOOKUP($E458,'Source Data'!$B$29:$J$60, MATCH($L458, 'Source Data'!$B$26:$J$26,1),TRUE))=TRUE,"",VLOOKUP($E458,'Source Data'!$B$29:$J$60,MATCH($L458, 'Source Data'!$B$26:$J$26,1),TRUE))))</f>
        <v/>
      </c>
      <c r="Y458" s="170" t="str">
        <f>IF(OR(AND(OR($J458="Retired",$J458="Permanent Low-Use"),$K458&lt;=2030),(AND($J458="New",$K458&gt;2030))),"N/A",IF($N458=0,0,IF(ISERROR(VLOOKUP($E458,'Source Data'!$B$29:$J$60, MATCH($L458, 'Source Data'!$B$26:$J$26,1),TRUE))=TRUE,"",VLOOKUP($E458,'Source Data'!$B$29:$J$60,MATCH($L458, 'Source Data'!$B$26:$J$26,1),TRUE))))</f>
        <v/>
      </c>
      <c r="Z458" s="171" t="str">
        <f>IF(ISNUMBER($L458),IF(OR(AND(OR($J458="Retired",$J458="Permanent Low-Use"),$K458&lt;=2020),(AND($J458="New",$K458&gt;2020))),"N/A",VLOOKUP($F458,'Source Data'!$B$15:$I$22,5)),"")</f>
        <v/>
      </c>
      <c r="AA458" s="171" t="str">
        <f>IF(ISNUMBER($F458), IF(OR(AND(OR($J458="Retired", $J458="Permanent Low-Use"), $K458&lt;=2021), (AND($J458= "New", $K458&gt;2021))), "N/A", VLOOKUP($F458, 'Source Data'!$B$15:$I$22,6)), "")</f>
        <v/>
      </c>
      <c r="AB458" s="171" t="str">
        <f>IF(ISNUMBER($F458), IF(OR(AND(OR($J458="Retired", $J458="Permanent Low-Use"), $K458&lt;=2022), (AND($J458= "New", $K458&gt;2022))), "N/A", VLOOKUP($F458, 'Source Data'!$B$15:$I$22,7)), "")</f>
        <v/>
      </c>
      <c r="AC458" s="171" t="str">
        <f>IF(ISNUMBER($F458), IF(OR(AND(OR($J458="Retired", $J458="Permanent Low-Use"), $K458&lt;=2023), (AND($J458= "New", $K458&gt;2023))), "N/A", VLOOKUP($F458, 'Source Data'!$B$15:$I$22,8)), "")</f>
        <v/>
      </c>
      <c r="AD458" s="171" t="str">
        <f>IF(ISNUMBER($F458), IF(OR(AND(OR($J458="Retired", $J458="Permanent Low-Use"), $K458&lt;=2024), (AND($J458= "New", $K458&gt;2024))), "N/A", VLOOKUP($F458, 'Source Data'!$B$15:$I$22,8)), "")</f>
        <v/>
      </c>
      <c r="AE458" s="171" t="str">
        <f>IF(ISNUMBER($F458), IF(OR(AND(OR($J458="Retired", $J458="Permanent Low-Use"), $K458&lt;=2025), (AND($J458= "New", $K458&gt;2025))), "N/A", VLOOKUP($F458, 'Source Data'!$B$15:$I$22,8)), "")</f>
        <v/>
      </c>
      <c r="AF458" s="171" t="str">
        <f>IF(ISNUMBER($F458), IF(OR(AND(OR($J458="Retired", $J458="Permanent Low-Use"), $K458&lt;=2026), (AND($J458= "New", $K458&gt;2026))), "N/A", VLOOKUP($F458, 'Source Data'!$B$15:$I$22,8)), "")</f>
        <v/>
      </c>
      <c r="AG458" s="171" t="str">
        <f>IF(ISNUMBER($F458), IF(OR(AND(OR($J458="Retired", $J458="Permanent Low-Use"), $K458&lt;=2027), (AND($J458= "New", $K458&gt;2027))), "N/A", VLOOKUP($F458, 'Source Data'!$B$15:$I$22,8)), "")</f>
        <v/>
      </c>
      <c r="AH458" s="171" t="str">
        <f>IF(ISNUMBER($F458), IF(OR(AND(OR($J458="Retired", $J458="Permanent Low-Use"), $K458&lt;=2028), (AND($J458= "New", $K458&gt;2028))), "N/A", VLOOKUP($F458, 'Source Data'!$B$15:$I$22,8)), "")</f>
        <v/>
      </c>
      <c r="AI458" s="171" t="str">
        <f>IF(ISNUMBER($F458), IF(OR(AND(OR($J458="Retired", $J458="Permanent Low-Use"), $K458&lt;=2029), (AND($J458= "New", $K458&gt;2029))), "N/A", VLOOKUP($F458, 'Source Data'!$B$15:$I$22,8)), "")</f>
        <v/>
      </c>
      <c r="AJ458" s="171" t="str">
        <f>IF(ISNUMBER($F458), IF(OR(AND(OR($J458="Retired", $J458="Permanent Low-Use"), $K458&lt;=2030), (AND($J458= "New", $K458&gt;2030))), "N/A", VLOOKUP($F458, 'Source Data'!$B$15:$I$22,8)), "")</f>
        <v/>
      </c>
      <c r="AK458" s="171" t="str">
        <f>IF($N458= 0, "N/A", IF(ISERROR(VLOOKUP($F458, 'Source Data'!$B$4:$C$11,2)), "", VLOOKUP($F458, 'Source Data'!$B$4:$C$11,2)))</f>
        <v/>
      </c>
    </row>
    <row r="459" spans="1:37" x14ac:dyDescent="0.35">
      <c r="A459" s="99"/>
      <c r="B459" s="89"/>
      <c r="C459" s="90"/>
      <c r="D459" s="90"/>
      <c r="E459" s="91"/>
      <c r="F459" s="91"/>
      <c r="G459" s="86"/>
      <c r="H459" s="87"/>
      <c r="I459" s="86"/>
      <c r="J459" s="88"/>
      <c r="K459" s="92"/>
      <c r="L459" s="168" t="str">
        <f t="shared" si="17"/>
        <v/>
      </c>
      <c r="M459" s="170" t="str">
        <f>IF(ISERROR(VLOOKUP(E459,'Source Data'!$B$67:$J$97, MATCH(F459, 'Source Data'!$B$64:$J$64,1),TRUE))=TRUE,"",VLOOKUP(E459,'Source Data'!$B$67:$J$97,MATCH(F459, 'Source Data'!$B$64:$J$64,1),TRUE))</f>
        <v/>
      </c>
      <c r="N459" s="169" t="str">
        <f t="shared" si="18"/>
        <v/>
      </c>
      <c r="O459" s="170" t="str">
        <f>IF(OR(AND(OR($J459="Retired",$J459="Permanent Low-Use"),$K459&lt;=2020),(AND($J459="New",$K459&gt;2020))),"N/A",IF($N459=0,0,IF(ISERROR(VLOOKUP($E459,'Source Data'!$B$29:$J$60, MATCH($L459, 'Source Data'!$B$26:$J$26,1),TRUE))=TRUE,"",VLOOKUP($E459,'Source Data'!$B$29:$J$60,MATCH($L459, 'Source Data'!$B$26:$J$26,1),TRUE))))</f>
        <v/>
      </c>
      <c r="P459" s="170" t="str">
        <f>IF(OR(AND(OR($J459="Retired",$J459="Permanent Low-Use"),$K459&lt;=2021),(AND($J459="New",$K459&gt;2021))),"N/A",IF($N459=0,0,IF(ISERROR(VLOOKUP($E459,'Source Data'!$B$29:$J$60, MATCH($L459, 'Source Data'!$B$26:$J$26,1),TRUE))=TRUE,"",VLOOKUP($E459,'Source Data'!$B$29:$J$60,MATCH($L459, 'Source Data'!$B$26:$J$26,1),TRUE))))</f>
        <v/>
      </c>
      <c r="Q459" s="170" t="str">
        <f>IF(OR(AND(OR($J459="Retired",$J459="Permanent Low-Use"),$K459&lt;=2022),(AND($J459="New",$K459&gt;2022))),"N/A",IF($N459=0,0,IF(ISERROR(VLOOKUP($E459,'Source Data'!$B$29:$J$60, MATCH($L459, 'Source Data'!$B$26:$J$26,1),TRUE))=TRUE,"",VLOOKUP($E459,'Source Data'!$B$29:$J$60,MATCH($L459, 'Source Data'!$B$26:$J$26,1),TRUE))))</f>
        <v/>
      </c>
      <c r="R459" s="170" t="str">
        <f>IF(OR(AND(OR($J459="Retired",$J459="Permanent Low-Use"),$K459&lt;=2023),(AND($J459="New",$K459&gt;2023))),"N/A",IF($N459=0,0,IF(ISERROR(VLOOKUP($E459,'Source Data'!$B$29:$J$60, MATCH($L459, 'Source Data'!$B$26:$J$26,1),TRUE))=TRUE,"",VLOOKUP($E459,'Source Data'!$B$29:$J$60,MATCH($L459, 'Source Data'!$B$26:$J$26,1),TRUE))))</f>
        <v/>
      </c>
      <c r="S459" s="170" t="str">
        <f>IF(OR(AND(OR($J459="Retired",$J459="Permanent Low-Use"),$K459&lt;=2024),(AND($J459="New",$K459&gt;2024))),"N/A",IF($N459=0,0,IF(ISERROR(VLOOKUP($E459,'Source Data'!$B$29:$J$60, MATCH($L459, 'Source Data'!$B$26:$J$26,1),TRUE))=TRUE,"",VLOOKUP($E459,'Source Data'!$B$29:$J$60,MATCH($L459, 'Source Data'!$B$26:$J$26,1),TRUE))))</f>
        <v/>
      </c>
      <c r="T459" s="170" t="str">
        <f>IF(OR(AND(OR($J459="Retired",$J459="Permanent Low-Use"),$K459&lt;=2025),(AND($J459="New",$K459&gt;2025))),"N/A",IF($N459=0,0,IF(ISERROR(VLOOKUP($E459,'Source Data'!$B$29:$J$60, MATCH($L459, 'Source Data'!$B$26:$J$26,1),TRUE))=TRUE,"",VLOOKUP($E459,'Source Data'!$B$29:$J$60,MATCH($L459, 'Source Data'!$B$26:$J$26,1),TRUE))))</f>
        <v/>
      </c>
      <c r="U459" s="170" t="str">
        <f>IF(OR(AND(OR($J459="Retired",$J459="Permanent Low-Use"),$K459&lt;=2026),(AND($J459="New",$K459&gt;2026))),"N/A",IF($N459=0,0,IF(ISERROR(VLOOKUP($E459,'Source Data'!$B$29:$J$60, MATCH($L459, 'Source Data'!$B$26:$J$26,1),TRUE))=TRUE,"",VLOOKUP($E459,'Source Data'!$B$29:$J$60,MATCH($L459, 'Source Data'!$B$26:$J$26,1),TRUE))))</f>
        <v/>
      </c>
      <c r="V459" s="170" t="str">
        <f>IF(OR(AND(OR($J459="Retired",$J459="Permanent Low-Use"),$K459&lt;=2027),(AND($J459="New",$K459&gt;2027))),"N/A",IF($N459=0,0,IF(ISERROR(VLOOKUP($E459,'Source Data'!$B$29:$J$60, MATCH($L459, 'Source Data'!$B$26:$J$26,1),TRUE))=TRUE,"",VLOOKUP($E459,'Source Data'!$B$29:$J$60,MATCH($L459, 'Source Data'!$B$26:$J$26,1),TRUE))))</f>
        <v/>
      </c>
      <c r="W459" s="170" t="str">
        <f>IF(OR(AND(OR($J459="Retired",$J459="Permanent Low-Use"),$K459&lt;=2028),(AND($J459="New",$K459&gt;2028))),"N/A",IF($N459=0,0,IF(ISERROR(VLOOKUP($E459,'Source Data'!$B$29:$J$60, MATCH($L459, 'Source Data'!$B$26:$J$26,1),TRUE))=TRUE,"",VLOOKUP($E459,'Source Data'!$B$29:$J$60,MATCH($L459, 'Source Data'!$B$26:$J$26,1),TRUE))))</f>
        <v/>
      </c>
      <c r="X459" s="170" t="str">
        <f>IF(OR(AND(OR($J459="Retired",$J459="Permanent Low-Use"),$K459&lt;=2029),(AND($J459="New",$K459&gt;2029))),"N/A",IF($N459=0,0,IF(ISERROR(VLOOKUP($E459,'Source Data'!$B$29:$J$60, MATCH($L459, 'Source Data'!$B$26:$J$26,1),TRUE))=TRUE,"",VLOOKUP($E459,'Source Data'!$B$29:$J$60,MATCH($L459, 'Source Data'!$B$26:$J$26,1),TRUE))))</f>
        <v/>
      </c>
      <c r="Y459" s="170" t="str">
        <f>IF(OR(AND(OR($J459="Retired",$J459="Permanent Low-Use"),$K459&lt;=2030),(AND($J459="New",$K459&gt;2030))),"N/A",IF($N459=0,0,IF(ISERROR(VLOOKUP($E459,'Source Data'!$B$29:$J$60, MATCH($L459, 'Source Data'!$B$26:$J$26,1),TRUE))=TRUE,"",VLOOKUP($E459,'Source Data'!$B$29:$J$60,MATCH($L459, 'Source Data'!$B$26:$J$26,1),TRUE))))</f>
        <v/>
      </c>
      <c r="Z459" s="171" t="str">
        <f>IF(ISNUMBER($L459),IF(OR(AND(OR($J459="Retired",$J459="Permanent Low-Use"),$K459&lt;=2020),(AND($J459="New",$K459&gt;2020))),"N/A",VLOOKUP($F459,'Source Data'!$B$15:$I$22,5)),"")</f>
        <v/>
      </c>
      <c r="AA459" s="171" t="str">
        <f>IF(ISNUMBER($F459), IF(OR(AND(OR($J459="Retired", $J459="Permanent Low-Use"), $K459&lt;=2021), (AND($J459= "New", $K459&gt;2021))), "N/A", VLOOKUP($F459, 'Source Data'!$B$15:$I$22,6)), "")</f>
        <v/>
      </c>
      <c r="AB459" s="171" t="str">
        <f>IF(ISNUMBER($F459), IF(OR(AND(OR($J459="Retired", $J459="Permanent Low-Use"), $K459&lt;=2022), (AND($J459= "New", $K459&gt;2022))), "N/A", VLOOKUP($F459, 'Source Data'!$B$15:$I$22,7)), "")</f>
        <v/>
      </c>
      <c r="AC459" s="171" t="str">
        <f>IF(ISNUMBER($F459), IF(OR(AND(OR($J459="Retired", $J459="Permanent Low-Use"), $K459&lt;=2023), (AND($J459= "New", $K459&gt;2023))), "N/A", VLOOKUP($F459, 'Source Data'!$B$15:$I$22,8)), "")</f>
        <v/>
      </c>
      <c r="AD459" s="171" t="str">
        <f>IF(ISNUMBER($F459), IF(OR(AND(OR($J459="Retired", $J459="Permanent Low-Use"), $K459&lt;=2024), (AND($J459= "New", $K459&gt;2024))), "N/A", VLOOKUP($F459, 'Source Data'!$B$15:$I$22,8)), "")</f>
        <v/>
      </c>
      <c r="AE459" s="171" t="str">
        <f>IF(ISNUMBER($F459), IF(OR(AND(OR($J459="Retired", $J459="Permanent Low-Use"), $K459&lt;=2025), (AND($J459= "New", $K459&gt;2025))), "N/A", VLOOKUP($F459, 'Source Data'!$B$15:$I$22,8)), "")</f>
        <v/>
      </c>
      <c r="AF459" s="171" t="str">
        <f>IF(ISNUMBER($F459), IF(OR(AND(OR($J459="Retired", $J459="Permanent Low-Use"), $K459&lt;=2026), (AND($J459= "New", $K459&gt;2026))), "N/A", VLOOKUP($F459, 'Source Data'!$B$15:$I$22,8)), "")</f>
        <v/>
      </c>
      <c r="AG459" s="171" t="str">
        <f>IF(ISNUMBER($F459), IF(OR(AND(OR($J459="Retired", $J459="Permanent Low-Use"), $K459&lt;=2027), (AND($J459= "New", $K459&gt;2027))), "N/A", VLOOKUP($F459, 'Source Data'!$B$15:$I$22,8)), "")</f>
        <v/>
      </c>
      <c r="AH459" s="171" t="str">
        <f>IF(ISNUMBER($F459), IF(OR(AND(OR($J459="Retired", $J459="Permanent Low-Use"), $K459&lt;=2028), (AND($J459= "New", $K459&gt;2028))), "N/A", VLOOKUP($F459, 'Source Data'!$B$15:$I$22,8)), "")</f>
        <v/>
      </c>
      <c r="AI459" s="171" t="str">
        <f>IF(ISNUMBER($F459), IF(OR(AND(OR($J459="Retired", $J459="Permanent Low-Use"), $K459&lt;=2029), (AND($J459= "New", $K459&gt;2029))), "N/A", VLOOKUP($F459, 'Source Data'!$B$15:$I$22,8)), "")</f>
        <v/>
      </c>
      <c r="AJ459" s="171" t="str">
        <f>IF(ISNUMBER($F459), IF(OR(AND(OR($J459="Retired", $J459="Permanent Low-Use"), $K459&lt;=2030), (AND($J459= "New", $K459&gt;2030))), "N/A", VLOOKUP($F459, 'Source Data'!$B$15:$I$22,8)), "")</f>
        <v/>
      </c>
      <c r="AK459" s="171" t="str">
        <f>IF($N459= 0, "N/A", IF(ISERROR(VLOOKUP($F459, 'Source Data'!$B$4:$C$11,2)), "", VLOOKUP($F459, 'Source Data'!$B$4:$C$11,2)))</f>
        <v/>
      </c>
    </row>
    <row r="460" spans="1:37" x14ac:dyDescent="0.35">
      <c r="A460" s="99"/>
      <c r="B460" s="89"/>
      <c r="C460" s="90"/>
      <c r="D460" s="90"/>
      <c r="E460" s="91"/>
      <c r="F460" s="91"/>
      <c r="G460" s="86"/>
      <c r="H460" s="87"/>
      <c r="I460" s="86"/>
      <c r="J460" s="88"/>
      <c r="K460" s="92"/>
      <c r="L460" s="168" t="str">
        <f t="shared" si="17"/>
        <v/>
      </c>
      <c r="M460" s="170" t="str">
        <f>IF(ISERROR(VLOOKUP(E460,'Source Data'!$B$67:$J$97, MATCH(F460, 'Source Data'!$B$64:$J$64,1),TRUE))=TRUE,"",VLOOKUP(E460,'Source Data'!$B$67:$J$97,MATCH(F460, 'Source Data'!$B$64:$J$64,1),TRUE))</f>
        <v/>
      </c>
      <c r="N460" s="169" t="str">
        <f t="shared" si="18"/>
        <v/>
      </c>
      <c r="O460" s="170" t="str">
        <f>IF(OR(AND(OR($J460="Retired",$J460="Permanent Low-Use"),$K460&lt;=2020),(AND($J460="New",$K460&gt;2020))),"N/A",IF($N460=0,0,IF(ISERROR(VLOOKUP($E460,'Source Data'!$B$29:$J$60, MATCH($L460, 'Source Data'!$B$26:$J$26,1),TRUE))=TRUE,"",VLOOKUP($E460,'Source Data'!$B$29:$J$60,MATCH($L460, 'Source Data'!$B$26:$J$26,1),TRUE))))</f>
        <v/>
      </c>
      <c r="P460" s="170" t="str">
        <f>IF(OR(AND(OR($J460="Retired",$J460="Permanent Low-Use"),$K460&lt;=2021),(AND($J460="New",$K460&gt;2021))),"N/A",IF($N460=0,0,IF(ISERROR(VLOOKUP($E460,'Source Data'!$B$29:$J$60, MATCH($L460, 'Source Data'!$B$26:$J$26,1),TRUE))=TRUE,"",VLOOKUP($E460,'Source Data'!$B$29:$J$60,MATCH($L460, 'Source Data'!$B$26:$J$26,1),TRUE))))</f>
        <v/>
      </c>
      <c r="Q460" s="170" t="str">
        <f>IF(OR(AND(OR($J460="Retired",$J460="Permanent Low-Use"),$K460&lt;=2022),(AND($J460="New",$K460&gt;2022))),"N/A",IF($N460=0,0,IF(ISERROR(VLOOKUP($E460,'Source Data'!$B$29:$J$60, MATCH($L460, 'Source Data'!$B$26:$J$26,1),TRUE))=TRUE,"",VLOOKUP($E460,'Source Data'!$B$29:$J$60,MATCH($L460, 'Source Data'!$B$26:$J$26,1),TRUE))))</f>
        <v/>
      </c>
      <c r="R460" s="170" t="str">
        <f>IF(OR(AND(OR($J460="Retired",$J460="Permanent Low-Use"),$K460&lt;=2023),(AND($J460="New",$K460&gt;2023))),"N/A",IF($N460=0,0,IF(ISERROR(VLOOKUP($E460,'Source Data'!$B$29:$J$60, MATCH($L460, 'Source Data'!$B$26:$J$26,1),TRUE))=TRUE,"",VLOOKUP($E460,'Source Data'!$B$29:$J$60,MATCH($L460, 'Source Data'!$B$26:$J$26,1),TRUE))))</f>
        <v/>
      </c>
      <c r="S460" s="170" t="str">
        <f>IF(OR(AND(OR($J460="Retired",$J460="Permanent Low-Use"),$K460&lt;=2024),(AND($J460="New",$K460&gt;2024))),"N/A",IF($N460=0,0,IF(ISERROR(VLOOKUP($E460,'Source Data'!$B$29:$J$60, MATCH($L460, 'Source Data'!$B$26:$J$26,1),TRUE))=TRUE,"",VLOOKUP($E460,'Source Data'!$B$29:$J$60,MATCH($L460, 'Source Data'!$B$26:$J$26,1),TRUE))))</f>
        <v/>
      </c>
      <c r="T460" s="170" t="str">
        <f>IF(OR(AND(OR($J460="Retired",$J460="Permanent Low-Use"),$K460&lt;=2025),(AND($J460="New",$K460&gt;2025))),"N/A",IF($N460=0,0,IF(ISERROR(VLOOKUP($E460,'Source Data'!$B$29:$J$60, MATCH($L460, 'Source Data'!$B$26:$J$26,1),TRUE))=TRUE,"",VLOOKUP($E460,'Source Data'!$B$29:$J$60,MATCH($L460, 'Source Data'!$B$26:$J$26,1),TRUE))))</f>
        <v/>
      </c>
      <c r="U460" s="170" t="str">
        <f>IF(OR(AND(OR($J460="Retired",$J460="Permanent Low-Use"),$K460&lt;=2026),(AND($J460="New",$K460&gt;2026))),"N/A",IF($N460=0,0,IF(ISERROR(VLOOKUP($E460,'Source Data'!$B$29:$J$60, MATCH($L460, 'Source Data'!$B$26:$J$26,1),TRUE))=TRUE,"",VLOOKUP($E460,'Source Data'!$B$29:$J$60,MATCH($L460, 'Source Data'!$B$26:$J$26,1),TRUE))))</f>
        <v/>
      </c>
      <c r="V460" s="170" t="str">
        <f>IF(OR(AND(OR($J460="Retired",$J460="Permanent Low-Use"),$K460&lt;=2027),(AND($J460="New",$K460&gt;2027))),"N/A",IF($N460=0,0,IF(ISERROR(VLOOKUP($E460,'Source Data'!$B$29:$J$60, MATCH($L460, 'Source Data'!$B$26:$J$26,1),TRUE))=TRUE,"",VLOOKUP($E460,'Source Data'!$B$29:$J$60,MATCH($L460, 'Source Data'!$B$26:$J$26,1),TRUE))))</f>
        <v/>
      </c>
      <c r="W460" s="170" t="str">
        <f>IF(OR(AND(OR($J460="Retired",$J460="Permanent Low-Use"),$K460&lt;=2028),(AND($J460="New",$K460&gt;2028))),"N/A",IF($N460=0,0,IF(ISERROR(VLOOKUP($E460,'Source Data'!$B$29:$J$60, MATCH($L460, 'Source Data'!$B$26:$J$26,1),TRUE))=TRUE,"",VLOOKUP($E460,'Source Data'!$B$29:$J$60,MATCH($L460, 'Source Data'!$B$26:$J$26,1),TRUE))))</f>
        <v/>
      </c>
      <c r="X460" s="170" t="str">
        <f>IF(OR(AND(OR($J460="Retired",$J460="Permanent Low-Use"),$K460&lt;=2029),(AND($J460="New",$K460&gt;2029))),"N/A",IF($N460=0,0,IF(ISERROR(VLOOKUP($E460,'Source Data'!$B$29:$J$60, MATCH($L460, 'Source Data'!$B$26:$J$26,1),TRUE))=TRUE,"",VLOOKUP($E460,'Source Data'!$B$29:$J$60,MATCH($L460, 'Source Data'!$B$26:$J$26,1),TRUE))))</f>
        <v/>
      </c>
      <c r="Y460" s="170" t="str">
        <f>IF(OR(AND(OR($J460="Retired",$J460="Permanent Low-Use"),$K460&lt;=2030),(AND($J460="New",$K460&gt;2030))),"N/A",IF($N460=0,0,IF(ISERROR(VLOOKUP($E460,'Source Data'!$B$29:$J$60, MATCH($L460, 'Source Data'!$B$26:$J$26,1),TRUE))=TRUE,"",VLOOKUP($E460,'Source Data'!$B$29:$J$60,MATCH($L460, 'Source Data'!$B$26:$J$26,1),TRUE))))</f>
        <v/>
      </c>
      <c r="Z460" s="171" t="str">
        <f>IF(ISNUMBER($L460),IF(OR(AND(OR($J460="Retired",$J460="Permanent Low-Use"),$K460&lt;=2020),(AND($J460="New",$K460&gt;2020))),"N/A",VLOOKUP($F460,'Source Data'!$B$15:$I$22,5)),"")</f>
        <v/>
      </c>
      <c r="AA460" s="171" t="str">
        <f>IF(ISNUMBER($F460), IF(OR(AND(OR($J460="Retired", $J460="Permanent Low-Use"), $K460&lt;=2021), (AND($J460= "New", $K460&gt;2021))), "N/A", VLOOKUP($F460, 'Source Data'!$B$15:$I$22,6)), "")</f>
        <v/>
      </c>
      <c r="AB460" s="171" t="str">
        <f>IF(ISNUMBER($F460), IF(OR(AND(OR($J460="Retired", $J460="Permanent Low-Use"), $K460&lt;=2022), (AND($J460= "New", $K460&gt;2022))), "N/A", VLOOKUP($F460, 'Source Data'!$B$15:$I$22,7)), "")</f>
        <v/>
      </c>
      <c r="AC460" s="171" t="str">
        <f>IF(ISNUMBER($F460), IF(OR(AND(OR($J460="Retired", $J460="Permanent Low-Use"), $K460&lt;=2023), (AND($J460= "New", $K460&gt;2023))), "N/A", VLOOKUP($F460, 'Source Data'!$B$15:$I$22,8)), "")</f>
        <v/>
      </c>
      <c r="AD460" s="171" t="str">
        <f>IF(ISNUMBER($F460), IF(OR(AND(OR($J460="Retired", $J460="Permanent Low-Use"), $K460&lt;=2024), (AND($J460= "New", $K460&gt;2024))), "N/A", VLOOKUP($F460, 'Source Data'!$B$15:$I$22,8)), "")</f>
        <v/>
      </c>
      <c r="AE460" s="171" t="str">
        <f>IF(ISNUMBER($F460), IF(OR(AND(OR($J460="Retired", $J460="Permanent Low-Use"), $K460&lt;=2025), (AND($J460= "New", $K460&gt;2025))), "N/A", VLOOKUP($F460, 'Source Data'!$B$15:$I$22,8)), "")</f>
        <v/>
      </c>
      <c r="AF460" s="171" t="str">
        <f>IF(ISNUMBER($F460), IF(OR(AND(OR($J460="Retired", $J460="Permanent Low-Use"), $K460&lt;=2026), (AND($J460= "New", $K460&gt;2026))), "N/A", VLOOKUP($F460, 'Source Data'!$B$15:$I$22,8)), "")</f>
        <v/>
      </c>
      <c r="AG460" s="171" t="str">
        <f>IF(ISNUMBER($F460), IF(OR(AND(OR($J460="Retired", $J460="Permanent Low-Use"), $K460&lt;=2027), (AND($J460= "New", $K460&gt;2027))), "N/A", VLOOKUP($F460, 'Source Data'!$B$15:$I$22,8)), "")</f>
        <v/>
      </c>
      <c r="AH460" s="171" t="str">
        <f>IF(ISNUMBER($F460), IF(OR(AND(OR($J460="Retired", $J460="Permanent Low-Use"), $K460&lt;=2028), (AND($J460= "New", $K460&gt;2028))), "N/A", VLOOKUP($F460, 'Source Data'!$B$15:$I$22,8)), "")</f>
        <v/>
      </c>
      <c r="AI460" s="171" t="str">
        <f>IF(ISNUMBER($F460), IF(OR(AND(OR($J460="Retired", $J460="Permanent Low-Use"), $K460&lt;=2029), (AND($J460= "New", $K460&gt;2029))), "N/A", VLOOKUP($F460, 'Source Data'!$B$15:$I$22,8)), "")</f>
        <v/>
      </c>
      <c r="AJ460" s="171" t="str">
        <f>IF(ISNUMBER($F460), IF(OR(AND(OR($J460="Retired", $J460="Permanent Low-Use"), $K460&lt;=2030), (AND($J460= "New", $K460&gt;2030))), "N/A", VLOOKUP($F460, 'Source Data'!$B$15:$I$22,8)), "")</f>
        <v/>
      </c>
      <c r="AK460" s="171" t="str">
        <f>IF($N460= 0, "N/A", IF(ISERROR(VLOOKUP($F460, 'Source Data'!$B$4:$C$11,2)), "", VLOOKUP($F460, 'Source Data'!$B$4:$C$11,2)))</f>
        <v/>
      </c>
    </row>
    <row r="461" spans="1:37" x14ac:dyDescent="0.35">
      <c r="A461" s="99"/>
      <c r="B461" s="89"/>
      <c r="C461" s="90"/>
      <c r="D461" s="90"/>
      <c r="E461" s="91"/>
      <c r="F461" s="91"/>
      <c r="G461" s="86"/>
      <c r="H461" s="87"/>
      <c r="I461" s="86"/>
      <c r="J461" s="88"/>
      <c r="K461" s="92"/>
      <c r="L461" s="168" t="str">
        <f t="shared" si="17"/>
        <v/>
      </c>
      <c r="M461" s="170" t="str">
        <f>IF(ISERROR(VLOOKUP(E461,'Source Data'!$B$67:$J$97, MATCH(F461, 'Source Data'!$B$64:$J$64,1),TRUE))=TRUE,"",VLOOKUP(E461,'Source Data'!$B$67:$J$97,MATCH(F461, 'Source Data'!$B$64:$J$64,1),TRUE))</f>
        <v/>
      </c>
      <c r="N461" s="169" t="str">
        <f t="shared" si="18"/>
        <v/>
      </c>
      <c r="O461" s="170" t="str">
        <f>IF(OR(AND(OR($J461="Retired",$J461="Permanent Low-Use"),$K461&lt;=2020),(AND($J461="New",$K461&gt;2020))),"N/A",IF($N461=0,0,IF(ISERROR(VLOOKUP($E461,'Source Data'!$B$29:$J$60, MATCH($L461, 'Source Data'!$B$26:$J$26,1),TRUE))=TRUE,"",VLOOKUP($E461,'Source Data'!$B$29:$J$60,MATCH($L461, 'Source Data'!$B$26:$J$26,1),TRUE))))</f>
        <v/>
      </c>
      <c r="P461" s="170" t="str">
        <f>IF(OR(AND(OR($J461="Retired",$J461="Permanent Low-Use"),$K461&lt;=2021),(AND($J461="New",$K461&gt;2021))),"N/A",IF($N461=0,0,IF(ISERROR(VLOOKUP($E461,'Source Data'!$B$29:$J$60, MATCH($L461, 'Source Data'!$B$26:$J$26,1),TRUE))=TRUE,"",VLOOKUP($E461,'Source Data'!$B$29:$J$60,MATCH($L461, 'Source Data'!$B$26:$J$26,1),TRUE))))</f>
        <v/>
      </c>
      <c r="Q461" s="170" t="str">
        <f>IF(OR(AND(OR($J461="Retired",$J461="Permanent Low-Use"),$K461&lt;=2022),(AND($J461="New",$K461&gt;2022))),"N/A",IF($N461=0,0,IF(ISERROR(VLOOKUP($E461,'Source Data'!$B$29:$J$60, MATCH($L461, 'Source Data'!$B$26:$J$26,1),TRUE))=TRUE,"",VLOOKUP($E461,'Source Data'!$B$29:$J$60,MATCH($L461, 'Source Data'!$B$26:$J$26,1),TRUE))))</f>
        <v/>
      </c>
      <c r="R461" s="170" t="str">
        <f>IF(OR(AND(OR($J461="Retired",$J461="Permanent Low-Use"),$K461&lt;=2023),(AND($J461="New",$K461&gt;2023))),"N/A",IF($N461=0,0,IF(ISERROR(VLOOKUP($E461,'Source Data'!$B$29:$J$60, MATCH($L461, 'Source Data'!$B$26:$J$26,1),TRUE))=TRUE,"",VLOOKUP($E461,'Source Data'!$B$29:$J$60,MATCH($L461, 'Source Data'!$B$26:$J$26,1),TRUE))))</f>
        <v/>
      </c>
      <c r="S461" s="170" t="str">
        <f>IF(OR(AND(OR($J461="Retired",$J461="Permanent Low-Use"),$K461&lt;=2024),(AND($J461="New",$K461&gt;2024))),"N/A",IF($N461=0,0,IF(ISERROR(VLOOKUP($E461,'Source Data'!$B$29:$J$60, MATCH($L461, 'Source Data'!$B$26:$J$26,1),TRUE))=TRUE,"",VLOOKUP($E461,'Source Data'!$B$29:$J$60,MATCH($L461, 'Source Data'!$B$26:$J$26,1),TRUE))))</f>
        <v/>
      </c>
      <c r="T461" s="170" t="str">
        <f>IF(OR(AND(OR($J461="Retired",$J461="Permanent Low-Use"),$K461&lt;=2025),(AND($J461="New",$K461&gt;2025))),"N/A",IF($N461=0,0,IF(ISERROR(VLOOKUP($E461,'Source Data'!$B$29:$J$60, MATCH($L461, 'Source Data'!$B$26:$J$26,1),TRUE))=TRUE,"",VLOOKUP($E461,'Source Data'!$B$29:$J$60,MATCH($L461, 'Source Data'!$B$26:$J$26,1),TRUE))))</f>
        <v/>
      </c>
      <c r="U461" s="170" t="str">
        <f>IF(OR(AND(OR($J461="Retired",$J461="Permanent Low-Use"),$K461&lt;=2026),(AND($J461="New",$K461&gt;2026))),"N/A",IF($N461=0,0,IF(ISERROR(VLOOKUP($E461,'Source Data'!$B$29:$J$60, MATCH($L461, 'Source Data'!$B$26:$J$26,1),TRUE))=TRUE,"",VLOOKUP($E461,'Source Data'!$B$29:$J$60,MATCH($L461, 'Source Data'!$B$26:$J$26,1),TRUE))))</f>
        <v/>
      </c>
      <c r="V461" s="170" t="str">
        <f>IF(OR(AND(OR($J461="Retired",$J461="Permanent Low-Use"),$K461&lt;=2027),(AND($J461="New",$K461&gt;2027))),"N/A",IF($N461=0,0,IF(ISERROR(VLOOKUP($E461,'Source Data'!$B$29:$J$60, MATCH($L461, 'Source Data'!$B$26:$J$26,1),TRUE))=TRUE,"",VLOOKUP($E461,'Source Data'!$B$29:$J$60,MATCH($L461, 'Source Data'!$B$26:$J$26,1),TRUE))))</f>
        <v/>
      </c>
      <c r="W461" s="170" t="str">
        <f>IF(OR(AND(OR($J461="Retired",$J461="Permanent Low-Use"),$K461&lt;=2028),(AND($J461="New",$K461&gt;2028))),"N/A",IF($N461=0,0,IF(ISERROR(VLOOKUP($E461,'Source Data'!$B$29:$J$60, MATCH($L461, 'Source Data'!$B$26:$J$26,1),TRUE))=TRUE,"",VLOOKUP($E461,'Source Data'!$B$29:$J$60,MATCH($L461, 'Source Data'!$B$26:$J$26,1),TRUE))))</f>
        <v/>
      </c>
      <c r="X461" s="170" t="str">
        <f>IF(OR(AND(OR($J461="Retired",$J461="Permanent Low-Use"),$K461&lt;=2029),(AND($J461="New",$K461&gt;2029))),"N/A",IF($N461=0,0,IF(ISERROR(VLOOKUP($E461,'Source Data'!$B$29:$J$60, MATCH($L461, 'Source Data'!$B$26:$J$26,1),TRUE))=TRUE,"",VLOOKUP($E461,'Source Data'!$B$29:$J$60,MATCH($L461, 'Source Data'!$B$26:$J$26,1),TRUE))))</f>
        <v/>
      </c>
      <c r="Y461" s="170" t="str">
        <f>IF(OR(AND(OR($J461="Retired",$J461="Permanent Low-Use"),$K461&lt;=2030),(AND($J461="New",$K461&gt;2030))),"N/A",IF($N461=0,0,IF(ISERROR(VLOOKUP($E461,'Source Data'!$B$29:$J$60, MATCH($L461, 'Source Data'!$B$26:$J$26,1),TRUE))=TRUE,"",VLOOKUP($E461,'Source Data'!$B$29:$J$60,MATCH($L461, 'Source Data'!$B$26:$J$26,1),TRUE))))</f>
        <v/>
      </c>
      <c r="Z461" s="171" t="str">
        <f>IF(ISNUMBER($L461),IF(OR(AND(OR($J461="Retired",$J461="Permanent Low-Use"),$K461&lt;=2020),(AND($J461="New",$K461&gt;2020))),"N/A",VLOOKUP($F461,'Source Data'!$B$15:$I$22,5)),"")</f>
        <v/>
      </c>
      <c r="AA461" s="171" t="str">
        <f>IF(ISNUMBER($F461), IF(OR(AND(OR($J461="Retired", $J461="Permanent Low-Use"), $K461&lt;=2021), (AND($J461= "New", $K461&gt;2021))), "N/A", VLOOKUP($F461, 'Source Data'!$B$15:$I$22,6)), "")</f>
        <v/>
      </c>
      <c r="AB461" s="171" t="str">
        <f>IF(ISNUMBER($F461), IF(OR(AND(OR($J461="Retired", $J461="Permanent Low-Use"), $K461&lt;=2022), (AND($J461= "New", $K461&gt;2022))), "N/A", VLOOKUP($F461, 'Source Data'!$B$15:$I$22,7)), "")</f>
        <v/>
      </c>
      <c r="AC461" s="171" t="str">
        <f>IF(ISNUMBER($F461), IF(OR(AND(OR($J461="Retired", $J461="Permanent Low-Use"), $K461&lt;=2023), (AND($J461= "New", $K461&gt;2023))), "N/A", VLOOKUP($F461, 'Source Data'!$B$15:$I$22,8)), "")</f>
        <v/>
      </c>
      <c r="AD461" s="171" t="str">
        <f>IF(ISNUMBER($F461), IF(OR(AND(OR($J461="Retired", $J461="Permanent Low-Use"), $K461&lt;=2024), (AND($J461= "New", $K461&gt;2024))), "N/A", VLOOKUP($F461, 'Source Data'!$B$15:$I$22,8)), "")</f>
        <v/>
      </c>
      <c r="AE461" s="171" t="str">
        <f>IF(ISNUMBER($F461), IF(OR(AND(OR($J461="Retired", $J461="Permanent Low-Use"), $K461&lt;=2025), (AND($J461= "New", $K461&gt;2025))), "N/A", VLOOKUP($F461, 'Source Data'!$B$15:$I$22,8)), "")</f>
        <v/>
      </c>
      <c r="AF461" s="171" t="str">
        <f>IF(ISNUMBER($F461), IF(OR(AND(OR($J461="Retired", $J461="Permanent Low-Use"), $K461&lt;=2026), (AND($J461= "New", $K461&gt;2026))), "N/A", VLOOKUP($F461, 'Source Data'!$B$15:$I$22,8)), "")</f>
        <v/>
      </c>
      <c r="AG461" s="171" t="str">
        <f>IF(ISNUMBER($F461), IF(OR(AND(OR($J461="Retired", $J461="Permanent Low-Use"), $K461&lt;=2027), (AND($J461= "New", $K461&gt;2027))), "N/A", VLOOKUP($F461, 'Source Data'!$B$15:$I$22,8)), "")</f>
        <v/>
      </c>
      <c r="AH461" s="171" t="str">
        <f>IF(ISNUMBER($F461), IF(OR(AND(OR($J461="Retired", $J461="Permanent Low-Use"), $K461&lt;=2028), (AND($J461= "New", $K461&gt;2028))), "N/A", VLOOKUP($F461, 'Source Data'!$B$15:$I$22,8)), "")</f>
        <v/>
      </c>
      <c r="AI461" s="171" t="str">
        <f>IF(ISNUMBER($F461), IF(OR(AND(OR($J461="Retired", $J461="Permanent Low-Use"), $K461&lt;=2029), (AND($J461= "New", $K461&gt;2029))), "N/A", VLOOKUP($F461, 'Source Data'!$B$15:$I$22,8)), "")</f>
        <v/>
      </c>
      <c r="AJ461" s="171" t="str">
        <f>IF(ISNUMBER($F461), IF(OR(AND(OR($J461="Retired", $J461="Permanent Low-Use"), $K461&lt;=2030), (AND($J461= "New", $K461&gt;2030))), "N/A", VLOOKUP($F461, 'Source Data'!$B$15:$I$22,8)), "")</f>
        <v/>
      </c>
      <c r="AK461" s="171" t="str">
        <f>IF($N461= 0, "N/A", IF(ISERROR(VLOOKUP($F461, 'Source Data'!$B$4:$C$11,2)), "", VLOOKUP($F461, 'Source Data'!$B$4:$C$11,2)))</f>
        <v/>
      </c>
    </row>
    <row r="462" spans="1:37" x14ac:dyDescent="0.35">
      <c r="A462" s="99"/>
      <c r="B462" s="89"/>
      <c r="C462" s="90"/>
      <c r="D462" s="90"/>
      <c r="E462" s="91"/>
      <c r="F462" s="91"/>
      <c r="G462" s="86"/>
      <c r="H462" s="87"/>
      <c r="I462" s="86"/>
      <c r="J462" s="88"/>
      <c r="K462" s="92"/>
      <c r="L462" s="168" t="str">
        <f t="shared" si="17"/>
        <v/>
      </c>
      <c r="M462" s="170" t="str">
        <f>IF(ISERROR(VLOOKUP(E462,'Source Data'!$B$67:$J$97, MATCH(F462, 'Source Data'!$B$64:$J$64,1),TRUE))=TRUE,"",VLOOKUP(E462,'Source Data'!$B$67:$J$97,MATCH(F462, 'Source Data'!$B$64:$J$64,1),TRUE))</f>
        <v/>
      </c>
      <c r="N462" s="169" t="str">
        <f t="shared" si="18"/>
        <v/>
      </c>
      <c r="O462" s="170" t="str">
        <f>IF(OR(AND(OR($J462="Retired",$J462="Permanent Low-Use"),$K462&lt;=2020),(AND($J462="New",$K462&gt;2020))),"N/A",IF($N462=0,0,IF(ISERROR(VLOOKUP($E462,'Source Data'!$B$29:$J$60, MATCH($L462, 'Source Data'!$B$26:$J$26,1),TRUE))=TRUE,"",VLOOKUP($E462,'Source Data'!$B$29:$J$60,MATCH($L462, 'Source Data'!$B$26:$J$26,1),TRUE))))</f>
        <v/>
      </c>
      <c r="P462" s="170" t="str">
        <f>IF(OR(AND(OR($J462="Retired",$J462="Permanent Low-Use"),$K462&lt;=2021),(AND($J462="New",$K462&gt;2021))),"N/A",IF($N462=0,0,IF(ISERROR(VLOOKUP($E462,'Source Data'!$B$29:$J$60, MATCH($L462, 'Source Data'!$B$26:$J$26,1),TRUE))=TRUE,"",VLOOKUP($E462,'Source Data'!$B$29:$J$60,MATCH($L462, 'Source Data'!$B$26:$J$26,1),TRUE))))</f>
        <v/>
      </c>
      <c r="Q462" s="170" t="str">
        <f>IF(OR(AND(OR($J462="Retired",$J462="Permanent Low-Use"),$K462&lt;=2022),(AND($J462="New",$K462&gt;2022))),"N/A",IF($N462=0,0,IF(ISERROR(VLOOKUP($E462,'Source Data'!$B$29:$J$60, MATCH($L462, 'Source Data'!$B$26:$J$26,1),TRUE))=TRUE,"",VLOOKUP($E462,'Source Data'!$B$29:$J$60,MATCH($L462, 'Source Data'!$B$26:$J$26,1),TRUE))))</f>
        <v/>
      </c>
      <c r="R462" s="170" t="str">
        <f>IF(OR(AND(OR($J462="Retired",$J462="Permanent Low-Use"),$K462&lt;=2023),(AND($J462="New",$K462&gt;2023))),"N/A",IF($N462=0,0,IF(ISERROR(VLOOKUP($E462,'Source Data'!$B$29:$J$60, MATCH($L462, 'Source Data'!$B$26:$J$26,1),TRUE))=TRUE,"",VLOOKUP($E462,'Source Data'!$B$29:$J$60,MATCH($L462, 'Source Data'!$B$26:$J$26,1),TRUE))))</f>
        <v/>
      </c>
      <c r="S462" s="170" t="str">
        <f>IF(OR(AND(OR($J462="Retired",$J462="Permanent Low-Use"),$K462&lt;=2024),(AND($J462="New",$K462&gt;2024))),"N/A",IF($N462=0,0,IF(ISERROR(VLOOKUP($E462,'Source Data'!$B$29:$J$60, MATCH($L462, 'Source Data'!$B$26:$J$26,1),TRUE))=TRUE,"",VLOOKUP($E462,'Source Data'!$B$29:$J$60,MATCH($L462, 'Source Data'!$B$26:$J$26,1),TRUE))))</f>
        <v/>
      </c>
      <c r="T462" s="170" t="str">
        <f>IF(OR(AND(OR($J462="Retired",$J462="Permanent Low-Use"),$K462&lt;=2025),(AND($J462="New",$K462&gt;2025))),"N/A",IF($N462=0,0,IF(ISERROR(VLOOKUP($E462,'Source Data'!$B$29:$J$60, MATCH($L462, 'Source Data'!$B$26:$J$26,1),TRUE))=TRUE,"",VLOOKUP($E462,'Source Data'!$B$29:$J$60,MATCH($L462, 'Source Data'!$B$26:$J$26,1),TRUE))))</f>
        <v/>
      </c>
      <c r="U462" s="170" t="str">
        <f>IF(OR(AND(OR($J462="Retired",$J462="Permanent Low-Use"),$K462&lt;=2026),(AND($J462="New",$K462&gt;2026))),"N/A",IF($N462=0,0,IF(ISERROR(VLOOKUP($E462,'Source Data'!$B$29:$J$60, MATCH($L462, 'Source Data'!$B$26:$J$26,1),TRUE))=TRUE,"",VLOOKUP($E462,'Source Data'!$B$29:$J$60,MATCH($L462, 'Source Data'!$B$26:$J$26,1),TRUE))))</f>
        <v/>
      </c>
      <c r="V462" s="170" t="str">
        <f>IF(OR(AND(OR($J462="Retired",$J462="Permanent Low-Use"),$K462&lt;=2027),(AND($J462="New",$K462&gt;2027))),"N/A",IF($N462=0,0,IF(ISERROR(VLOOKUP($E462,'Source Data'!$B$29:$J$60, MATCH($L462, 'Source Data'!$B$26:$J$26,1),TRUE))=TRUE,"",VLOOKUP($E462,'Source Data'!$B$29:$J$60,MATCH($L462, 'Source Data'!$B$26:$J$26,1),TRUE))))</f>
        <v/>
      </c>
      <c r="W462" s="170" t="str">
        <f>IF(OR(AND(OR($J462="Retired",$J462="Permanent Low-Use"),$K462&lt;=2028),(AND($J462="New",$K462&gt;2028))),"N/A",IF($N462=0,0,IF(ISERROR(VLOOKUP($E462,'Source Data'!$B$29:$J$60, MATCH($L462, 'Source Data'!$B$26:$J$26,1),TRUE))=TRUE,"",VLOOKUP($E462,'Source Data'!$B$29:$J$60,MATCH($L462, 'Source Data'!$B$26:$J$26,1),TRUE))))</f>
        <v/>
      </c>
      <c r="X462" s="170" t="str">
        <f>IF(OR(AND(OR($J462="Retired",$J462="Permanent Low-Use"),$K462&lt;=2029),(AND($J462="New",$K462&gt;2029))),"N/A",IF($N462=0,0,IF(ISERROR(VLOOKUP($E462,'Source Data'!$B$29:$J$60, MATCH($L462, 'Source Data'!$B$26:$J$26,1),TRUE))=TRUE,"",VLOOKUP($E462,'Source Data'!$B$29:$J$60,MATCH($L462, 'Source Data'!$B$26:$J$26,1),TRUE))))</f>
        <v/>
      </c>
      <c r="Y462" s="170" t="str">
        <f>IF(OR(AND(OR($J462="Retired",$J462="Permanent Low-Use"),$K462&lt;=2030),(AND($J462="New",$K462&gt;2030))),"N/A",IF($N462=0,0,IF(ISERROR(VLOOKUP($E462,'Source Data'!$B$29:$J$60, MATCH($L462, 'Source Data'!$B$26:$J$26,1),TRUE))=TRUE,"",VLOOKUP($E462,'Source Data'!$B$29:$J$60,MATCH($L462, 'Source Data'!$B$26:$J$26,1),TRUE))))</f>
        <v/>
      </c>
      <c r="Z462" s="171" t="str">
        <f>IF(ISNUMBER($L462),IF(OR(AND(OR($J462="Retired",$J462="Permanent Low-Use"),$K462&lt;=2020),(AND($J462="New",$K462&gt;2020))),"N/A",VLOOKUP($F462,'Source Data'!$B$15:$I$22,5)),"")</f>
        <v/>
      </c>
      <c r="AA462" s="171" t="str">
        <f>IF(ISNUMBER($F462), IF(OR(AND(OR($J462="Retired", $J462="Permanent Low-Use"), $K462&lt;=2021), (AND($J462= "New", $K462&gt;2021))), "N/A", VLOOKUP($F462, 'Source Data'!$B$15:$I$22,6)), "")</f>
        <v/>
      </c>
      <c r="AB462" s="171" t="str">
        <f>IF(ISNUMBER($F462), IF(OR(AND(OR($J462="Retired", $J462="Permanent Low-Use"), $K462&lt;=2022), (AND($J462= "New", $K462&gt;2022))), "N/A", VLOOKUP($F462, 'Source Data'!$B$15:$I$22,7)), "")</f>
        <v/>
      </c>
      <c r="AC462" s="171" t="str">
        <f>IF(ISNUMBER($F462), IF(OR(AND(OR($J462="Retired", $J462="Permanent Low-Use"), $K462&lt;=2023), (AND($J462= "New", $K462&gt;2023))), "N/A", VLOOKUP($F462, 'Source Data'!$B$15:$I$22,8)), "")</f>
        <v/>
      </c>
      <c r="AD462" s="171" t="str">
        <f>IF(ISNUMBER($F462), IF(OR(AND(OR($J462="Retired", $J462="Permanent Low-Use"), $K462&lt;=2024), (AND($J462= "New", $K462&gt;2024))), "N/A", VLOOKUP($F462, 'Source Data'!$B$15:$I$22,8)), "")</f>
        <v/>
      </c>
      <c r="AE462" s="171" t="str">
        <f>IF(ISNUMBER($F462), IF(OR(AND(OR($J462="Retired", $J462="Permanent Low-Use"), $K462&lt;=2025), (AND($J462= "New", $K462&gt;2025))), "N/A", VLOOKUP($F462, 'Source Data'!$B$15:$I$22,8)), "")</f>
        <v/>
      </c>
      <c r="AF462" s="171" t="str">
        <f>IF(ISNUMBER($F462), IF(OR(AND(OR($J462="Retired", $J462="Permanent Low-Use"), $K462&lt;=2026), (AND($J462= "New", $K462&gt;2026))), "N/A", VLOOKUP($F462, 'Source Data'!$B$15:$I$22,8)), "")</f>
        <v/>
      </c>
      <c r="AG462" s="171" t="str">
        <f>IF(ISNUMBER($F462), IF(OR(AND(OR($J462="Retired", $J462="Permanent Low-Use"), $K462&lt;=2027), (AND($J462= "New", $K462&gt;2027))), "N/A", VLOOKUP($F462, 'Source Data'!$B$15:$I$22,8)), "")</f>
        <v/>
      </c>
      <c r="AH462" s="171" t="str">
        <f>IF(ISNUMBER($F462), IF(OR(AND(OR($J462="Retired", $J462="Permanent Low-Use"), $K462&lt;=2028), (AND($J462= "New", $K462&gt;2028))), "N/A", VLOOKUP($F462, 'Source Data'!$B$15:$I$22,8)), "")</f>
        <v/>
      </c>
      <c r="AI462" s="171" t="str">
        <f>IF(ISNUMBER($F462), IF(OR(AND(OR($J462="Retired", $J462="Permanent Low-Use"), $K462&lt;=2029), (AND($J462= "New", $K462&gt;2029))), "N/A", VLOOKUP($F462, 'Source Data'!$B$15:$I$22,8)), "")</f>
        <v/>
      </c>
      <c r="AJ462" s="171" t="str">
        <f>IF(ISNUMBER($F462), IF(OR(AND(OR($J462="Retired", $J462="Permanent Low-Use"), $K462&lt;=2030), (AND($J462= "New", $K462&gt;2030))), "N/A", VLOOKUP($F462, 'Source Data'!$B$15:$I$22,8)), "")</f>
        <v/>
      </c>
      <c r="AK462" s="171" t="str">
        <f>IF($N462= 0, "N/A", IF(ISERROR(VLOOKUP($F462, 'Source Data'!$B$4:$C$11,2)), "", VLOOKUP($F462, 'Source Data'!$B$4:$C$11,2)))</f>
        <v/>
      </c>
    </row>
    <row r="463" spans="1:37" x14ac:dyDescent="0.35">
      <c r="A463" s="99"/>
      <c r="B463" s="89"/>
      <c r="C463" s="90"/>
      <c r="D463" s="90"/>
      <c r="E463" s="91"/>
      <c r="F463" s="91"/>
      <c r="G463" s="86"/>
      <c r="H463" s="87"/>
      <c r="I463" s="86"/>
      <c r="J463" s="88"/>
      <c r="K463" s="92"/>
      <c r="L463" s="168" t="str">
        <f t="shared" si="17"/>
        <v/>
      </c>
      <c r="M463" s="170" t="str">
        <f>IF(ISERROR(VLOOKUP(E463,'Source Data'!$B$67:$J$97, MATCH(F463, 'Source Data'!$B$64:$J$64,1),TRUE))=TRUE,"",VLOOKUP(E463,'Source Data'!$B$67:$J$97,MATCH(F463, 'Source Data'!$B$64:$J$64,1),TRUE))</f>
        <v/>
      </c>
      <c r="N463" s="169" t="str">
        <f t="shared" si="18"/>
        <v/>
      </c>
      <c r="O463" s="170" t="str">
        <f>IF(OR(AND(OR($J463="Retired",$J463="Permanent Low-Use"),$K463&lt;=2020),(AND($J463="New",$K463&gt;2020))),"N/A",IF($N463=0,0,IF(ISERROR(VLOOKUP($E463,'Source Data'!$B$29:$J$60, MATCH($L463, 'Source Data'!$B$26:$J$26,1),TRUE))=TRUE,"",VLOOKUP($E463,'Source Data'!$B$29:$J$60,MATCH($L463, 'Source Data'!$B$26:$J$26,1),TRUE))))</f>
        <v/>
      </c>
      <c r="P463" s="170" t="str">
        <f>IF(OR(AND(OR($J463="Retired",$J463="Permanent Low-Use"),$K463&lt;=2021),(AND($J463="New",$K463&gt;2021))),"N/A",IF($N463=0,0,IF(ISERROR(VLOOKUP($E463,'Source Data'!$B$29:$J$60, MATCH($L463, 'Source Data'!$B$26:$J$26,1),TRUE))=TRUE,"",VLOOKUP($E463,'Source Data'!$B$29:$J$60,MATCH($L463, 'Source Data'!$B$26:$J$26,1),TRUE))))</f>
        <v/>
      </c>
      <c r="Q463" s="170" t="str">
        <f>IF(OR(AND(OR($J463="Retired",$J463="Permanent Low-Use"),$K463&lt;=2022),(AND($J463="New",$K463&gt;2022))),"N/A",IF($N463=0,0,IF(ISERROR(VLOOKUP($E463,'Source Data'!$B$29:$J$60, MATCH($L463, 'Source Data'!$B$26:$J$26,1),TRUE))=TRUE,"",VLOOKUP($E463,'Source Data'!$B$29:$J$60,MATCH($L463, 'Source Data'!$B$26:$J$26,1),TRUE))))</f>
        <v/>
      </c>
      <c r="R463" s="170" t="str">
        <f>IF(OR(AND(OR($J463="Retired",$J463="Permanent Low-Use"),$K463&lt;=2023),(AND($J463="New",$K463&gt;2023))),"N/A",IF($N463=0,0,IF(ISERROR(VLOOKUP($E463,'Source Data'!$B$29:$J$60, MATCH($L463, 'Source Data'!$B$26:$J$26,1),TRUE))=TRUE,"",VLOOKUP($E463,'Source Data'!$B$29:$J$60,MATCH($L463, 'Source Data'!$B$26:$J$26,1),TRUE))))</f>
        <v/>
      </c>
      <c r="S463" s="170" t="str">
        <f>IF(OR(AND(OR($J463="Retired",$J463="Permanent Low-Use"),$K463&lt;=2024),(AND($J463="New",$K463&gt;2024))),"N/A",IF($N463=0,0,IF(ISERROR(VLOOKUP($E463,'Source Data'!$B$29:$J$60, MATCH($L463, 'Source Data'!$B$26:$J$26,1),TRUE))=TRUE,"",VLOOKUP($E463,'Source Data'!$B$29:$J$60,MATCH($L463, 'Source Data'!$B$26:$J$26,1),TRUE))))</f>
        <v/>
      </c>
      <c r="T463" s="170" t="str">
        <f>IF(OR(AND(OR($J463="Retired",$J463="Permanent Low-Use"),$K463&lt;=2025),(AND($J463="New",$K463&gt;2025))),"N/A",IF($N463=0,0,IF(ISERROR(VLOOKUP($E463,'Source Data'!$B$29:$J$60, MATCH($L463, 'Source Data'!$B$26:$J$26,1),TRUE))=TRUE,"",VLOOKUP($E463,'Source Data'!$B$29:$J$60,MATCH($L463, 'Source Data'!$B$26:$J$26,1),TRUE))))</f>
        <v/>
      </c>
      <c r="U463" s="170" t="str">
        <f>IF(OR(AND(OR($J463="Retired",$J463="Permanent Low-Use"),$K463&lt;=2026),(AND($J463="New",$K463&gt;2026))),"N/A",IF($N463=0,0,IF(ISERROR(VLOOKUP($E463,'Source Data'!$B$29:$J$60, MATCH($L463, 'Source Data'!$B$26:$J$26,1),TRUE))=TRUE,"",VLOOKUP($E463,'Source Data'!$B$29:$J$60,MATCH($L463, 'Source Data'!$B$26:$J$26,1),TRUE))))</f>
        <v/>
      </c>
      <c r="V463" s="170" t="str">
        <f>IF(OR(AND(OR($J463="Retired",$J463="Permanent Low-Use"),$K463&lt;=2027),(AND($J463="New",$K463&gt;2027))),"N/A",IF($N463=0,0,IF(ISERROR(VLOOKUP($E463,'Source Data'!$B$29:$J$60, MATCH($L463, 'Source Data'!$B$26:$J$26,1),TRUE))=TRUE,"",VLOOKUP($E463,'Source Data'!$B$29:$J$60,MATCH($L463, 'Source Data'!$B$26:$J$26,1),TRUE))))</f>
        <v/>
      </c>
      <c r="W463" s="170" t="str">
        <f>IF(OR(AND(OR($J463="Retired",$J463="Permanent Low-Use"),$K463&lt;=2028),(AND($J463="New",$K463&gt;2028))),"N/A",IF($N463=0,0,IF(ISERROR(VLOOKUP($E463,'Source Data'!$B$29:$J$60, MATCH($L463, 'Source Data'!$B$26:$J$26,1),TRUE))=TRUE,"",VLOOKUP($E463,'Source Data'!$B$29:$J$60,MATCH($L463, 'Source Data'!$B$26:$J$26,1),TRUE))))</f>
        <v/>
      </c>
      <c r="X463" s="170" t="str">
        <f>IF(OR(AND(OR($J463="Retired",$J463="Permanent Low-Use"),$K463&lt;=2029),(AND($J463="New",$K463&gt;2029))),"N/A",IF($N463=0,0,IF(ISERROR(VLOOKUP($E463,'Source Data'!$B$29:$J$60, MATCH($L463, 'Source Data'!$B$26:$J$26,1),TRUE))=TRUE,"",VLOOKUP($E463,'Source Data'!$B$29:$J$60,MATCH($L463, 'Source Data'!$B$26:$J$26,1),TRUE))))</f>
        <v/>
      </c>
      <c r="Y463" s="170" t="str">
        <f>IF(OR(AND(OR($J463="Retired",$J463="Permanent Low-Use"),$K463&lt;=2030),(AND($J463="New",$K463&gt;2030))),"N/A",IF($N463=0,0,IF(ISERROR(VLOOKUP($E463,'Source Data'!$B$29:$J$60, MATCH($L463, 'Source Data'!$B$26:$J$26,1),TRUE))=TRUE,"",VLOOKUP($E463,'Source Data'!$B$29:$J$60,MATCH($L463, 'Source Data'!$B$26:$J$26,1),TRUE))))</f>
        <v/>
      </c>
      <c r="Z463" s="171" t="str">
        <f>IF(ISNUMBER($L463),IF(OR(AND(OR($J463="Retired",$J463="Permanent Low-Use"),$K463&lt;=2020),(AND($J463="New",$K463&gt;2020))),"N/A",VLOOKUP($F463,'Source Data'!$B$15:$I$22,5)),"")</f>
        <v/>
      </c>
      <c r="AA463" s="171" t="str">
        <f>IF(ISNUMBER($F463), IF(OR(AND(OR($J463="Retired", $J463="Permanent Low-Use"), $K463&lt;=2021), (AND($J463= "New", $K463&gt;2021))), "N/A", VLOOKUP($F463, 'Source Data'!$B$15:$I$22,6)), "")</f>
        <v/>
      </c>
      <c r="AB463" s="171" t="str">
        <f>IF(ISNUMBER($F463), IF(OR(AND(OR($J463="Retired", $J463="Permanent Low-Use"), $K463&lt;=2022), (AND($J463= "New", $K463&gt;2022))), "N/A", VLOOKUP($F463, 'Source Data'!$B$15:$I$22,7)), "")</f>
        <v/>
      </c>
      <c r="AC463" s="171" t="str">
        <f>IF(ISNUMBER($F463), IF(OR(AND(OR($J463="Retired", $J463="Permanent Low-Use"), $K463&lt;=2023), (AND($J463= "New", $K463&gt;2023))), "N/A", VLOOKUP($F463, 'Source Data'!$B$15:$I$22,8)), "")</f>
        <v/>
      </c>
      <c r="AD463" s="171" t="str">
        <f>IF(ISNUMBER($F463), IF(OR(AND(OR($J463="Retired", $J463="Permanent Low-Use"), $K463&lt;=2024), (AND($J463= "New", $K463&gt;2024))), "N/A", VLOOKUP($F463, 'Source Data'!$B$15:$I$22,8)), "")</f>
        <v/>
      </c>
      <c r="AE463" s="171" t="str">
        <f>IF(ISNUMBER($F463), IF(OR(AND(OR($J463="Retired", $J463="Permanent Low-Use"), $K463&lt;=2025), (AND($J463= "New", $K463&gt;2025))), "N/A", VLOOKUP($F463, 'Source Data'!$B$15:$I$22,8)), "")</f>
        <v/>
      </c>
      <c r="AF463" s="171" t="str">
        <f>IF(ISNUMBER($F463), IF(OR(AND(OR($J463="Retired", $J463="Permanent Low-Use"), $K463&lt;=2026), (AND($J463= "New", $K463&gt;2026))), "N/A", VLOOKUP($F463, 'Source Data'!$B$15:$I$22,8)), "")</f>
        <v/>
      </c>
      <c r="AG463" s="171" t="str">
        <f>IF(ISNUMBER($F463), IF(OR(AND(OR($J463="Retired", $J463="Permanent Low-Use"), $K463&lt;=2027), (AND($J463= "New", $K463&gt;2027))), "N/A", VLOOKUP($F463, 'Source Data'!$B$15:$I$22,8)), "")</f>
        <v/>
      </c>
      <c r="AH463" s="171" t="str">
        <f>IF(ISNUMBER($F463), IF(OR(AND(OR($J463="Retired", $J463="Permanent Low-Use"), $K463&lt;=2028), (AND($J463= "New", $K463&gt;2028))), "N/A", VLOOKUP($F463, 'Source Data'!$B$15:$I$22,8)), "")</f>
        <v/>
      </c>
      <c r="AI463" s="171" t="str">
        <f>IF(ISNUMBER($F463), IF(OR(AND(OR($J463="Retired", $J463="Permanent Low-Use"), $K463&lt;=2029), (AND($J463= "New", $K463&gt;2029))), "N/A", VLOOKUP($F463, 'Source Data'!$B$15:$I$22,8)), "")</f>
        <v/>
      </c>
      <c r="AJ463" s="171" t="str">
        <f>IF(ISNUMBER($F463), IF(OR(AND(OR($J463="Retired", $J463="Permanent Low-Use"), $K463&lt;=2030), (AND($J463= "New", $K463&gt;2030))), "N/A", VLOOKUP($F463, 'Source Data'!$B$15:$I$22,8)), "")</f>
        <v/>
      </c>
      <c r="AK463" s="171" t="str">
        <f>IF($N463= 0, "N/A", IF(ISERROR(VLOOKUP($F463, 'Source Data'!$B$4:$C$11,2)), "", VLOOKUP($F463, 'Source Data'!$B$4:$C$11,2)))</f>
        <v/>
      </c>
    </row>
    <row r="464" spans="1:37" x14ac:dyDescent="0.35">
      <c r="A464" s="99"/>
      <c r="B464" s="89"/>
      <c r="C464" s="90"/>
      <c r="D464" s="90"/>
      <c r="E464" s="91"/>
      <c r="F464" s="91"/>
      <c r="G464" s="86"/>
      <c r="H464" s="87"/>
      <c r="I464" s="86"/>
      <c r="J464" s="88"/>
      <c r="K464" s="92"/>
      <c r="L464" s="168" t="str">
        <f t="shared" ref="L464:L527" si="19">IF(ISNUMBER(F464), IF($G464="GSE purchased before 2007", $F464*1.2, $F464), "")</f>
        <v/>
      </c>
      <c r="M464" s="170" t="str">
        <f>IF(ISERROR(VLOOKUP(E464,'Source Data'!$B$67:$J$97, MATCH(F464, 'Source Data'!$B$64:$J$64,1),TRUE))=TRUE,"",VLOOKUP(E464,'Source Data'!$B$67:$J$97,MATCH(F464, 'Source Data'!$B$64:$J$64,1),TRUE))</f>
        <v/>
      </c>
      <c r="N464" s="169" t="str">
        <f t="shared" si="18"/>
        <v/>
      </c>
      <c r="O464" s="170" t="str">
        <f>IF(OR(AND(OR($J464="Retired",$J464="Permanent Low-Use"),$K464&lt;=2020),(AND($J464="New",$K464&gt;2020))),"N/A",IF($N464=0,0,IF(ISERROR(VLOOKUP($E464,'Source Data'!$B$29:$J$60, MATCH($L464, 'Source Data'!$B$26:$J$26,1),TRUE))=TRUE,"",VLOOKUP($E464,'Source Data'!$B$29:$J$60,MATCH($L464, 'Source Data'!$B$26:$J$26,1),TRUE))))</f>
        <v/>
      </c>
      <c r="P464" s="170" t="str">
        <f>IF(OR(AND(OR($J464="Retired",$J464="Permanent Low-Use"),$K464&lt;=2021),(AND($J464="New",$K464&gt;2021))),"N/A",IF($N464=0,0,IF(ISERROR(VLOOKUP($E464,'Source Data'!$B$29:$J$60, MATCH($L464, 'Source Data'!$B$26:$J$26,1),TRUE))=TRUE,"",VLOOKUP($E464,'Source Data'!$B$29:$J$60,MATCH($L464, 'Source Data'!$B$26:$J$26,1),TRUE))))</f>
        <v/>
      </c>
      <c r="Q464" s="170" t="str">
        <f>IF(OR(AND(OR($J464="Retired",$J464="Permanent Low-Use"),$K464&lt;=2022),(AND($J464="New",$K464&gt;2022))),"N/A",IF($N464=0,0,IF(ISERROR(VLOOKUP($E464,'Source Data'!$B$29:$J$60, MATCH($L464, 'Source Data'!$B$26:$J$26,1),TRUE))=TRUE,"",VLOOKUP($E464,'Source Data'!$B$29:$J$60,MATCH($L464, 'Source Data'!$B$26:$J$26,1),TRUE))))</f>
        <v/>
      </c>
      <c r="R464" s="170" t="str">
        <f>IF(OR(AND(OR($J464="Retired",$J464="Permanent Low-Use"),$K464&lt;=2023),(AND($J464="New",$K464&gt;2023))),"N/A",IF($N464=0,0,IF(ISERROR(VLOOKUP($E464,'Source Data'!$B$29:$J$60, MATCH($L464, 'Source Data'!$B$26:$J$26,1),TRUE))=TRUE,"",VLOOKUP($E464,'Source Data'!$B$29:$J$60,MATCH($L464, 'Source Data'!$B$26:$J$26,1),TRUE))))</f>
        <v/>
      </c>
      <c r="S464" s="170" t="str">
        <f>IF(OR(AND(OR($J464="Retired",$J464="Permanent Low-Use"),$K464&lt;=2024),(AND($J464="New",$K464&gt;2024))),"N/A",IF($N464=0,0,IF(ISERROR(VLOOKUP($E464,'Source Data'!$B$29:$J$60, MATCH($L464, 'Source Data'!$B$26:$J$26,1),TRUE))=TRUE,"",VLOOKUP($E464,'Source Data'!$B$29:$J$60,MATCH($L464, 'Source Data'!$B$26:$J$26,1),TRUE))))</f>
        <v/>
      </c>
      <c r="T464" s="170" t="str">
        <f>IF(OR(AND(OR($J464="Retired",$J464="Permanent Low-Use"),$K464&lt;=2025),(AND($J464="New",$K464&gt;2025))),"N/A",IF($N464=0,0,IF(ISERROR(VLOOKUP($E464,'Source Data'!$B$29:$J$60, MATCH($L464, 'Source Data'!$B$26:$J$26,1),TRUE))=TRUE,"",VLOOKUP($E464,'Source Data'!$B$29:$J$60,MATCH($L464, 'Source Data'!$B$26:$J$26,1),TRUE))))</f>
        <v/>
      </c>
      <c r="U464" s="170" t="str">
        <f>IF(OR(AND(OR($J464="Retired",$J464="Permanent Low-Use"),$K464&lt;=2026),(AND($J464="New",$K464&gt;2026))),"N/A",IF($N464=0,0,IF(ISERROR(VLOOKUP($E464,'Source Data'!$B$29:$J$60, MATCH($L464, 'Source Data'!$B$26:$J$26,1),TRUE))=TRUE,"",VLOOKUP($E464,'Source Data'!$B$29:$J$60,MATCH($L464, 'Source Data'!$B$26:$J$26,1),TRUE))))</f>
        <v/>
      </c>
      <c r="V464" s="170" t="str">
        <f>IF(OR(AND(OR($J464="Retired",$J464="Permanent Low-Use"),$K464&lt;=2027),(AND($J464="New",$K464&gt;2027))),"N/A",IF($N464=0,0,IF(ISERROR(VLOOKUP($E464,'Source Data'!$B$29:$J$60, MATCH($L464, 'Source Data'!$B$26:$J$26,1),TRUE))=TRUE,"",VLOOKUP($E464,'Source Data'!$B$29:$J$60,MATCH($L464, 'Source Data'!$B$26:$J$26,1),TRUE))))</f>
        <v/>
      </c>
      <c r="W464" s="170" t="str">
        <f>IF(OR(AND(OR($J464="Retired",$J464="Permanent Low-Use"),$K464&lt;=2028),(AND($J464="New",$K464&gt;2028))),"N/A",IF($N464=0,0,IF(ISERROR(VLOOKUP($E464,'Source Data'!$B$29:$J$60, MATCH($L464, 'Source Data'!$B$26:$J$26,1),TRUE))=TRUE,"",VLOOKUP($E464,'Source Data'!$B$29:$J$60,MATCH($L464, 'Source Data'!$B$26:$J$26,1),TRUE))))</f>
        <v/>
      </c>
      <c r="X464" s="170" t="str">
        <f>IF(OR(AND(OR($J464="Retired",$J464="Permanent Low-Use"),$K464&lt;=2029),(AND($J464="New",$K464&gt;2029))),"N/A",IF($N464=0,0,IF(ISERROR(VLOOKUP($E464,'Source Data'!$B$29:$J$60, MATCH($L464, 'Source Data'!$B$26:$J$26,1),TRUE))=TRUE,"",VLOOKUP($E464,'Source Data'!$B$29:$J$60,MATCH($L464, 'Source Data'!$B$26:$J$26,1),TRUE))))</f>
        <v/>
      </c>
      <c r="Y464" s="170" t="str">
        <f>IF(OR(AND(OR($J464="Retired",$J464="Permanent Low-Use"),$K464&lt;=2030),(AND($J464="New",$K464&gt;2030))),"N/A",IF($N464=0,0,IF(ISERROR(VLOOKUP($E464,'Source Data'!$B$29:$J$60, MATCH($L464, 'Source Data'!$B$26:$J$26,1),TRUE))=TRUE,"",VLOOKUP($E464,'Source Data'!$B$29:$J$60,MATCH($L464, 'Source Data'!$B$26:$J$26,1),TRUE))))</f>
        <v/>
      </c>
      <c r="Z464" s="171" t="str">
        <f>IF(ISNUMBER($L464),IF(OR(AND(OR($J464="Retired",$J464="Permanent Low-Use"),$K464&lt;=2020),(AND($J464="New",$K464&gt;2020))),"N/A",VLOOKUP($F464,'Source Data'!$B$15:$I$22,5)),"")</f>
        <v/>
      </c>
      <c r="AA464" s="171" t="str">
        <f>IF(ISNUMBER($F464), IF(OR(AND(OR($J464="Retired", $J464="Permanent Low-Use"), $K464&lt;=2021), (AND($J464= "New", $K464&gt;2021))), "N/A", VLOOKUP($F464, 'Source Data'!$B$15:$I$22,6)), "")</f>
        <v/>
      </c>
      <c r="AB464" s="171" t="str">
        <f>IF(ISNUMBER($F464), IF(OR(AND(OR($J464="Retired", $J464="Permanent Low-Use"), $K464&lt;=2022), (AND($J464= "New", $K464&gt;2022))), "N/A", VLOOKUP($F464, 'Source Data'!$B$15:$I$22,7)), "")</f>
        <v/>
      </c>
      <c r="AC464" s="171" t="str">
        <f>IF(ISNUMBER($F464), IF(OR(AND(OR($J464="Retired", $J464="Permanent Low-Use"), $K464&lt;=2023), (AND($J464= "New", $K464&gt;2023))), "N/A", VLOOKUP($F464, 'Source Data'!$B$15:$I$22,8)), "")</f>
        <v/>
      </c>
      <c r="AD464" s="171" t="str">
        <f>IF(ISNUMBER($F464), IF(OR(AND(OR($J464="Retired", $J464="Permanent Low-Use"), $K464&lt;=2024), (AND($J464= "New", $K464&gt;2024))), "N/A", VLOOKUP($F464, 'Source Data'!$B$15:$I$22,8)), "")</f>
        <v/>
      </c>
      <c r="AE464" s="171" t="str">
        <f>IF(ISNUMBER($F464), IF(OR(AND(OR($J464="Retired", $J464="Permanent Low-Use"), $K464&lt;=2025), (AND($J464= "New", $K464&gt;2025))), "N/A", VLOOKUP($F464, 'Source Data'!$B$15:$I$22,8)), "")</f>
        <v/>
      </c>
      <c r="AF464" s="171" t="str">
        <f>IF(ISNUMBER($F464), IF(OR(AND(OR($J464="Retired", $J464="Permanent Low-Use"), $K464&lt;=2026), (AND($J464= "New", $K464&gt;2026))), "N/A", VLOOKUP($F464, 'Source Data'!$B$15:$I$22,8)), "")</f>
        <v/>
      </c>
      <c r="AG464" s="171" t="str">
        <f>IF(ISNUMBER($F464), IF(OR(AND(OR($J464="Retired", $J464="Permanent Low-Use"), $K464&lt;=2027), (AND($J464= "New", $K464&gt;2027))), "N/A", VLOOKUP($F464, 'Source Data'!$B$15:$I$22,8)), "")</f>
        <v/>
      </c>
      <c r="AH464" s="171" t="str">
        <f>IF(ISNUMBER($F464), IF(OR(AND(OR($J464="Retired", $J464="Permanent Low-Use"), $K464&lt;=2028), (AND($J464= "New", $K464&gt;2028))), "N/A", VLOOKUP($F464, 'Source Data'!$B$15:$I$22,8)), "")</f>
        <v/>
      </c>
      <c r="AI464" s="171" t="str">
        <f>IF(ISNUMBER($F464), IF(OR(AND(OR($J464="Retired", $J464="Permanent Low-Use"), $K464&lt;=2029), (AND($J464= "New", $K464&gt;2029))), "N/A", VLOOKUP($F464, 'Source Data'!$B$15:$I$22,8)), "")</f>
        <v/>
      </c>
      <c r="AJ464" s="171" t="str">
        <f>IF(ISNUMBER($F464), IF(OR(AND(OR($J464="Retired", $J464="Permanent Low-Use"), $K464&lt;=2030), (AND($J464= "New", $K464&gt;2030))), "N/A", VLOOKUP($F464, 'Source Data'!$B$15:$I$22,8)), "")</f>
        <v/>
      </c>
      <c r="AK464" s="171" t="str">
        <f>IF($N464= 0, "N/A", IF(ISERROR(VLOOKUP($F464, 'Source Data'!$B$4:$C$11,2)), "", VLOOKUP($F464, 'Source Data'!$B$4:$C$11,2)))</f>
        <v/>
      </c>
    </row>
    <row r="465" spans="1:37" x14ac:dyDescent="0.35">
      <c r="A465" s="99"/>
      <c r="B465" s="89"/>
      <c r="C465" s="90"/>
      <c r="D465" s="90"/>
      <c r="E465" s="91"/>
      <c r="F465" s="91"/>
      <c r="G465" s="86"/>
      <c r="H465" s="87"/>
      <c r="I465" s="86"/>
      <c r="J465" s="88"/>
      <c r="K465" s="92"/>
      <c r="L465" s="168" t="str">
        <f t="shared" si="19"/>
        <v/>
      </c>
      <c r="M465" s="170" t="str">
        <f>IF(ISERROR(VLOOKUP(E465,'Source Data'!$B$67:$J$97, MATCH(F465, 'Source Data'!$B$64:$J$64,1),TRUE))=TRUE,"",VLOOKUP(E465,'Source Data'!$B$67:$J$97,MATCH(F465, 'Source Data'!$B$64:$J$64,1),TRUE))</f>
        <v/>
      </c>
      <c r="N465" s="169" t="str">
        <f t="shared" ref="N465:N528" si="20">IF(AND($G465= "", ISNUMBER(F465)), 1, IF($G465="", "", IF(AND($G465="VDECS with NOx Reduction Only", ISNUMBER($H465)), 1-($H465/1.7), IF(AND($G465="VDECS Level 2", ISNUMBER($H465)), 1-(0.18+($H465/1.7)), IF($G465="VDECS Level 1",1, IF($G465="VDECS Level 2",0.82, IF($G465="VDECS Highest Level",0.7, IF(OR($G465="GSE purchased before 2007", $G465="Non-GSE purchased before 2007",$G465= "Electric Purchased 2007 or later"),0))))))))</f>
        <v/>
      </c>
      <c r="O465" s="170" t="str">
        <f>IF(OR(AND(OR($J465="Retired",$J465="Permanent Low-Use"),$K465&lt;=2020),(AND($J465="New",$K465&gt;2020))),"N/A",IF($N465=0,0,IF(ISERROR(VLOOKUP($E465,'Source Data'!$B$29:$J$60, MATCH($L465, 'Source Data'!$B$26:$J$26,1),TRUE))=TRUE,"",VLOOKUP($E465,'Source Data'!$B$29:$J$60,MATCH($L465, 'Source Data'!$B$26:$J$26,1),TRUE))))</f>
        <v/>
      </c>
      <c r="P465" s="170" t="str">
        <f>IF(OR(AND(OR($J465="Retired",$J465="Permanent Low-Use"),$K465&lt;=2021),(AND($J465="New",$K465&gt;2021))),"N/A",IF($N465=0,0,IF(ISERROR(VLOOKUP($E465,'Source Data'!$B$29:$J$60, MATCH($L465, 'Source Data'!$B$26:$J$26,1),TRUE))=TRUE,"",VLOOKUP($E465,'Source Data'!$B$29:$J$60,MATCH($L465, 'Source Data'!$B$26:$J$26,1),TRUE))))</f>
        <v/>
      </c>
      <c r="Q465" s="170" t="str">
        <f>IF(OR(AND(OR($J465="Retired",$J465="Permanent Low-Use"),$K465&lt;=2022),(AND($J465="New",$K465&gt;2022))),"N/A",IF($N465=0,0,IF(ISERROR(VLOOKUP($E465,'Source Data'!$B$29:$J$60, MATCH($L465, 'Source Data'!$B$26:$J$26,1),TRUE))=TRUE,"",VLOOKUP($E465,'Source Data'!$B$29:$J$60,MATCH($L465, 'Source Data'!$B$26:$J$26,1),TRUE))))</f>
        <v/>
      </c>
      <c r="R465" s="170" t="str">
        <f>IF(OR(AND(OR($J465="Retired",$J465="Permanent Low-Use"),$K465&lt;=2023),(AND($J465="New",$K465&gt;2023))),"N/A",IF($N465=0,0,IF(ISERROR(VLOOKUP($E465,'Source Data'!$B$29:$J$60, MATCH($L465, 'Source Data'!$B$26:$J$26,1),TRUE))=TRUE,"",VLOOKUP($E465,'Source Data'!$B$29:$J$60,MATCH($L465, 'Source Data'!$B$26:$J$26,1),TRUE))))</f>
        <v/>
      </c>
      <c r="S465" s="170" t="str">
        <f>IF(OR(AND(OR($J465="Retired",$J465="Permanent Low-Use"),$K465&lt;=2024),(AND($J465="New",$K465&gt;2024))),"N/A",IF($N465=0,0,IF(ISERROR(VLOOKUP($E465,'Source Data'!$B$29:$J$60, MATCH($L465, 'Source Data'!$B$26:$J$26,1),TRUE))=TRUE,"",VLOOKUP($E465,'Source Data'!$B$29:$J$60,MATCH($L465, 'Source Data'!$B$26:$J$26,1),TRUE))))</f>
        <v/>
      </c>
      <c r="T465" s="170" t="str">
        <f>IF(OR(AND(OR($J465="Retired",$J465="Permanent Low-Use"),$K465&lt;=2025),(AND($J465="New",$K465&gt;2025))),"N/A",IF($N465=0,0,IF(ISERROR(VLOOKUP($E465,'Source Data'!$B$29:$J$60, MATCH($L465, 'Source Data'!$B$26:$J$26,1),TRUE))=TRUE,"",VLOOKUP($E465,'Source Data'!$B$29:$J$60,MATCH($L465, 'Source Data'!$B$26:$J$26,1),TRUE))))</f>
        <v/>
      </c>
      <c r="U465" s="170" t="str">
        <f>IF(OR(AND(OR($J465="Retired",$J465="Permanent Low-Use"),$K465&lt;=2026),(AND($J465="New",$K465&gt;2026))),"N/A",IF($N465=0,0,IF(ISERROR(VLOOKUP($E465,'Source Data'!$B$29:$J$60, MATCH($L465, 'Source Data'!$B$26:$J$26,1),TRUE))=TRUE,"",VLOOKUP($E465,'Source Data'!$B$29:$J$60,MATCH($L465, 'Source Data'!$B$26:$J$26,1),TRUE))))</f>
        <v/>
      </c>
      <c r="V465" s="170" t="str">
        <f>IF(OR(AND(OR($J465="Retired",$J465="Permanent Low-Use"),$K465&lt;=2027),(AND($J465="New",$K465&gt;2027))),"N/A",IF($N465=0,0,IF(ISERROR(VLOOKUP($E465,'Source Data'!$B$29:$J$60, MATCH($L465, 'Source Data'!$B$26:$J$26,1),TRUE))=TRUE,"",VLOOKUP($E465,'Source Data'!$B$29:$J$60,MATCH($L465, 'Source Data'!$B$26:$J$26,1),TRUE))))</f>
        <v/>
      </c>
      <c r="W465" s="170" t="str">
        <f>IF(OR(AND(OR($J465="Retired",$J465="Permanent Low-Use"),$K465&lt;=2028),(AND($J465="New",$K465&gt;2028))),"N/A",IF($N465=0,0,IF(ISERROR(VLOOKUP($E465,'Source Data'!$B$29:$J$60, MATCH($L465, 'Source Data'!$B$26:$J$26,1),TRUE))=TRUE,"",VLOOKUP($E465,'Source Data'!$B$29:$J$60,MATCH($L465, 'Source Data'!$B$26:$J$26,1),TRUE))))</f>
        <v/>
      </c>
      <c r="X465" s="170" t="str">
        <f>IF(OR(AND(OR($J465="Retired",$J465="Permanent Low-Use"),$K465&lt;=2029),(AND($J465="New",$K465&gt;2029))),"N/A",IF($N465=0,0,IF(ISERROR(VLOOKUP($E465,'Source Data'!$B$29:$J$60, MATCH($L465, 'Source Data'!$B$26:$J$26,1),TRUE))=TRUE,"",VLOOKUP($E465,'Source Data'!$B$29:$J$60,MATCH($L465, 'Source Data'!$B$26:$J$26,1),TRUE))))</f>
        <v/>
      </c>
      <c r="Y465" s="170" t="str">
        <f>IF(OR(AND(OR($J465="Retired",$J465="Permanent Low-Use"),$K465&lt;=2030),(AND($J465="New",$K465&gt;2030))),"N/A",IF($N465=0,0,IF(ISERROR(VLOOKUP($E465,'Source Data'!$B$29:$J$60, MATCH($L465, 'Source Data'!$B$26:$J$26,1),TRUE))=TRUE,"",VLOOKUP($E465,'Source Data'!$B$29:$J$60,MATCH($L465, 'Source Data'!$B$26:$J$26,1),TRUE))))</f>
        <v/>
      </c>
      <c r="Z465" s="171" t="str">
        <f>IF(ISNUMBER($L465),IF(OR(AND(OR($J465="Retired",$J465="Permanent Low-Use"),$K465&lt;=2020),(AND($J465="New",$K465&gt;2020))),"N/A",VLOOKUP($F465,'Source Data'!$B$15:$I$22,5)),"")</f>
        <v/>
      </c>
      <c r="AA465" s="171" t="str">
        <f>IF(ISNUMBER($F465), IF(OR(AND(OR($J465="Retired", $J465="Permanent Low-Use"), $K465&lt;=2021), (AND($J465= "New", $K465&gt;2021))), "N/A", VLOOKUP($F465, 'Source Data'!$B$15:$I$22,6)), "")</f>
        <v/>
      </c>
      <c r="AB465" s="171" t="str">
        <f>IF(ISNUMBER($F465), IF(OR(AND(OR($J465="Retired", $J465="Permanent Low-Use"), $K465&lt;=2022), (AND($J465= "New", $K465&gt;2022))), "N/A", VLOOKUP($F465, 'Source Data'!$B$15:$I$22,7)), "")</f>
        <v/>
      </c>
      <c r="AC465" s="171" t="str">
        <f>IF(ISNUMBER($F465), IF(OR(AND(OR($J465="Retired", $J465="Permanent Low-Use"), $K465&lt;=2023), (AND($J465= "New", $K465&gt;2023))), "N/A", VLOOKUP($F465, 'Source Data'!$B$15:$I$22,8)), "")</f>
        <v/>
      </c>
      <c r="AD465" s="171" t="str">
        <f>IF(ISNUMBER($F465), IF(OR(AND(OR($J465="Retired", $J465="Permanent Low-Use"), $K465&lt;=2024), (AND($J465= "New", $K465&gt;2024))), "N/A", VLOOKUP($F465, 'Source Data'!$B$15:$I$22,8)), "")</f>
        <v/>
      </c>
      <c r="AE465" s="171" t="str">
        <f>IF(ISNUMBER($F465), IF(OR(AND(OR($J465="Retired", $J465="Permanent Low-Use"), $K465&lt;=2025), (AND($J465= "New", $K465&gt;2025))), "N/A", VLOOKUP($F465, 'Source Data'!$B$15:$I$22,8)), "")</f>
        <v/>
      </c>
      <c r="AF465" s="171" t="str">
        <f>IF(ISNUMBER($F465), IF(OR(AND(OR($J465="Retired", $J465="Permanent Low-Use"), $K465&lt;=2026), (AND($J465= "New", $K465&gt;2026))), "N/A", VLOOKUP($F465, 'Source Data'!$B$15:$I$22,8)), "")</f>
        <v/>
      </c>
      <c r="AG465" s="171" t="str">
        <f>IF(ISNUMBER($F465), IF(OR(AND(OR($J465="Retired", $J465="Permanent Low-Use"), $K465&lt;=2027), (AND($J465= "New", $K465&gt;2027))), "N/A", VLOOKUP($F465, 'Source Data'!$B$15:$I$22,8)), "")</f>
        <v/>
      </c>
      <c r="AH465" s="171" t="str">
        <f>IF(ISNUMBER($F465), IF(OR(AND(OR($J465="Retired", $J465="Permanent Low-Use"), $K465&lt;=2028), (AND($J465= "New", $K465&gt;2028))), "N/A", VLOOKUP($F465, 'Source Data'!$B$15:$I$22,8)), "")</f>
        <v/>
      </c>
      <c r="AI465" s="171" t="str">
        <f>IF(ISNUMBER($F465), IF(OR(AND(OR($J465="Retired", $J465="Permanent Low-Use"), $K465&lt;=2029), (AND($J465= "New", $K465&gt;2029))), "N/A", VLOOKUP($F465, 'Source Data'!$B$15:$I$22,8)), "")</f>
        <v/>
      </c>
      <c r="AJ465" s="171" t="str">
        <f>IF(ISNUMBER($F465), IF(OR(AND(OR($J465="Retired", $J465="Permanent Low-Use"), $K465&lt;=2030), (AND($J465= "New", $K465&gt;2030))), "N/A", VLOOKUP($F465, 'Source Data'!$B$15:$I$22,8)), "")</f>
        <v/>
      </c>
      <c r="AK465" s="171" t="str">
        <f>IF($N465= 0, "N/A", IF(ISERROR(VLOOKUP($F465, 'Source Data'!$B$4:$C$11,2)), "", VLOOKUP($F465, 'Source Data'!$B$4:$C$11,2)))</f>
        <v/>
      </c>
    </row>
    <row r="466" spans="1:37" x14ac:dyDescent="0.35">
      <c r="A466" s="99"/>
      <c r="B466" s="89"/>
      <c r="C466" s="90"/>
      <c r="D466" s="90"/>
      <c r="E466" s="91"/>
      <c r="F466" s="91"/>
      <c r="G466" s="86"/>
      <c r="H466" s="87"/>
      <c r="I466" s="86"/>
      <c r="J466" s="88"/>
      <c r="K466" s="92"/>
      <c r="L466" s="168" t="str">
        <f t="shared" si="19"/>
        <v/>
      </c>
      <c r="M466" s="170" t="str">
        <f>IF(ISERROR(VLOOKUP(E466,'Source Data'!$B$67:$J$97, MATCH(F466, 'Source Data'!$B$64:$J$64,1),TRUE))=TRUE,"",VLOOKUP(E466,'Source Data'!$B$67:$J$97,MATCH(F466, 'Source Data'!$B$64:$J$64,1),TRUE))</f>
        <v/>
      </c>
      <c r="N466" s="169" t="str">
        <f t="shared" si="20"/>
        <v/>
      </c>
      <c r="O466" s="170" t="str">
        <f>IF(OR(AND(OR($J466="Retired",$J466="Permanent Low-Use"),$K466&lt;=2020),(AND($J466="New",$K466&gt;2020))),"N/A",IF($N466=0,0,IF(ISERROR(VLOOKUP($E466,'Source Data'!$B$29:$J$60, MATCH($L466, 'Source Data'!$B$26:$J$26,1),TRUE))=TRUE,"",VLOOKUP($E466,'Source Data'!$B$29:$J$60,MATCH($L466, 'Source Data'!$B$26:$J$26,1),TRUE))))</f>
        <v/>
      </c>
      <c r="P466" s="170" t="str">
        <f>IF(OR(AND(OR($J466="Retired",$J466="Permanent Low-Use"),$K466&lt;=2021),(AND($J466="New",$K466&gt;2021))),"N/A",IF($N466=0,0,IF(ISERROR(VLOOKUP($E466,'Source Data'!$B$29:$J$60, MATCH($L466, 'Source Data'!$B$26:$J$26,1),TRUE))=TRUE,"",VLOOKUP($E466,'Source Data'!$B$29:$J$60,MATCH($L466, 'Source Data'!$B$26:$J$26,1),TRUE))))</f>
        <v/>
      </c>
      <c r="Q466" s="170" t="str">
        <f>IF(OR(AND(OR($J466="Retired",$J466="Permanent Low-Use"),$K466&lt;=2022),(AND($J466="New",$K466&gt;2022))),"N/A",IF($N466=0,0,IF(ISERROR(VLOOKUP($E466,'Source Data'!$B$29:$J$60, MATCH($L466, 'Source Data'!$B$26:$J$26,1),TRUE))=TRUE,"",VLOOKUP($E466,'Source Data'!$B$29:$J$60,MATCH($L466, 'Source Data'!$B$26:$J$26,1),TRUE))))</f>
        <v/>
      </c>
      <c r="R466" s="170" t="str">
        <f>IF(OR(AND(OR($J466="Retired",$J466="Permanent Low-Use"),$K466&lt;=2023),(AND($J466="New",$K466&gt;2023))),"N/A",IF($N466=0,0,IF(ISERROR(VLOOKUP($E466,'Source Data'!$B$29:$J$60, MATCH($L466, 'Source Data'!$B$26:$J$26,1),TRUE))=TRUE,"",VLOOKUP($E466,'Source Data'!$B$29:$J$60,MATCH($L466, 'Source Data'!$B$26:$J$26,1),TRUE))))</f>
        <v/>
      </c>
      <c r="S466" s="170" t="str">
        <f>IF(OR(AND(OR($J466="Retired",$J466="Permanent Low-Use"),$K466&lt;=2024),(AND($J466="New",$K466&gt;2024))),"N/A",IF($N466=0,0,IF(ISERROR(VLOOKUP($E466,'Source Data'!$B$29:$J$60, MATCH($L466, 'Source Data'!$B$26:$J$26,1),TRUE))=TRUE,"",VLOOKUP($E466,'Source Data'!$B$29:$J$60,MATCH($L466, 'Source Data'!$B$26:$J$26,1),TRUE))))</f>
        <v/>
      </c>
      <c r="T466" s="170" t="str">
        <f>IF(OR(AND(OR($J466="Retired",$J466="Permanent Low-Use"),$K466&lt;=2025),(AND($J466="New",$K466&gt;2025))),"N/A",IF($N466=0,0,IF(ISERROR(VLOOKUP($E466,'Source Data'!$B$29:$J$60, MATCH($L466, 'Source Data'!$B$26:$J$26,1),TRUE))=TRUE,"",VLOOKUP($E466,'Source Data'!$B$29:$J$60,MATCH($L466, 'Source Data'!$B$26:$J$26,1),TRUE))))</f>
        <v/>
      </c>
      <c r="U466" s="170" t="str">
        <f>IF(OR(AND(OR($J466="Retired",$J466="Permanent Low-Use"),$K466&lt;=2026),(AND($J466="New",$K466&gt;2026))),"N/A",IF($N466=0,0,IF(ISERROR(VLOOKUP($E466,'Source Data'!$B$29:$J$60, MATCH($L466, 'Source Data'!$B$26:$J$26,1),TRUE))=TRUE,"",VLOOKUP($E466,'Source Data'!$B$29:$J$60,MATCH($L466, 'Source Data'!$B$26:$J$26,1),TRUE))))</f>
        <v/>
      </c>
      <c r="V466" s="170" t="str">
        <f>IF(OR(AND(OR($J466="Retired",$J466="Permanent Low-Use"),$K466&lt;=2027),(AND($J466="New",$K466&gt;2027))),"N/A",IF($N466=0,0,IF(ISERROR(VLOOKUP($E466,'Source Data'!$B$29:$J$60, MATCH($L466, 'Source Data'!$B$26:$J$26,1),TRUE))=TRUE,"",VLOOKUP($E466,'Source Data'!$B$29:$J$60,MATCH($L466, 'Source Data'!$B$26:$J$26,1),TRUE))))</f>
        <v/>
      </c>
      <c r="W466" s="170" t="str">
        <f>IF(OR(AND(OR($J466="Retired",$J466="Permanent Low-Use"),$K466&lt;=2028),(AND($J466="New",$K466&gt;2028))),"N/A",IF($N466=0,0,IF(ISERROR(VLOOKUP($E466,'Source Data'!$B$29:$J$60, MATCH($L466, 'Source Data'!$B$26:$J$26,1),TRUE))=TRUE,"",VLOOKUP($E466,'Source Data'!$B$29:$J$60,MATCH($L466, 'Source Data'!$B$26:$J$26,1),TRUE))))</f>
        <v/>
      </c>
      <c r="X466" s="170" t="str">
        <f>IF(OR(AND(OR($J466="Retired",$J466="Permanent Low-Use"),$K466&lt;=2029),(AND($J466="New",$K466&gt;2029))),"N/A",IF($N466=0,0,IF(ISERROR(VLOOKUP($E466,'Source Data'!$B$29:$J$60, MATCH($L466, 'Source Data'!$B$26:$J$26,1),TRUE))=TRUE,"",VLOOKUP($E466,'Source Data'!$B$29:$J$60,MATCH($L466, 'Source Data'!$B$26:$J$26,1),TRUE))))</f>
        <v/>
      </c>
      <c r="Y466" s="170" t="str">
        <f>IF(OR(AND(OR($J466="Retired",$J466="Permanent Low-Use"),$K466&lt;=2030),(AND($J466="New",$K466&gt;2030))),"N/A",IF($N466=0,0,IF(ISERROR(VLOOKUP($E466,'Source Data'!$B$29:$J$60, MATCH($L466, 'Source Data'!$B$26:$J$26,1),TRUE))=TRUE,"",VLOOKUP($E466,'Source Data'!$B$29:$J$60,MATCH($L466, 'Source Data'!$B$26:$J$26,1),TRUE))))</f>
        <v/>
      </c>
      <c r="Z466" s="171" t="str">
        <f>IF(ISNUMBER($L466),IF(OR(AND(OR($J466="Retired",$J466="Permanent Low-Use"),$K466&lt;=2020),(AND($J466="New",$K466&gt;2020))),"N/A",VLOOKUP($F466,'Source Data'!$B$15:$I$22,5)),"")</f>
        <v/>
      </c>
      <c r="AA466" s="171" t="str">
        <f>IF(ISNUMBER($F466), IF(OR(AND(OR($J466="Retired", $J466="Permanent Low-Use"), $K466&lt;=2021), (AND($J466= "New", $K466&gt;2021))), "N/A", VLOOKUP($F466, 'Source Data'!$B$15:$I$22,6)), "")</f>
        <v/>
      </c>
      <c r="AB466" s="171" t="str">
        <f>IF(ISNUMBER($F466), IF(OR(AND(OR($J466="Retired", $J466="Permanent Low-Use"), $K466&lt;=2022), (AND($J466= "New", $K466&gt;2022))), "N/A", VLOOKUP($F466, 'Source Data'!$B$15:$I$22,7)), "")</f>
        <v/>
      </c>
      <c r="AC466" s="171" t="str">
        <f>IF(ISNUMBER($F466), IF(OR(AND(OR($J466="Retired", $J466="Permanent Low-Use"), $K466&lt;=2023), (AND($J466= "New", $K466&gt;2023))), "N/A", VLOOKUP($F466, 'Source Data'!$B$15:$I$22,8)), "")</f>
        <v/>
      </c>
      <c r="AD466" s="171" t="str">
        <f>IF(ISNUMBER($F466), IF(OR(AND(OR($J466="Retired", $J466="Permanent Low-Use"), $K466&lt;=2024), (AND($J466= "New", $K466&gt;2024))), "N/A", VLOOKUP($F466, 'Source Data'!$B$15:$I$22,8)), "")</f>
        <v/>
      </c>
      <c r="AE466" s="171" t="str">
        <f>IF(ISNUMBER($F466), IF(OR(AND(OR($J466="Retired", $J466="Permanent Low-Use"), $K466&lt;=2025), (AND($J466= "New", $K466&gt;2025))), "N/A", VLOOKUP($F466, 'Source Data'!$B$15:$I$22,8)), "")</f>
        <v/>
      </c>
      <c r="AF466" s="171" t="str">
        <f>IF(ISNUMBER($F466), IF(OR(AND(OR($J466="Retired", $J466="Permanent Low-Use"), $K466&lt;=2026), (AND($J466= "New", $K466&gt;2026))), "N/A", VLOOKUP($F466, 'Source Data'!$B$15:$I$22,8)), "")</f>
        <v/>
      </c>
      <c r="AG466" s="171" t="str">
        <f>IF(ISNUMBER($F466), IF(OR(AND(OR($J466="Retired", $J466="Permanent Low-Use"), $K466&lt;=2027), (AND($J466= "New", $K466&gt;2027))), "N/A", VLOOKUP($F466, 'Source Data'!$B$15:$I$22,8)), "")</f>
        <v/>
      </c>
      <c r="AH466" s="171" t="str">
        <f>IF(ISNUMBER($F466), IF(OR(AND(OR($J466="Retired", $J466="Permanent Low-Use"), $K466&lt;=2028), (AND($J466= "New", $K466&gt;2028))), "N/A", VLOOKUP($F466, 'Source Data'!$B$15:$I$22,8)), "")</f>
        <v/>
      </c>
      <c r="AI466" s="171" t="str">
        <f>IF(ISNUMBER($F466), IF(OR(AND(OR($J466="Retired", $J466="Permanent Low-Use"), $K466&lt;=2029), (AND($J466= "New", $K466&gt;2029))), "N/A", VLOOKUP($F466, 'Source Data'!$B$15:$I$22,8)), "")</f>
        <v/>
      </c>
      <c r="AJ466" s="171" t="str">
        <f>IF(ISNUMBER($F466), IF(OR(AND(OR($J466="Retired", $J466="Permanent Low-Use"), $K466&lt;=2030), (AND($J466= "New", $K466&gt;2030))), "N/A", VLOOKUP($F466, 'Source Data'!$B$15:$I$22,8)), "")</f>
        <v/>
      </c>
      <c r="AK466" s="171" t="str">
        <f>IF($N466= 0, "N/A", IF(ISERROR(VLOOKUP($F466, 'Source Data'!$B$4:$C$11,2)), "", VLOOKUP($F466, 'Source Data'!$B$4:$C$11,2)))</f>
        <v/>
      </c>
    </row>
    <row r="467" spans="1:37" x14ac:dyDescent="0.35">
      <c r="A467" s="99"/>
      <c r="B467" s="89"/>
      <c r="C467" s="90"/>
      <c r="D467" s="90"/>
      <c r="E467" s="91"/>
      <c r="F467" s="91"/>
      <c r="G467" s="86"/>
      <c r="H467" s="87"/>
      <c r="I467" s="86"/>
      <c r="J467" s="88"/>
      <c r="K467" s="92"/>
      <c r="L467" s="168" t="str">
        <f t="shared" si="19"/>
        <v/>
      </c>
      <c r="M467" s="170" t="str">
        <f>IF(ISERROR(VLOOKUP(E467,'Source Data'!$B$67:$J$97, MATCH(F467, 'Source Data'!$B$64:$J$64,1),TRUE))=TRUE,"",VLOOKUP(E467,'Source Data'!$B$67:$J$97,MATCH(F467, 'Source Data'!$B$64:$J$64,1),TRUE))</f>
        <v/>
      </c>
      <c r="N467" s="169" t="str">
        <f t="shared" si="20"/>
        <v/>
      </c>
      <c r="O467" s="170" t="str">
        <f>IF(OR(AND(OR($J467="Retired",$J467="Permanent Low-Use"),$K467&lt;=2020),(AND($J467="New",$K467&gt;2020))),"N/A",IF($N467=0,0,IF(ISERROR(VLOOKUP($E467,'Source Data'!$B$29:$J$60, MATCH($L467, 'Source Data'!$B$26:$J$26,1),TRUE))=TRUE,"",VLOOKUP($E467,'Source Data'!$B$29:$J$60,MATCH($L467, 'Source Data'!$B$26:$J$26,1),TRUE))))</f>
        <v/>
      </c>
      <c r="P467" s="170" t="str">
        <f>IF(OR(AND(OR($J467="Retired",$J467="Permanent Low-Use"),$K467&lt;=2021),(AND($J467="New",$K467&gt;2021))),"N/A",IF($N467=0,0,IF(ISERROR(VLOOKUP($E467,'Source Data'!$B$29:$J$60, MATCH($L467, 'Source Data'!$B$26:$J$26,1),TRUE))=TRUE,"",VLOOKUP($E467,'Source Data'!$B$29:$J$60,MATCH($L467, 'Source Data'!$B$26:$J$26,1),TRUE))))</f>
        <v/>
      </c>
      <c r="Q467" s="170" t="str">
        <f>IF(OR(AND(OR($J467="Retired",$J467="Permanent Low-Use"),$K467&lt;=2022),(AND($J467="New",$K467&gt;2022))),"N/A",IF($N467=0,0,IF(ISERROR(VLOOKUP($E467,'Source Data'!$B$29:$J$60, MATCH($L467, 'Source Data'!$B$26:$J$26,1),TRUE))=TRUE,"",VLOOKUP($E467,'Source Data'!$B$29:$J$60,MATCH($L467, 'Source Data'!$B$26:$J$26,1),TRUE))))</f>
        <v/>
      </c>
      <c r="R467" s="170" t="str">
        <f>IF(OR(AND(OR($J467="Retired",$J467="Permanent Low-Use"),$K467&lt;=2023),(AND($J467="New",$K467&gt;2023))),"N/A",IF($N467=0,0,IF(ISERROR(VLOOKUP($E467,'Source Data'!$B$29:$J$60, MATCH($L467, 'Source Data'!$B$26:$J$26,1),TRUE))=TRUE,"",VLOOKUP($E467,'Source Data'!$B$29:$J$60,MATCH($L467, 'Source Data'!$B$26:$J$26,1),TRUE))))</f>
        <v/>
      </c>
      <c r="S467" s="170" t="str">
        <f>IF(OR(AND(OR($J467="Retired",$J467="Permanent Low-Use"),$K467&lt;=2024),(AND($J467="New",$K467&gt;2024))),"N/A",IF($N467=0,0,IF(ISERROR(VLOOKUP($E467,'Source Data'!$B$29:$J$60, MATCH($L467, 'Source Data'!$B$26:$J$26,1),TRUE))=TRUE,"",VLOOKUP($E467,'Source Data'!$B$29:$J$60,MATCH($L467, 'Source Data'!$B$26:$J$26,1),TRUE))))</f>
        <v/>
      </c>
      <c r="T467" s="170" t="str">
        <f>IF(OR(AND(OR($J467="Retired",$J467="Permanent Low-Use"),$K467&lt;=2025),(AND($J467="New",$K467&gt;2025))),"N/A",IF($N467=0,0,IF(ISERROR(VLOOKUP($E467,'Source Data'!$B$29:$J$60, MATCH($L467, 'Source Data'!$B$26:$J$26,1),TRUE))=TRUE,"",VLOOKUP($E467,'Source Data'!$B$29:$J$60,MATCH($L467, 'Source Data'!$B$26:$J$26,1),TRUE))))</f>
        <v/>
      </c>
      <c r="U467" s="170" t="str">
        <f>IF(OR(AND(OR($J467="Retired",$J467="Permanent Low-Use"),$K467&lt;=2026),(AND($J467="New",$K467&gt;2026))),"N/A",IF($N467=0,0,IF(ISERROR(VLOOKUP($E467,'Source Data'!$B$29:$J$60, MATCH($L467, 'Source Data'!$B$26:$J$26,1),TRUE))=TRUE,"",VLOOKUP($E467,'Source Data'!$B$29:$J$60,MATCH($L467, 'Source Data'!$B$26:$J$26,1),TRUE))))</f>
        <v/>
      </c>
      <c r="V467" s="170" t="str">
        <f>IF(OR(AND(OR($J467="Retired",$J467="Permanent Low-Use"),$K467&lt;=2027),(AND($J467="New",$K467&gt;2027))),"N/A",IF($N467=0,0,IF(ISERROR(VLOOKUP($E467,'Source Data'!$B$29:$J$60, MATCH($L467, 'Source Data'!$B$26:$J$26,1),TRUE))=TRUE,"",VLOOKUP($E467,'Source Data'!$B$29:$J$60,MATCH($L467, 'Source Data'!$B$26:$J$26,1),TRUE))))</f>
        <v/>
      </c>
      <c r="W467" s="170" t="str">
        <f>IF(OR(AND(OR($J467="Retired",$J467="Permanent Low-Use"),$K467&lt;=2028),(AND($J467="New",$K467&gt;2028))),"N/A",IF($N467=0,0,IF(ISERROR(VLOOKUP($E467,'Source Data'!$B$29:$J$60, MATCH($L467, 'Source Data'!$B$26:$J$26,1),TRUE))=TRUE,"",VLOOKUP($E467,'Source Data'!$B$29:$J$60,MATCH($L467, 'Source Data'!$B$26:$J$26,1),TRUE))))</f>
        <v/>
      </c>
      <c r="X467" s="170" t="str">
        <f>IF(OR(AND(OR($J467="Retired",$J467="Permanent Low-Use"),$K467&lt;=2029),(AND($J467="New",$K467&gt;2029))),"N/A",IF($N467=0,0,IF(ISERROR(VLOOKUP($E467,'Source Data'!$B$29:$J$60, MATCH($L467, 'Source Data'!$B$26:$J$26,1),TRUE))=TRUE,"",VLOOKUP($E467,'Source Data'!$B$29:$J$60,MATCH($L467, 'Source Data'!$B$26:$J$26,1),TRUE))))</f>
        <v/>
      </c>
      <c r="Y467" s="170" t="str">
        <f>IF(OR(AND(OR($J467="Retired",$J467="Permanent Low-Use"),$K467&lt;=2030),(AND($J467="New",$K467&gt;2030))),"N/A",IF($N467=0,0,IF(ISERROR(VLOOKUP($E467,'Source Data'!$B$29:$J$60, MATCH($L467, 'Source Data'!$B$26:$J$26,1),TRUE))=TRUE,"",VLOOKUP($E467,'Source Data'!$B$29:$J$60,MATCH($L467, 'Source Data'!$B$26:$J$26,1),TRUE))))</f>
        <v/>
      </c>
      <c r="Z467" s="171" t="str">
        <f>IF(ISNUMBER($L467),IF(OR(AND(OR($J467="Retired",$J467="Permanent Low-Use"),$K467&lt;=2020),(AND($J467="New",$K467&gt;2020))),"N/A",VLOOKUP($F467,'Source Data'!$B$15:$I$22,5)),"")</f>
        <v/>
      </c>
      <c r="AA467" s="171" t="str">
        <f>IF(ISNUMBER($F467), IF(OR(AND(OR($J467="Retired", $J467="Permanent Low-Use"), $K467&lt;=2021), (AND($J467= "New", $K467&gt;2021))), "N/A", VLOOKUP($F467, 'Source Data'!$B$15:$I$22,6)), "")</f>
        <v/>
      </c>
      <c r="AB467" s="171" t="str">
        <f>IF(ISNUMBER($F467), IF(OR(AND(OR($J467="Retired", $J467="Permanent Low-Use"), $K467&lt;=2022), (AND($J467= "New", $K467&gt;2022))), "N/A", VLOOKUP($F467, 'Source Data'!$B$15:$I$22,7)), "")</f>
        <v/>
      </c>
      <c r="AC467" s="171" t="str">
        <f>IF(ISNUMBER($F467), IF(OR(AND(OR($J467="Retired", $J467="Permanent Low-Use"), $K467&lt;=2023), (AND($J467= "New", $K467&gt;2023))), "N/A", VLOOKUP($F467, 'Source Data'!$B$15:$I$22,8)), "")</f>
        <v/>
      </c>
      <c r="AD467" s="171" t="str">
        <f>IF(ISNUMBER($F467), IF(OR(AND(OR($J467="Retired", $J467="Permanent Low-Use"), $K467&lt;=2024), (AND($J467= "New", $K467&gt;2024))), "N/A", VLOOKUP($F467, 'Source Data'!$B$15:$I$22,8)), "")</f>
        <v/>
      </c>
      <c r="AE467" s="171" t="str">
        <f>IF(ISNUMBER($F467), IF(OR(AND(OR($J467="Retired", $J467="Permanent Low-Use"), $K467&lt;=2025), (AND($J467= "New", $K467&gt;2025))), "N/A", VLOOKUP($F467, 'Source Data'!$B$15:$I$22,8)), "")</f>
        <v/>
      </c>
      <c r="AF467" s="171" t="str">
        <f>IF(ISNUMBER($F467), IF(OR(AND(OR($J467="Retired", $J467="Permanent Low-Use"), $K467&lt;=2026), (AND($J467= "New", $K467&gt;2026))), "N/A", VLOOKUP($F467, 'Source Data'!$B$15:$I$22,8)), "")</f>
        <v/>
      </c>
      <c r="AG467" s="171" t="str">
        <f>IF(ISNUMBER($F467), IF(OR(AND(OR($J467="Retired", $J467="Permanent Low-Use"), $K467&lt;=2027), (AND($J467= "New", $K467&gt;2027))), "N/A", VLOOKUP($F467, 'Source Data'!$B$15:$I$22,8)), "")</f>
        <v/>
      </c>
      <c r="AH467" s="171" t="str">
        <f>IF(ISNUMBER($F467), IF(OR(AND(OR($J467="Retired", $J467="Permanent Low-Use"), $K467&lt;=2028), (AND($J467= "New", $K467&gt;2028))), "N/A", VLOOKUP($F467, 'Source Data'!$B$15:$I$22,8)), "")</f>
        <v/>
      </c>
      <c r="AI467" s="171" t="str">
        <f>IF(ISNUMBER($F467), IF(OR(AND(OR($J467="Retired", $J467="Permanent Low-Use"), $K467&lt;=2029), (AND($J467= "New", $K467&gt;2029))), "N/A", VLOOKUP($F467, 'Source Data'!$B$15:$I$22,8)), "")</f>
        <v/>
      </c>
      <c r="AJ467" s="171" t="str">
        <f>IF(ISNUMBER($F467), IF(OR(AND(OR($J467="Retired", $J467="Permanent Low-Use"), $K467&lt;=2030), (AND($J467= "New", $K467&gt;2030))), "N/A", VLOOKUP($F467, 'Source Data'!$B$15:$I$22,8)), "")</f>
        <v/>
      </c>
      <c r="AK467" s="171" t="str">
        <f>IF($N467= 0, "N/A", IF(ISERROR(VLOOKUP($F467, 'Source Data'!$B$4:$C$11,2)), "", VLOOKUP($F467, 'Source Data'!$B$4:$C$11,2)))</f>
        <v/>
      </c>
    </row>
    <row r="468" spans="1:37" x14ac:dyDescent="0.35">
      <c r="A468" s="99"/>
      <c r="B468" s="89"/>
      <c r="C468" s="90"/>
      <c r="D468" s="90"/>
      <c r="E468" s="91"/>
      <c r="F468" s="91"/>
      <c r="G468" s="86"/>
      <c r="H468" s="87"/>
      <c r="I468" s="86"/>
      <c r="J468" s="88"/>
      <c r="K468" s="92"/>
      <c r="L468" s="168" t="str">
        <f t="shared" si="19"/>
        <v/>
      </c>
      <c r="M468" s="170" t="str">
        <f>IF(ISERROR(VLOOKUP(E468,'Source Data'!$B$67:$J$97, MATCH(F468, 'Source Data'!$B$64:$J$64,1),TRUE))=TRUE,"",VLOOKUP(E468,'Source Data'!$B$67:$J$97,MATCH(F468, 'Source Data'!$B$64:$J$64,1),TRUE))</f>
        <v/>
      </c>
      <c r="N468" s="169" t="str">
        <f t="shared" si="20"/>
        <v/>
      </c>
      <c r="O468" s="170" t="str">
        <f>IF(OR(AND(OR($J468="Retired",$J468="Permanent Low-Use"),$K468&lt;=2020),(AND($J468="New",$K468&gt;2020))),"N/A",IF($N468=0,0,IF(ISERROR(VLOOKUP($E468,'Source Data'!$B$29:$J$60, MATCH($L468, 'Source Data'!$B$26:$J$26,1),TRUE))=TRUE,"",VLOOKUP($E468,'Source Data'!$B$29:$J$60,MATCH($L468, 'Source Data'!$B$26:$J$26,1),TRUE))))</f>
        <v/>
      </c>
      <c r="P468" s="170" t="str">
        <f>IF(OR(AND(OR($J468="Retired",$J468="Permanent Low-Use"),$K468&lt;=2021),(AND($J468="New",$K468&gt;2021))),"N/A",IF($N468=0,0,IF(ISERROR(VLOOKUP($E468,'Source Data'!$B$29:$J$60, MATCH($L468, 'Source Data'!$B$26:$J$26,1),TRUE))=TRUE,"",VLOOKUP($E468,'Source Data'!$B$29:$J$60,MATCH($L468, 'Source Data'!$B$26:$J$26,1),TRUE))))</f>
        <v/>
      </c>
      <c r="Q468" s="170" t="str">
        <f>IF(OR(AND(OR($J468="Retired",$J468="Permanent Low-Use"),$K468&lt;=2022),(AND($J468="New",$K468&gt;2022))),"N/A",IF($N468=0,0,IF(ISERROR(VLOOKUP($E468,'Source Data'!$B$29:$J$60, MATCH($L468, 'Source Data'!$B$26:$J$26,1),TRUE))=TRUE,"",VLOOKUP($E468,'Source Data'!$B$29:$J$60,MATCH($L468, 'Source Data'!$B$26:$J$26,1),TRUE))))</f>
        <v/>
      </c>
      <c r="R468" s="170" t="str">
        <f>IF(OR(AND(OR($J468="Retired",$J468="Permanent Low-Use"),$K468&lt;=2023),(AND($J468="New",$K468&gt;2023))),"N/A",IF($N468=0,0,IF(ISERROR(VLOOKUP($E468,'Source Data'!$B$29:$J$60, MATCH($L468, 'Source Data'!$B$26:$J$26,1),TRUE))=TRUE,"",VLOOKUP($E468,'Source Data'!$B$29:$J$60,MATCH($L468, 'Source Data'!$B$26:$J$26,1),TRUE))))</f>
        <v/>
      </c>
      <c r="S468" s="170" t="str">
        <f>IF(OR(AND(OR($J468="Retired",$J468="Permanent Low-Use"),$K468&lt;=2024),(AND($J468="New",$K468&gt;2024))),"N/A",IF($N468=0,0,IF(ISERROR(VLOOKUP($E468,'Source Data'!$B$29:$J$60, MATCH($L468, 'Source Data'!$B$26:$J$26,1),TRUE))=TRUE,"",VLOOKUP($E468,'Source Data'!$B$29:$J$60,MATCH($L468, 'Source Data'!$B$26:$J$26,1),TRUE))))</f>
        <v/>
      </c>
      <c r="T468" s="170" t="str">
        <f>IF(OR(AND(OR($J468="Retired",$J468="Permanent Low-Use"),$K468&lt;=2025),(AND($J468="New",$K468&gt;2025))),"N/A",IF($N468=0,0,IF(ISERROR(VLOOKUP($E468,'Source Data'!$B$29:$J$60, MATCH($L468, 'Source Data'!$B$26:$J$26,1),TRUE))=TRUE,"",VLOOKUP($E468,'Source Data'!$B$29:$J$60,MATCH($L468, 'Source Data'!$B$26:$J$26,1),TRUE))))</f>
        <v/>
      </c>
      <c r="U468" s="170" t="str">
        <f>IF(OR(AND(OR($J468="Retired",$J468="Permanent Low-Use"),$K468&lt;=2026),(AND($J468="New",$K468&gt;2026))),"N/A",IF($N468=0,0,IF(ISERROR(VLOOKUP($E468,'Source Data'!$B$29:$J$60, MATCH($L468, 'Source Data'!$B$26:$J$26,1),TRUE))=TRUE,"",VLOOKUP($E468,'Source Data'!$B$29:$J$60,MATCH($L468, 'Source Data'!$B$26:$J$26,1),TRUE))))</f>
        <v/>
      </c>
      <c r="V468" s="170" t="str">
        <f>IF(OR(AND(OR($J468="Retired",$J468="Permanent Low-Use"),$K468&lt;=2027),(AND($J468="New",$K468&gt;2027))),"N/A",IF($N468=0,0,IF(ISERROR(VLOOKUP($E468,'Source Data'!$B$29:$J$60, MATCH($L468, 'Source Data'!$B$26:$J$26,1),TRUE))=TRUE,"",VLOOKUP($E468,'Source Data'!$B$29:$J$60,MATCH($L468, 'Source Data'!$B$26:$J$26,1),TRUE))))</f>
        <v/>
      </c>
      <c r="W468" s="170" t="str">
        <f>IF(OR(AND(OR($J468="Retired",$J468="Permanent Low-Use"),$K468&lt;=2028),(AND($J468="New",$K468&gt;2028))),"N/A",IF($N468=0,0,IF(ISERROR(VLOOKUP($E468,'Source Data'!$B$29:$J$60, MATCH($L468, 'Source Data'!$B$26:$J$26,1),TRUE))=TRUE,"",VLOOKUP($E468,'Source Data'!$B$29:$J$60,MATCH($L468, 'Source Data'!$B$26:$J$26,1),TRUE))))</f>
        <v/>
      </c>
      <c r="X468" s="170" t="str">
        <f>IF(OR(AND(OR($J468="Retired",$J468="Permanent Low-Use"),$K468&lt;=2029),(AND($J468="New",$K468&gt;2029))),"N/A",IF($N468=0,0,IF(ISERROR(VLOOKUP($E468,'Source Data'!$B$29:$J$60, MATCH($L468, 'Source Data'!$B$26:$J$26,1),TRUE))=TRUE,"",VLOOKUP($E468,'Source Data'!$B$29:$J$60,MATCH($L468, 'Source Data'!$B$26:$J$26,1),TRUE))))</f>
        <v/>
      </c>
      <c r="Y468" s="170" t="str">
        <f>IF(OR(AND(OR($J468="Retired",$J468="Permanent Low-Use"),$K468&lt;=2030),(AND($J468="New",$K468&gt;2030))),"N/A",IF($N468=0,0,IF(ISERROR(VLOOKUP($E468,'Source Data'!$B$29:$J$60, MATCH($L468, 'Source Data'!$B$26:$J$26,1),TRUE))=TRUE,"",VLOOKUP($E468,'Source Data'!$B$29:$J$60,MATCH($L468, 'Source Data'!$B$26:$J$26,1),TRUE))))</f>
        <v/>
      </c>
      <c r="Z468" s="171" t="str">
        <f>IF(ISNUMBER($L468),IF(OR(AND(OR($J468="Retired",$J468="Permanent Low-Use"),$K468&lt;=2020),(AND($J468="New",$K468&gt;2020))),"N/A",VLOOKUP($F468,'Source Data'!$B$15:$I$22,5)),"")</f>
        <v/>
      </c>
      <c r="AA468" s="171" t="str">
        <f>IF(ISNUMBER($F468), IF(OR(AND(OR($J468="Retired", $J468="Permanent Low-Use"), $K468&lt;=2021), (AND($J468= "New", $K468&gt;2021))), "N/A", VLOOKUP($F468, 'Source Data'!$B$15:$I$22,6)), "")</f>
        <v/>
      </c>
      <c r="AB468" s="171" t="str">
        <f>IF(ISNUMBER($F468), IF(OR(AND(OR($J468="Retired", $J468="Permanent Low-Use"), $K468&lt;=2022), (AND($J468= "New", $K468&gt;2022))), "N/A", VLOOKUP($F468, 'Source Data'!$B$15:$I$22,7)), "")</f>
        <v/>
      </c>
      <c r="AC468" s="171" t="str">
        <f>IF(ISNUMBER($F468), IF(OR(AND(OR($J468="Retired", $J468="Permanent Low-Use"), $K468&lt;=2023), (AND($J468= "New", $K468&gt;2023))), "N/A", VLOOKUP($F468, 'Source Data'!$B$15:$I$22,8)), "")</f>
        <v/>
      </c>
      <c r="AD468" s="171" t="str">
        <f>IF(ISNUMBER($F468), IF(OR(AND(OR($J468="Retired", $J468="Permanent Low-Use"), $K468&lt;=2024), (AND($J468= "New", $K468&gt;2024))), "N/A", VLOOKUP($F468, 'Source Data'!$B$15:$I$22,8)), "")</f>
        <v/>
      </c>
      <c r="AE468" s="171" t="str">
        <f>IF(ISNUMBER($F468), IF(OR(AND(OR($J468="Retired", $J468="Permanent Low-Use"), $K468&lt;=2025), (AND($J468= "New", $K468&gt;2025))), "N/A", VLOOKUP($F468, 'Source Data'!$B$15:$I$22,8)), "")</f>
        <v/>
      </c>
      <c r="AF468" s="171" t="str">
        <f>IF(ISNUMBER($F468), IF(OR(AND(OR($J468="Retired", $J468="Permanent Low-Use"), $K468&lt;=2026), (AND($J468= "New", $K468&gt;2026))), "N/A", VLOOKUP($F468, 'Source Data'!$B$15:$I$22,8)), "")</f>
        <v/>
      </c>
      <c r="AG468" s="171" t="str">
        <f>IF(ISNUMBER($F468), IF(OR(AND(OR($J468="Retired", $J468="Permanent Low-Use"), $K468&lt;=2027), (AND($J468= "New", $K468&gt;2027))), "N/A", VLOOKUP($F468, 'Source Data'!$B$15:$I$22,8)), "")</f>
        <v/>
      </c>
      <c r="AH468" s="171" t="str">
        <f>IF(ISNUMBER($F468), IF(OR(AND(OR($J468="Retired", $J468="Permanent Low-Use"), $K468&lt;=2028), (AND($J468= "New", $K468&gt;2028))), "N/A", VLOOKUP($F468, 'Source Data'!$B$15:$I$22,8)), "")</f>
        <v/>
      </c>
      <c r="AI468" s="171" t="str">
        <f>IF(ISNUMBER($F468), IF(OR(AND(OR($J468="Retired", $J468="Permanent Low-Use"), $K468&lt;=2029), (AND($J468= "New", $K468&gt;2029))), "N/A", VLOOKUP($F468, 'Source Data'!$B$15:$I$22,8)), "")</f>
        <v/>
      </c>
      <c r="AJ468" s="171" t="str">
        <f>IF(ISNUMBER($F468), IF(OR(AND(OR($J468="Retired", $J468="Permanent Low-Use"), $K468&lt;=2030), (AND($J468= "New", $K468&gt;2030))), "N/A", VLOOKUP($F468, 'Source Data'!$B$15:$I$22,8)), "")</f>
        <v/>
      </c>
      <c r="AK468" s="171" t="str">
        <f>IF($N468= 0, "N/A", IF(ISERROR(VLOOKUP($F468, 'Source Data'!$B$4:$C$11,2)), "", VLOOKUP($F468, 'Source Data'!$B$4:$C$11,2)))</f>
        <v/>
      </c>
    </row>
    <row r="469" spans="1:37" x14ac:dyDescent="0.35">
      <c r="A469" s="99"/>
      <c r="B469" s="89"/>
      <c r="C469" s="90"/>
      <c r="D469" s="90"/>
      <c r="E469" s="91"/>
      <c r="F469" s="91"/>
      <c r="G469" s="86"/>
      <c r="H469" s="87"/>
      <c r="I469" s="86"/>
      <c r="J469" s="88"/>
      <c r="K469" s="92"/>
      <c r="L469" s="168" t="str">
        <f t="shared" si="19"/>
        <v/>
      </c>
      <c r="M469" s="170" t="str">
        <f>IF(ISERROR(VLOOKUP(E469,'Source Data'!$B$67:$J$97, MATCH(F469, 'Source Data'!$B$64:$J$64,1),TRUE))=TRUE,"",VLOOKUP(E469,'Source Data'!$B$67:$J$97,MATCH(F469, 'Source Data'!$B$64:$J$64,1),TRUE))</f>
        <v/>
      </c>
      <c r="N469" s="169" t="str">
        <f t="shared" si="20"/>
        <v/>
      </c>
      <c r="O469" s="170" t="str">
        <f>IF(OR(AND(OR($J469="Retired",$J469="Permanent Low-Use"),$K469&lt;=2020),(AND($J469="New",$K469&gt;2020))),"N/A",IF($N469=0,0,IF(ISERROR(VLOOKUP($E469,'Source Data'!$B$29:$J$60, MATCH($L469, 'Source Data'!$B$26:$J$26,1),TRUE))=TRUE,"",VLOOKUP($E469,'Source Data'!$B$29:$J$60,MATCH($L469, 'Source Data'!$B$26:$J$26,1),TRUE))))</f>
        <v/>
      </c>
      <c r="P469" s="170" t="str">
        <f>IF(OR(AND(OR($J469="Retired",$J469="Permanent Low-Use"),$K469&lt;=2021),(AND($J469="New",$K469&gt;2021))),"N/A",IF($N469=0,0,IF(ISERROR(VLOOKUP($E469,'Source Data'!$B$29:$J$60, MATCH($L469, 'Source Data'!$B$26:$J$26,1),TRUE))=TRUE,"",VLOOKUP($E469,'Source Data'!$B$29:$J$60,MATCH($L469, 'Source Data'!$B$26:$J$26,1),TRUE))))</f>
        <v/>
      </c>
      <c r="Q469" s="170" t="str">
        <f>IF(OR(AND(OR($J469="Retired",$J469="Permanent Low-Use"),$K469&lt;=2022),(AND($J469="New",$K469&gt;2022))),"N/A",IF($N469=0,0,IF(ISERROR(VLOOKUP($E469,'Source Data'!$B$29:$J$60, MATCH($L469, 'Source Data'!$B$26:$J$26,1),TRUE))=TRUE,"",VLOOKUP($E469,'Source Data'!$B$29:$J$60,MATCH($L469, 'Source Data'!$B$26:$J$26,1),TRUE))))</f>
        <v/>
      </c>
      <c r="R469" s="170" t="str">
        <f>IF(OR(AND(OR($J469="Retired",$J469="Permanent Low-Use"),$K469&lt;=2023),(AND($J469="New",$K469&gt;2023))),"N/A",IF($N469=0,0,IF(ISERROR(VLOOKUP($E469,'Source Data'!$B$29:$J$60, MATCH($L469, 'Source Data'!$B$26:$J$26,1),TRUE))=TRUE,"",VLOOKUP($E469,'Source Data'!$B$29:$J$60,MATCH($L469, 'Source Data'!$B$26:$J$26,1),TRUE))))</f>
        <v/>
      </c>
      <c r="S469" s="170" t="str">
        <f>IF(OR(AND(OR($J469="Retired",$J469="Permanent Low-Use"),$K469&lt;=2024),(AND($J469="New",$K469&gt;2024))),"N/A",IF($N469=0,0,IF(ISERROR(VLOOKUP($E469,'Source Data'!$B$29:$J$60, MATCH($L469, 'Source Data'!$B$26:$J$26,1),TRUE))=TRUE,"",VLOOKUP($E469,'Source Data'!$B$29:$J$60,MATCH($L469, 'Source Data'!$B$26:$J$26,1),TRUE))))</f>
        <v/>
      </c>
      <c r="T469" s="170" t="str">
        <f>IF(OR(AND(OR($J469="Retired",$J469="Permanent Low-Use"),$K469&lt;=2025),(AND($J469="New",$K469&gt;2025))),"N/A",IF($N469=0,0,IF(ISERROR(VLOOKUP($E469,'Source Data'!$B$29:$J$60, MATCH($L469, 'Source Data'!$B$26:$J$26,1),TRUE))=TRUE,"",VLOOKUP($E469,'Source Data'!$B$29:$J$60,MATCH($L469, 'Source Data'!$B$26:$J$26,1),TRUE))))</f>
        <v/>
      </c>
      <c r="U469" s="170" t="str">
        <f>IF(OR(AND(OR($J469="Retired",$J469="Permanent Low-Use"),$K469&lt;=2026),(AND($J469="New",$K469&gt;2026))),"N/A",IF($N469=0,0,IF(ISERROR(VLOOKUP($E469,'Source Data'!$B$29:$J$60, MATCH($L469, 'Source Data'!$B$26:$J$26,1),TRUE))=TRUE,"",VLOOKUP($E469,'Source Data'!$B$29:$J$60,MATCH($L469, 'Source Data'!$B$26:$J$26,1),TRUE))))</f>
        <v/>
      </c>
      <c r="V469" s="170" t="str">
        <f>IF(OR(AND(OR($J469="Retired",$J469="Permanent Low-Use"),$K469&lt;=2027),(AND($J469="New",$K469&gt;2027))),"N/A",IF($N469=0,0,IF(ISERROR(VLOOKUP($E469,'Source Data'!$B$29:$J$60, MATCH($L469, 'Source Data'!$B$26:$J$26,1),TRUE))=TRUE,"",VLOOKUP($E469,'Source Data'!$B$29:$J$60,MATCH($L469, 'Source Data'!$B$26:$J$26,1),TRUE))))</f>
        <v/>
      </c>
      <c r="W469" s="170" t="str">
        <f>IF(OR(AND(OR($J469="Retired",$J469="Permanent Low-Use"),$K469&lt;=2028),(AND($J469="New",$K469&gt;2028))),"N/A",IF($N469=0,0,IF(ISERROR(VLOOKUP($E469,'Source Data'!$B$29:$J$60, MATCH($L469, 'Source Data'!$B$26:$J$26,1),TRUE))=TRUE,"",VLOOKUP($E469,'Source Data'!$B$29:$J$60,MATCH($L469, 'Source Data'!$B$26:$J$26,1),TRUE))))</f>
        <v/>
      </c>
      <c r="X469" s="170" t="str">
        <f>IF(OR(AND(OR($J469="Retired",$J469="Permanent Low-Use"),$K469&lt;=2029),(AND($J469="New",$K469&gt;2029))),"N/A",IF($N469=0,0,IF(ISERROR(VLOOKUP($E469,'Source Data'!$B$29:$J$60, MATCH($L469, 'Source Data'!$B$26:$J$26,1),TRUE))=TRUE,"",VLOOKUP($E469,'Source Data'!$B$29:$J$60,MATCH($L469, 'Source Data'!$B$26:$J$26,1),TRUE))))</f>
        <v/>
      </c>
      <c r="Y469" s="170" t="str">
        <f>IF(OR(AND(OR($J469="Retired",$J469="Permanent Low-Use"),$K469&lt;=2030),(AND($J469="New",$K469&gt;2030))),"N/A",IF($N469=0,0,IF(ISERROR(VLOOKUP($E469,'Source Data'!$B$29:$J$60, MATCH($L469, 'Source Data'!$B$26:$J$26,1),TRUE))=TRUE,"",VLOOKUP($E469,'Source Data'!$B$29:$J$60,MATCH($L469, 'Source Data'!$B$26:$J$26,1),TRUE))))</f>
        <v/>
      </c>
      <c r="Z469" s="171" t="str">
        <f>IF(ISNUMBER($L469),IF(OR(AND(OR($J469="Retired",$J469="Permanent Low-Use"),$K469&lt;=2020),(AND($J469="New",$K469&gt;2020))),"N/A",VLOOKUP($F469,'Source Data'!$B$15:$I$22,5)),"")</f>
        <v/>
      </c>
      <c r="AA469" s="171" t="str">
        <f>IF(ISNUMBER($F469), IF(OR(AND(OR($J469="Retired", $J469="Permanent Low-Use"), $K469&lt;=2021), (AND($J469= "New", $K469&gt;2021))), "N/A", VLOOKUP($F469, 'Source Data'!$B$15:$I$22,6)), "")</f>
        <v/>
      </c>
      <c r="AB469" s="171" t="str">
        <f>IF(ISNUMBER($F469), IF(OR(AND(OR($J469="Retired", $J469="Permanent Low-Use"), $K469&lt;=2022), (AND($J469= "New", $K469&gt;2022))), "N/A", VLOOKUP($F469, 'Source Data'!$B$15:$I$22,7)), "")</f>
        <v/>
      </c>
      <c r="AC469" s="171" t="str">
        <f>IF(ISNUMBER($F469), IF(OR(AND(OR($J469="Retired", $J469="Permanent Low-Use"), $K469&lt;=2023), (AND($J469= "New", $K469&gt;2023))), "N/A", VLOOKUP($F469, 'Source Data'!$B$15:$I$22,8)), "")</f>
        <v/>
      </c>
      <c r="AD469" s="171" t="str">
        <f>IF(ISNUMBER($F469), IF(OR(AND(OR($J469="Retired", $J469="Permanent Low-Use"), $K469&lt;=2024), (AND($J469= "New", $K469&gt;2024))), "N/A", VLOOKUP($F469, 'Source Data'!$B$15:$I$22,8)), "")</f>
        <v/>
      </c>
      <c r="AE469" s="171" t="str">
        <f>IF(ISNUMBER($F469), IF(OR(AND(OR($J469="Retired", $J469="Permanent Low-Use"), $K469&lt;=2025), (AND($J469= "New", $K469&gt;2025))), "N/A", VLOOKUP($F469, 'Source Data'!$B$15:$I$22,8)), "")</f>
        <v/>
      </c>
      <c r="AF469" s="171" t="str">
        <f>IF(ISNUMBER($F469), IF(OR(AND(OR($J469="Retired", $J469="Permanent Low-Use"), $K469&lt;=2026), (AND($J469= "New", $K469&gt;2026))), "N/A", VLOOKUP($F469, 'Source Data'!$B$15:$I$22,8)), "")</f>
        <v/>
      </c>
      <c r="AG469" s="171" t="str">
        <f>IF(ISNUMBER($F469), IF(OR(AND(OR($J469="Retired", $J469="Permanent Low-Use"), $K469&lt;=2027), (AND($J469= "New", $K469&gt;2027))), "N/A", VLOOKUP($F469, 'Source Data'!$B$15:$I$22,8)), "")</f>
        <v/>
      </c>
      <c r="AH469" s="171" t="str">
        <f>IF(ISNUMBER($F469), IF(OR(AND(OR($J469="Retired", $J469="Permanent Low-Use"), $K469&lt;=2028), (AND($J469= "New", $K469&gt;2028))), "N/A", VLOOKUP($F469, 'Source Data'!$B$15:$I$22,8)), "")</f>
        <v/>
      </c>
      <c r="AI469" s="171" t="str">
        <f>IF(ISNUMBER($F469), IF(OR(AND(OR($J469="Retired", $J469="Permanent Low-Use"), $K469&lt;=2029), (AND($J469= "New", $K469&gt;2029))), "N/A", VLOOKUP($F469, 'Source Data'!$B$15:$I$22,8)), "")</f>
        <v/>
      </c>
      <c r="AJ469" s="171" t="str">
        <f>IF(ISNUMBER($F469), IF(OR(AND(OR($J469="Retired", $J469="Permanent Low-Use"), $K469&lt;=2030), (AND($J469= "New", $K469&gt;2030))), "N/A", VLOOKUP($F469, 'Source Data'!$B$15:$I$22,8)), "")</f>
        <v/>
      </c>
      <c r="AK469" s="171" t="str">
        <f>IF($N469= 0, "N/A", IF(ISERROR(VLOOKUP($F469, 'Source Data'!$B$4:$C$11,2)), "", VLOOKUP($F469, 'Source Data'!$B$4:$C$11,2)))</f>
        <v/>
      </c>
    </row>
    <row r="470" spans="1:37" x14ac:dyDescent="0.35">
      <c r="A470" s="99"/>
      <c r="B470" s="89"/>
      <c r="C470" s="90"/>
      <c r="D470" s="90"/>
      <c r="E470" s="91"/>
      <c r="F470" s="91"/>
      <c r="G470" s="86"/>
      <c r="H470" s="87"/>
      <c r="I470" s="86"/>
      <c r="J470" s="88"/>
      <c r="K470" s="92"/>
      <c r="L470" s="168" t="str">
        <f t="shared" si="19"/>
        <v/>
      </c>
      <c r="M470" s="170" t="str">
        <f>IF(ISERROR(VLOOKUP(E470,'Source Data'!$B$67:$J$97, MATCH(F470, 'Source Data'!$B$64:$J$64,1),TRUE))=TRUE,"",VLOOKUP(E470,'Source Data'!$B$67:$J$97,MATCH(F470, 'Source Data'!$B$64:$J$64,1),TRUE))</f>
        <v/>
      </c>
      <c r="N470" s="169" t="str">
        <f t="shared" si="20"/>
        <v/>
      </c>
      <c r="O470" s="170" t="str">
        <f>IF(OR(AND(OR($J470="Retired",$J470="Permanent Low-Use"),$K470&lt;=2020),(AND($J470="New",$K470&gt;2020))),"N/A",IF($N470=0,0,IF(ISERROR(VLOOKUP($E470,'Source Data'!$B$29:$J$60, MATCH($L470, 'Source Data'!$B$26:$J$26,1),TRUE))=TRUE,"",VLOOKUP($E470,'Source Data'!$B$29:$J$60,MATCH($L470, 'Source Data'!$B$26:$J$26,1),TRUE))))</f>
        <v/>
      </c>
      <c r="P470" s="170" t="str">
        <f>IF(OR(AND(OR($J470="Retired",$J470="Permanent Low-Use"),$K470&lt;=2021),(AND($J470="New",$K470&gt;2021))),"N/A",IF($N470=0,0,IF(ISERROR(VLOOKUP($E470,'Source Data'!$B$29:$J$60, MATCH($L470, 'Source Data'!$B$26:$J$26,1),TRUE))=TRUE,"",VLOOKUP($E470,'Source Data'!$B$29:$J$60,MATCH($L470, 'Source Data'!$B$26:$J$26,1),TRUE))))</f>
        <v/>
      </c>
      <c r="Q470" s="170" t="str">
        <f>IF(OR(AND(OR($J470="Retired",$J470="Permanent Low-Use"),$K470&lt;=2022),(AND($J470="New",$K470&gt;2022))),"N/A",IF($N470=0,0,IF(ISERROR(VLOOKUP($E470,'Source Data'!$B$29:$J$60, MATCH($L470, 'Source Data'!$B$26:$J$26,1),TRUE))=TRUE,"",VLOOKUP($E470,'Source Data'!$B$29:$J$60,MATCH($L470, 'Source Data'!$B$26:$J$26,1),TRUE))))</f>
        <v/>
      </c>
      <c r="R470" s="170" t="str">
        <f>IF(OR(AND(OR($J470="Retired",$J470="Permanent Low-Use"),$K470&lt;=2023),(AND($J470="New",$K470&gt;2023))),"N/A",IF($N470=0,0,IF(ISERROR(VLOOKUP($E470,'Source Data'!$B$29:$J$60, MATCH($L470, 'Source Data'!$B$26:$J$26,1),TRUE))=TRUE,"",VLOOKUP($E470,'Source Data'!$B$29:$J$60,MATCH($L470, 'Source Data'!$B$26:$J$26,1),TRUE))))</f>
        <v/>
      </c>
      <c r="S470" s="170" t="str">
        <f>IF(OR(AND(OR($J470="Retired",$J470="Permanent Low-Use"),$K470&lt;=2024),(AND($J470="New",$K470&gt;2024))),"N/A",IF($N470=0,0,IF(ISERROR(VLOOKUP($E470,'Source Data'!$B$29:$J$60, MATCH($L470, 'Source Data'!$B$26:$J$26,1),TRUE))=TRUE,"",VLOOKUP($E470,'Source Data'!$B$29:$J$60,MATCH($L470, 'Source Data'!$B$26:$J$26,1),TRUE))))</f>
        <v/>
      </c>
      <c r="T470" s="170" t="str">
        <f>IF(OR(AND(OR($J470="Retired",$J470="Permanent Low-Use"),$K470&lt;=2025),(AND($J470="New",$K470&gt;2025))),"N/A",IF($N470=0,0,IF(ISERROR(VLOOKUP($E470,'Source Data'!$B$29:$J$60, MATCH($L470, 'Source Data'!$B$26:$J$26,1),TRUE))=TRUE,"",VLOOKUP($E470,'Source Data'!$B$29:$J$60,MATCH($L470, 'Source Data'!$B$26:$J$26,1),TRUE))))</f>
        <v/>
      </c>
      <c r="U470" s="170" t="str">
        <f>IF(OR(AND(OR($J470="Retired",$J470="Permanent Low-Use"),$K470&lt;=2026),(AND($J470="New",$K470&gt;2026))),"N/A",IF($N470=0,0,IF(ISERROR(VLOOKUP($E470,'Source Data'!$B$29:$J$60, MATCH($L470, 'Source Data'!$B$26:$J$26,1),TRUE))=TRUE,"",VLOOKUP($E470,'Source Data'!$B$29:$J$60,MATCH($L470, 'Source Data'!$B$26:$J$26,1),TRUE))))</f>
        <v/>
      </c>
      <c r="V470" s="170" t="str">
        <f>IF(OR(AND(OR($J470="Retired",$J470="Permanent Low-Use"),$K470&lt;=2027),(AND($J470="New",$K470&gt;2027))),"N/A",IF($N470=0,0,IF(ISERROR(VLOOKUP($E470,'Source Data'!$B$29:$J$60, MATCH($L470, 'Source Data'!$B$26:$J$26,1),TRUE))=TRUE,"",VLOOKUP($E470,'Source Data'!$B$29:$J$60,MATCH($L470, 'Source Data'!$B$26:$J$26,1),TRUE))))</f>
        <v/>
      </c>
      <c r="W470" s="170" t="str">
        <f>IF(OR(AND(OR($J470="Retired",$J470="Permanent Low-Use"),$K470&lt;=2028),(AND($J470="New",$K470&gt;2028))),"N/A",IF($N470=0,0,IF(ISERROR(VLOOKUP($E470,'Source Data'!$B$29:$J$60, MATCH($L470, 'Source Data'!$B$26:$J$26,1),TRUE))=TRUE,"",VLOOKUP($E470,'Source Data'!$B$29:$J$60,MATCH($L470, 'Source Data'!$B$26:$J$26,1),TRUE))))</f>
        <v/>
      </c>
      <c r="X470" s="170" t="str">
        <f>IF(OR(AND(OR($J470="Retired",$J470="Permanent Low-Use"),$K470&lt;=2029),(AND($J470="New",$K470&gt;2029))),"N/A",IF($N470=0,0,IF(ISERROR(VLOOKUP($E470,'Source Data'!$B$29:$J$60, MATCH($L470, 'Source Data'!$B$26:$J$26,1),TRUE))=TRUE,"",VLOOKUP($E470,'Source Data'!$B$29:$J$60,MATCH($L470, 'Source Data'!$B$26:$J$26,1),TRUE))))</f>
        <v/>
      </c>
      <c r="Y470" s="170" t="str">
        <f>IF(OR(AND(OR($J470="Retired",$J470="Permanent Low-Use"),$K470&lt;=2030),(AND($J470="New",$K470&gt;2030))),"N/A",IF($N470=0,0,IF(ISERROR(VLOOKUP($E470,'Source Data'!$B$29:$J$60, MATCH($L470, 'Source Data'!$B$26:$J$26,1),TRUE))=TRUE,"",VLOOKUP($E470,'Source Data'!$B$29:$J$60,MATCH($L470, 'Source Data'!$B$26:$J$26,1),TRUE))))</f>
        <v/>
      </c>
      <c r="Z470" s="171" t="str">
        <f>IF(ISNUMBER($L470),IF(OR(AND(OR($J470="Retired",$J470="Permanent Low-Use"),$K470&lt;=2020),(AND($J470="New",$K470&gt;2020))),"N/A",VLOOKUP($F470,'Source Data'!$B$15:$I$22,5)),"")</f>
        <v/>
      </c>
      <c r="AA470" s="171" t="str">
        <f>IF(ISNUMBER($F470), IF(OR(AND(OR($J470="Retired", $J470="Permanent Low-Use"), $K470&lt;=2021), (AND($J470= "New", $K470&gt;2021))), "N/A", VLOOKUP($F470, 'Source Data'!$B$15:$I$22,6)), "")</f>
        <v/>
      </c>
      <c r="AB470" s="171" t="str">
        <f>IF(ISNUMBER($F470), IF(OR(AND(OR($J470="Retired", $J470="Permanent Low-Use"), $K470&lt;=2022), (AND($J470= "New", $K470&gt;2022))), "N/A", VLOOKUP($F470, 'Source Data'!$B$15:$I$22,7)), "")</f>
        <v/>
      </c>
      <c r="AC470" s="171" t="str">
        <f>IF(ISNUMBER($F470), IF(OR(AND(OR($J470="Retired", $J470="Permanent Low-Use"), $K470&lt;=2023), (AND($J470= "New", $K470&gt;2023))), "N/A", VLOOKUP($F470, 'Source Data'!$B$15:$I$22,8)), "")</f>
        <v/>
      </c>
      <c r="AD470" s="171" t="str">
        <f>IF(ISNUMBER($F470), IF(OR(AND(OR($J470="Retired", $J470="Permanent Low-Use"), $K470&lt;=2024), (AND($J470= "New", $K470&gt;2024))), "N/A", VLOOKUP($F470, 'Source Data'!$B$15:$I$22,8)), "")</f>
        <v/>
      </c>
      <c r="AE470" s="171" t="str">
        <f>IF(ISNUMBER($F470), IF(OR(AND(OR($J470="Retired", $J470="Permanent Low-Use"), $K470&lt;=2025), (AND($J470= "New", $K470&gt;2025))), "N/A", VLOOKUP($F470, 'Source Data'!$B$15:$I$22,8)), "")</f>
        <v/>
      </c>
      <c r="AF470" s="171" t="str">
        <f>IF(ISNUMBER($F470), IF(OR(AND(OR($J470="Retired", $J470="Permanent Low-Use"), $K470&lt;=2026), (AND($J470= "New", $K470&gt;2026))), "N/A", VLOOKUP($F470, 'Source Data'!$B$15:$I$22,8)), "")</f>
        <v/>
      </c>
      <c r="AG470" s="171" t="str">
        <f>IF(ISNUMBER($F470), IF(OR(AND(OR($J470="Retired", $J470="Permanent Low-Use"), $K470&lt;=2027), (AND($J470= "New", $K470&gt;2027))), "N/A", VLOOKUP($F470, 'Source Data'!$B$15:$I$22,8)), "")</f>
        <v/>
      </c>
      <c r="AH470" s="171" t="str">
        <f>IF(ISNUMBER($F470), IF(OR(AND(OR($J470="Retired", $J470="Permanent Low-Use"), $K470&lt;=2028), (AND($J470= "New", $K470&gt;2028))), "N/A", VLOOKUP($F470, 'Source Data'!$B$15:$I$22,8)), "")</f>
        <v/>
      </c>
      <c r="AI470" s="171" t="str">
        <f>IF(ISNUMBER($F470), IF(OR(AND(OR($J470="Retired", $J470="Permanent Low-Use"), $K470&lt;=2029), (AND($J470= "New", $K470&gt;2029))), "N/A", VLOOKUP($F470, 'Source Data'!$B$15:$I$22,8)), "")</f>
        <v/>
      </c>
      <c r="AJ470" s="171" t="str">
        <f>IF(ISNUMBER($F470), IF(OR(AND(OR($J470="Retired", $J470="Permanent Low-Use"), $K470&lt;=2030), (AND($J470= "New", $K470&gt;2030))), "N/A", VLOOKUP($F470, 'Source Data'!$B$15:$I$22,8)), "")</f>
        <v/>
      </c>
      <c r="AK470" s="171" t="str">
        <f>IF($N470= 0, "N/A", IF(ISERROR(VLOOKUP($F470, 'Source Data'!$B$4:$C$11,2)), "", VLOOKUP($F470, 'Source Data'!$B$4:$C$11,2)))</f>
        <v/>
      </c>
    </row>
    <row r="471" spans="1:37" x14ac:dyDescent="0.35">
      <c r="A471" s="99"/>
      <c r="B471" s="89"/>
      <c r="C471" s="90"/>
      <c r="D471" s="90"/>
      <c r="E471" s="91"/>
      <c r="F471" s="91"/>
      <c r="G471" s="86"/>
      <c r="H471" s="87"/>
      <c r="I471" s="86"/>
      <c r="J471" s="88"/>
      <c r="K471" s="92"/>
      <c r="L471" s="168" t="str">
        <f t="shared" si="19"/>
        <v/>
      </c>
      <c r="M471" s="170" t="str">
        <f>IF(ISERROR(VLOOKUP(E471,'Source Data'!$B$67:$J$97, MATCH(F471, 'Source Data'!$B$64:$J$64,1),TRUE))=TRUE,"",VLOOKUP(E471,'Source Data'!$B$67:$J$97,MATCH(F471, 'Source Data'!$B$64:$J$64,1),TRUE))</f>
        <v/>
      </c>
      <c r="N471" s="169" t="str">
        <f t="shared" si="20"/>
        <v/>
      </c>
      <c r="O471" s="170" t="str">
        <f>IF(OR(AND(OR($J471="Retired",$J471="Permanent Low-Use"),$K471&lt;=2020),(AND($J471="New",$K471&gt;2020))),"N/A",IF($N471=0,0,IF(ISERROR(VLOOKUP($E471,'Source Data'!$B$29:$J$60, MATCH($L471, 'Source Data'!$B$26:$J$26,1),TRUE))=TRUE,"",VLOOKUP($E471,'Source Data'!$B$29:$J$60,MATCH($L471, 'Source Data'!$B$26:$J$26,1),TRUE))))</f>
        <v/>
      </c>
      <c r="P471" s="170" t="str">
        <f>IF(OR(AND(OR($J471="Retired",$J471="Permanent Low-Use"),$K471&lt;=2021),(AND($J471="New",$K471&gt;2021))),"N/A",IF($N471=0,0,IF(ISERROR(VLOOKUP($E471,'Source Data'!$B$29:$J$60, MATCH($L471, 'Source Data'!$B$26:$J$26,1),TRUE))=TRUE,"",VLOOKUP($E471,'Source Data'!$B$29:$J$60,MATCH($L471, 'Source Data'!$B$26:$J$26,1),TRUE))))</f>
        <v/>
      </c>
      <c r="Q471" s="170" t="str">
        <f>IF(OR(AND(OR($J471="Retired",$J471="Permanent Low-Use"),$K471&lt;=2022),(AND($J471="New",$K471&gt;2022))),"N/A",IF($N471=0,0,IF(ISERROR(VLOOKUP($E471,'Source Data'!$B$29:$J$60, MATCH($L471, 'Source Data'!$B$26:$J$26,1),TRUE))=TRUE,"",VLOOKUP($E471,'Source Data'!$B$29:$J$60,MATCH($L471, 'Source Data'!$B$26:$J$26,1),TRUE))))</f>
        <v/>
      </c>
      <c r="R471" s="170" t="str">
        <f>IF(OR(AND(OR($J471="Retired",$J471="Permanent Low-Use"),$K471&lt;=2023),(AND($J471="New",$K471&gt;2023))),"N/A",IF($N471=0,0,IF(ISERROR(VLOOKUP($E471,'Source Data'!$B$29:$J$60, MATCH($L471, 'Source Data'!$B$26:$J$26,1),TRUE))=TRUE,"",VLOOKUP($E471,'Source Data'!$B$29:$J$60,MATCH($L471, 'Source Data'!$B$26:$J$26,1),TRUE))))</f>
        <v/>
      </c>
      <c r="S471" s="170" t="str">
        <f>IF(OR(AND(OR($J471="Retired",$J471="Permanent Low-Use"),$K471&lt;=2024),(AND($J471="New",$K471&gt;2024))),"N/A",IF($N471=0,0,IF(ISERROR(VLOOKUP($E471,'Source Data'!$B$29:$J$60, MATCH($L471, 'Source Data'!$B$26:$J$26,1),TRUE))=TRUE,"",VLOOKUP($E471,'Source Data'!$B$29:$J$60,MATCH($L471, 'Source Data'!$B$26:$J$26,1),TRUE))))</f>
        <v/>
      </c>
      <c r="T471" s="170" t="str">
        <f>IF(OR(AND(OR($J471="Retired",$J471="Permanent Low-Use"),$K471&lt;=2025),(AND($J471="New",$K471&gt;2025))),"N/A",IF($N471=0,0,IF(ISERROR(VLOOKUP($E471,'Source Data'!$B$29:$J$60, MATCH($L471, 'Source Data'!$B$26:$J$26,1),TRUE))=TRUE,"",VLOOKUP($E471,'Source Data'!$B$29:$J$60,MATCH($L471, 'Source Data'!$B$26:$J$26,1),TRUE))))</f>
        <v/>
      </c>
      <c r="U471" s="170" t="str">
        <f>IF(OR(AND(OR($J471="Retired",$J471="Permanent Low-Use"),$K471&lt;=2026),(AND($J471="New",$K471&gt;2026))),"N/A",IF($N471=0,0,IF(ISERROR(VLOOKUP($E471,'Source Data'!$B$29:$J$60, MATCH($L471, 'Source Data'!$B$26:$J$26,1),TRUE))=TRUE,"",VLOOKUP($E471,'Source Data'!$B$29:$J$60,MATCH($L471, 'Source Data'!$B$26:$J$26,1),TRUE))))</f>
        <v/>
      </c>
      <c r="V471" s="170" t="str">
        <f>IF(OR(AND(OR($J471="Retired",$J471="Permanent Low-Use"),$K471&lt;=2027),(AND($J471="New",$K471&gt;2027))),"N/A",IF($N471=0,0,IF(ISERROR(VLOOKUP($E471,'Source Data'!$B$29:$J$60, MATCH($L471, 'Source Data'!$B$26:$J$26,1),TRUE))=TRUE,"",VLOOKUP($E471,'Source Data'!$B$29:$J$60,MATCH($L471, 'Source Data'!$B$26:$J$26,1),TRUE))))</f>
        <v/>
      </c>
      <c r="W471" s="170" t="str">
        <f>IF(OR(AND(OR($J471="Retired",$J471="Permanent Low-Use"),$K471&lt;=2028),(AND($J471="New",$K471&gt;2028))),"N/A",IF($N471=0,0,IF(ISERROR(VLOOKUP($E471,'Source Data'!$B$29:$J$60, MATCH($L471, 'Source Data'!$B$26:$J$26,1),TRUE))=TRUE,"",VLOOKUP($E471,'Source Data'!$B$29:$J$60,MATCH($L471, 'Source Data'!$B$26:$J$26,1),TRUE))))</f>
        <v/>
      </c>
      <c r="X471" s="170" t="str">
        <f>IF(OR(AND(OR($J471="Retired",$J471="Permanent Low-Use"),$K471&lt;=2029),(AND($J471="New",$K471&gt;2029))),"N/A",IF($N471=0,0,IF(ISERROR(VLOOKUP($E471,'Source Data'!$B$29:$J$60, MATCH($L471, 'Source Data'!$B$26:$J$26,1),TRUE))=TRUE,"",VLOOKUP($E471,'Source Data'!$B$29:$J$60,MATCH($L471, 'Source Data'!$B$26:$J$26,1),TRUE))))</f>
        <v/>
      </c>
      <c r="Y471" s="170" t="str">
        <f>IF(OR(AND(OR($J471="Retired",$J471="Permanent Low-Use"),$K471&lt;=2030),(AND($J471="New",$K471&gt;2030))),"N/A",IF($N471=0,0,IF(ISERROR(VLOOKUP($E471,'Source Data'!$B$29:$J$60, MATCH($L471, 'Source Data'!$B$26:$J$26,1),TRUE))=TRUE,"",VLOOKUP($E471,'Source Data'!$B$29:$J$60,MATCH($L471, 'Source Data'!$B$26:$J$26,1),TRUE))))</f>
        <v/>
      </c>
      <c r="Z471" s="171" t="str">
        <f>IF(ISNUMBER($L471),IF(OR(AND(OR($J471="Retired",$J471="Permanent Low-Use"),$K471&lt;=2020),(AND($J471="New",$K471&gt;2020))),"N/A",VLOOKUP($F471,'Source Data'!$B$15:$I$22,5)),"")</f>
        <v/>
      </c>
      <c r="AA471" s="171" t="str">
        <f>IF(ISNUMBER($F471), IF(OR(AND(OR($J471="Retired", $J471="Permanent Low-Use"), $K471&lt;=2021), (AND($J471= "New", $K471&gt;2021))), "N/A", VLOOKUP($F471, 'Source Data'!$B$15:$I$22,6)), "")</f>
        <v/>
      </c>
      <c r="AB471" s="171" t="str">
        <f>IF(ISNUMBER($F471), IF(OR(AND(OR($J471="Retired", $J471="Permanent Low-Use"), $K471&lt;=2022), (AND($J471= "New", $K471&gt;2022))), "N/A", VLOOKUP($F471, 'Source Data'!$B$15:$I$22,7)), "")</f>
        <v/>
      </c>
      <c r="AC471" s="171" t="str">
        <f>IF(ISNUMBER($F471), IF(OR(AND(OR($J471="Retired", $J471="Permanent Low-Use"), $K471&lt;=2023), (AND($J471= "New", $K471&gt;2023))), "N/A", VLOOKUP($F471, 'Source Data'!$B$15:$I$22,8)), "")</f>
        <v/>
      </c>
      <c r="AD471" s="171" t="str">
        <f>IF(ISNUMBER($F471), IF(OR(AND(OR($J471="Retired", $J471="Permanent Low-Use"), $K471&lt;=2024), (AND($J471= "New", $K471&gt;2024))), "N/A", VLOOKUP($F471, 'Source Data'!$B$15:$I$22,8)), "")</f>
        <v/>
      </c>
      <c r="AE471" s="171" t="str">
        <f>IF(ISNUMBER($F471), IF(OR(AND(OR($J471="Retired", $J471="Permanent Low-Use"), $K471&lt;=2025), (AND($J471= "New", $K471&gt;2025))), "N/A", VLOOKUP($F471, 'Source Data'!$B$15:$I$22,8)), "")</f>
        <v/>
      </c>
      <c r="AF471" s="171" t="str">
        <f>IF(ISNUMBER($F471), IF(OR(AND(OR($J471="Retired", $J471="Permanent Low-Use"), $K471&lt;=2026), (AND($J471= "New", $K471&gt;2026))), "N/A", VLOOKUP($F471, 'Source Data'!$B$15:$I$22,8)), "")</f>
        <v/>
      </c>
      <c r="AG471" s="171" t="str">
        <f>IF(ISNUMBER($F471), IF(OR(AND(OR($J471="Retired", $J471="Permanent Low-Use"), $K471&lt;=2027), (AND($J471= "New", $K471&gt;2027))), "N/A", VLOOKUP($F471, 'Source Data'!$B$15:$I$22,8)), "")</f>
        <v/>
      </c>
      <c r="AH471" s="171" t="str">
        <f>IF(ISNUMBER($F471), IF(OR(AND(OR($J471="Retired", $J471="Permanent Low-Use"), $K471&lt;=2028), (AND($J471= "New", $K471&gt;2028))), "N/A", VLOOKUP($F471, 'Source Data'!$B$15:$I$22,8)), "")</f>
        <v/>
      </c>
      <c r="AI471" s="171" t="str">
        <f>IF(ISNUMBER($F471), IF(OR(AND(OR($J471="Retired", $J471="Permanent Low-Use"), $K471&lt;=2029), (AND($J471= "New", $K471&gt;2029))), "N/A", VLOOKUP($F471, 'Source Data'!$B$15:$I$22,8)), "")</f>
        <v/>
      </c>
      <c r="AJ471" s="171" t="str">
        <f>IF(ISNUMBER($F471), IF(OR(AND(OR($J471="Retired", $J471="Permanent Low-Use"), $K471&lt;=2030), (AND($J471= "New", $K471&gt;2030))), "N/A", VLOOKUP($F471, 'Source Data'!$B$15:$I$22,8)), "")</f>
        <v/>
      </c>
      <c r="AK471" s="171" t="str">
        <f>IF($N471= 0, "N/A", IF(ISERROR(VLOOKUP($F471, 'Source Data'!$B$4:$C$11,2)), "", VLOOKUP($F471, 'Source Data'!$B$4:$C$11,2)))</f>
        <v/>
      </c>
    </row>
    <row r="472" spans="1:37" x14ac:dyDescent="0.35">
      <c r="A472" s="99"/>
      <c r="B472" s="89"/>
      <c r="C472" s="90"/>
      <c r="D472" s="90"/>
      <c r="E472" s="91"/>
      <c r="F472" s="91"/>
      <c r="G472" s="86"/>
      <c r="H472" s="87"/>
      <c r="I472" s="86"/>
      <c r="J472" s="88"/>
      <c r="K472" s="92"/>
      <c r="L472" s="168" t="str">
        <f t="shared" si="19"/>
        <v/>
      </c>
      <c r="M472" s="170" t="str">
        <f>IF(ISERROR(VLOOKUP(E472,'Source Data'!$B$67:$J$97, MATCH(F472, 'Source Data'!$B$64:$J$64,1),TRUE))=TRUE,"",VLOOKUP(E472,'Source Data'!$B$67:$J$97,MATCH(F472, 'Source Data'!$B$64:$J$64,1),TRUE))</f>
        <v/>
      </c>
      <c r="N472" s="169" t="str">
        <f t="shared" si="20"/>
        <v/>
      </c>
      <c r="O472" s="170" t="str">
        <f>IF(OR(AND(OR($J472="Retired",$J472="Permanent Low-Use"),$K472&lt;=2020),(AND($J472="New",$K472&gt;2020))),"N/A",IF($N472=0,0,IF(ISERROR(VLOOKUP($E472,'Source Data'!$B$29:$J$60, MATCH($L472, 'Source Data'!$B$26:$J$26,1),TRUE))=TRUE,"",VLOOKUP($E472,'Source Data'!$B$29:$J$60,MATCH($L472, 'Source Data'!$B$26:$J$26,1),TRUE))))</f>
        <v/>
      </c>
      <c r="P472" s="170" t="str">
        <f>IF(OR(AND(OR($J472="Retired",$J472="Permanent Low-Use"),$K472&lt;=2021),(AND($J472="New",$K472&gt;2021))),"N/A",IF($N472=0,0,IF(ISERROR(VLOOKUP($E472,'Source Data'!$B$29:$J$60, MATCH($L472, 'Source Data'!$B$26:$J$26,1),TRUE))=TRUE,"",VLOOKUP($E472,'Source Data'!$B$29:$J$60,MATCH($L472, 'Source Data'!$B$26:$J$26,1),TRUE))))</f>
        <v/>
      </c>
      <c r="Q472" s="170" t="str">
        <f>IF(OR(AND(OR($J472="Retired",$J472="Permanent Low-Use"),$K472&lt;=2022),(AND($J472="New",$K472&gt;2022))),"N/A",IF($N472=0,0,IF(ISERROR(VLOOKUP($E472,'Source Data'!$B$29:$J$60, MATCH($L472, 'Source Data'!$B$26:$J$26,1),TRUE))=TRUE,"",VLOOKUP($E472,'Source Data'!$B$29:$J$60,MATCH($L472, 'Source Data'!$B$26:$J$26,1),TRUE))))</f>
        <v/>
      </c>
      <c r="R472" s="170" t="str">
        <f>IF(OR(AND(OR($J472="Retired",$J472="Permanent Low-Use"),$K472&lt;=2023),(AND($J472="New",$K472&gt;2023))),"N/A",IF($N472=0,0,IF(ISERROR(VLOOKUP($E472,'Source Data'!$B$29:$J$60, MATCH($L472, 'Source Data'!$B$26:$J$26,1),TRUE))=TRUE,"",VLOOKUP($E472,'Source Data'!$B$29:$J$60,MATCH($L472, 'Source Data'!$B$26:$J$26,1),TRUE))))</f>
        <v/>
      </c>
      <c r="S472" s="170" t="str">
        <f>IF(OR(AND(OR($J472="Retired",$J472="Permanent Low-Use"),$K472&lt;=2024),(AND($J472="New",$K472&gt;2024))),"N/A",IF($N472=0,0,IF(ISERROR(VLOOKUP($E472,'Source Data'!$B$29:$J$60, MATCH($L472, 'Source Data'!$B$26:$J$26,1),TRUE))=TRUE,"",VLOOKUP($E472,'Source Data'!$B$29:$J$60,MATCH($L472, 'Source Data'!$B$26:$J$26,1),TRUE))))</f>
        <v/>
      </c>
      <c r="T472" s="170" t="str">
        <f>IF(OR(AND(OR($J472="Retired",$J472="Permanent Low-Use"),$K472&lt;=2025),(AND($J472="New",$K472&gt;2025))),"N/A",IF($N472=0,0,IF(ISERROR(VLOOKUP($E472,'Source Data'!$B$29:$J$60, MATCH($L472, 'Source Data'!$B$26:$J$26,1),TRUE))=TRUE,"",VLOOKUP($E472,'Source Data'!$B$29:$J$60,MATCH($L472, 'Source Data'!$B$26:$J$26,1),TRUE))))</f>
        <v/>
      </c>
      <c r="U472" s="170" t="str">
        <f>IF(OR(AND(OR($J472="Retired",$J472="Permanent Low-Use"),$K472&lt;=2026),(AND($J472="New",$K472&gt;2026))),"N/A",IF($N472=0,0,IF(ISERROR(VLOOKUP($E472,'Source Data'!$B$29:$J$60, MATCH($L472, 'Source Data'!$B$26:$J$26,1),TRUE))=TRUE,"",VLOOKUP($E472,'Source Data'!$B$29:$J$60,MATCH($L472, 'Source Data'!$B$26:$J$26,1),TRUE))))</f>
        <v/>
      </c>
      <c r="V472" s="170" t="str">
        <f>IF(OR(AND(OR($J472="Retired",$J472="Permanent Low-Use"),$K472&lt;=2027),(AND($J472="New",$K472&gt;2027))),"N/A",IF($N472=0,0,IF(ISERROR(VLOOKUP($E472,'Source Data'!$B$29:$J$60, MATCH($L472, 'Source Data'!$B$26:$J$26,1),TRUE))=TRUE,"",VLOOKUP($E472,'Source Data'!$B$29:$J$60,MATCH($L472, 'Source Data'!$B$26:$J$26,1),TRUE))))</f>
        <v/>
      </c>
      <c r="W472" s="170" t="str">
        <f>IF(OR(AND(OR($J472="Retired",$J472="Permanent Low-Use"),$K472&lt;=2028),(AND($J472="New",$K472&gt;2028))),"N/A",IF($N472=0,0,IF(ISERROR(VLOOKUP($E472,'Source Data'!$B$29:$J$60, MATCH($L472, 'Source Data'!$B$26:$J$26,1),TRUE))=TRUE,"",VLOOKUP($E472,'Source Data'!$B$29:$J$60,MATCH($L472, 'Source Data'!$B$26:$J$26,1),TRUE))))</f>
        <v/>
      </c>
      <c r="X472" s="170" t="str">
        <f>IF(OR(AND(OR($J472="Retired",$J472="Permanent Low-Use"),$K472&lt;=2029),(AND($J472="New",$K472&gt;2029))),"N/A",IF($N472=0,0,IF(ISERROR(VLOOKUP($E472,'Source Data'!$B$29:$J$60, MATCH($L472, 'Source Data'!$B$26:$J$26,1),TRUE))=TRUE,"",VLOOKUP($E472,'Source Data'!$B$29:$J$60,MATCH($L472, 'Source Data'!$B$26:$J$26,1),TRUE))))</f>
        <v/>
      </c>
      <c r="Y472" s="170" t="str">
        <f>IF(OR(AND(OR($J472="Retired",$J472="Permanent Low-Use"),$K472&lt;=2030),(AND($J472="New",$K472&gt;2030))),"N/A",IF($N472=0,0,IF(ISERROR(VLOOKUP($E472,'Source Data'!$B$29:$J$60, MATCH($L472, 'Source Data'!$B$26:$J$26,1),TRUE))=TRUE,"",VLOOKUP($E472,'Source Data'!$B$29:$J$60,MATCH($L472, 'Source Data'!$B$26:$J$26,1),TRUE))))</f>
        <v/>
      </c>
      <c r="Z472" s="171" t="str">
        <f>IF(ISNUMBER($L472),IF(OR(AND(OR($J472="Retired",$J472="Permanent Low-Use"),$K472&lt;=2020),(AND($J472="New",$K472&gt;2020))),"N/A",VLOOKUP($F472,'Source Data'!$B$15:$I$22,5)),"")</f>
        <v/>
      </c>
      <c r="AA472" s="171" t="str">
        <f>IF(ISNUMBER($F472), IF(OR(AND(OR($J472="Retired", $J472="Permanent Low-Use"), $K472&lt;=2021), (AND($J472= "New", $K472&gt;2021))), "N/A", VLOOKUP($F472, 'Source Data'!$B$15:$I$22,6)), "")</f>
        <v/>
      </c>
      <c r="AB472" s="171" t="str">
        <f>IF(ISNUMBER($F472), IF(OR(AND(OR($J472="Retired", $J472="Permanent Low-Use"), $K472&lt;=2022), (AND($J472= "New", $K472&gt;2022))), "N/A", VLOOKUP($F472, 'Source Data'!$B$15:$I$22,7)), "")</f>
        <v/>
      </c>
      <c r="AC472" s="171" t="str">
        <f>IF(ISNUMBER($F472), IF(OR(AND(OR($J472="Retired", $J472="Permanent Low-Use"), $K472&lt;=2023), (AND($J472= "New", $K472&gt;2023))), "N/A", VLOOKUP($F472, 'Source Data'!$B$15:$I$22,8)), "")</f>
        <v/>
      </c>
      <c r="AD472" s="171" t="str">
        <f>IF(ISNUMBER($F472), IF(OR(AND(OR($J472="Retired", $J472="Permanent Low-Use"), $K472&lt;=2024), (AND($J472= "New", $K472&gt;2024))), "N/A", VLOOKUP($F472, 'Source Data'!$B$15:$I$22,8)), "")</f>
        <v/>
      </c>
      <c r="AE472" s="171" t="str">
        <f>IF(ISNUMBER($F472), IF(OR(AND(OR($J472="Retired", $J472="Permanent Low-Use"), $K472&lt;=2025), (AND($J472= "New", $K472&gt;2025))), "N/A", VLOOKUP($F472, 'Source Data'!$B$15:$I$22,8)), "")</f>
        <v/>
      </c>
      <c r="AF472" s="171" t="str">
        <f>IF(ISNUMBER($F472), IF(OR(AND(OR($J472="Retired", $J472="Permanent Low-Use"), $K472&lt;=2026), (AND($J472= "New", $K472&gt;2026))), "N/A", VLOOKUP($F472, 'Source Data'!$B$15:$I$22,8)), "")</f>
        <v/>
      </c>
      <c r="AG472" s="171" t="str">
        <f>IF(ISNUMBER($F472), IF(OR(AND(OR($J472="Retired", $J472="Permanent Low-Use"), $K472&lt;=2027), (AND($J472= "New", $K472&gt;2027))), "N/A", VLOOKUP($F472, 'Source Data'!$B$15:$I$22,8)), "")</f>
        <v/>
      </c>
      <c r="AH472" s="171" t="str">
        <f>IF(ISNUMBER($F472), IF(OR(AND(OR($J472="Retired", $J472="Permanent Low-Use"), $K472&lt;=2028), (AND($J472= "New", $K472&gt;2028))), "N/A", VLOOKUP($F472, 'Source Data'!$B$15:$I$22,8)), "")</f>
        <v/>
      </c>
      <c r="AI472" s="171" t="str">
        <f>IF(ISNUMBER($F472), IF(OR(AND(OR($J472="Retired", $J472="Permanent Low-Use"), $K472&lt;=2029), (AND($J472= "New", $K472&gt;2029))), "N/A", VLOOKUP($F472, 'Source Data'!$B$15:$I$22,8)), "")</f>
        <v/>
      </c>
      <c r="AJ472" s="171" t="str">
        <f>IF(ISNUMBER($F472), IF(OR(AND(OR($J472="Retired", $J472="Permanent Low-Use"), $K472&lt;=2030), (AND($J472= "New", $K472&gt;2030))), "N/A", VLOOKUP($F472, 'Source Data'!$B$15:$I$22,8)), "")</f>
        <v/>
      </c>
      <c r="AK472" s="171" t="str">
        <f>IF($N472= 0, "N/A", IF(ISERROR(VLOOKUP($F472, 'Source Data'!$B$4:$C$11,2)), "", VLOOKUP($F472, 'Source Data'!$B$4:$C$11,2)))</f>
        <v/>
      </c>
    </row>
    <row r="473" spans="1:37" x14ac:dyDescent="0.35">
      <c r="A473" s="99"/>
      <c r="B473" s="89"/>
      <c r="C473" s="90"/>
      <c r="D473" s="90"/>
      <c r="E473" s="91"/>
      <c r="F473" s="91"/>
      <c r="G473" s="86"/>
      <c r="H473" s="87"/>
      <c r="I473" s="86"/>
      <c r="J473" s="88"/>
      <c r="K473" s="92"/>
      <c r="L473" s="168" t="str">
        <f t="shared" si="19"/>
        <v/>
      </c>
      <c r="M473" s="170" t="str">
        <f>IF(ISERROR(VLOOKUP(E473,'Source Data'!$B$67:$J$97, MATCH(F473, 'Source Data'!$B$64:$J$64,1),TRUE))=TRUE,"",VLOOKUP(E473,'Source Data'!$B$67:$J$97,MATCH(F473, 'Source Data'!$B$64:$J$64,1),TRUE))</f>
        <v/>
      </c>
      <c r="N473" s="169" t="str">
        <f t="shared" si="20"/>
        <v/>
      </c>
      <c r="O473" s="170" t="str">
        <f>IF(OR(AND(OR($J473="Retired",$J473="Permanent Low-Use"),$K473&lt;=2020),(AND($J473="New",$K473&gt;2020))),"N/A",IF($N473=0,0,IF(ISERROR(VLOOKUP($E473,'Source Data'!$B$29:$J$60, MATCH($L473, 'Source Data'!$B$26:$J$26,1),TRUE))=TRUE,"",VLOOKUP($E473,'Source Data'!$B$29:$J$60,MATCH($L473, 'Source Data'!$B$26:$J$26,1),TRUE))))</f>
        <v/>
      </c>
      <c r="P473" s="170" t="str">
        <f>IF(OR(AND(OR($J473="Retired",$J473="Permanent Low-Use"),$K473&lt;=2021),(AND($J473="New",$K473&gt;2021))),"N/A",IF($N473=0,0,IF(ISERROR(VLOOKUP($E473,'Source Data'!$B$29:$J$60, MATCH($L473, 'Source Data'!$B$26:$J$26,1),TRUE))=TRUE,"",VLOOKUP($E473,'Source Data'!$B$29:$J$60,MATCH($L473, 'Source Data'!$B$26:$J$26,1),TRUE))))</f>
        <v/>
      </c>
      <c r="Q473" s="170" t="str">
        <f>IF(OR(AND(OR($J473="Retired",$J473="Permanent Low-Use"),$K473&lt;=2022),(AND($J473="New",$K473&gt;2022))),"N/A",IF($N473=0,0,IF(ISERROR(VLOOKUP($E473,'Source Data'!$B$29:$J$60, MATCH($L473, 'Source Data'!$B$26:$J$26,1),TRUE))=TRUE,"",VLOOKUP($E473,'Source Data'!$B$29:$J$60,MATCH($L473, 'Source Data'!$B$26:$J$26,1),TRUE))))</f>
        <v/>
      </c>
      <c r="R473" s="170" t="str">
        <f>IF(OR(AND(OR($J473="Retired",$J473="Permanent Low-Use"),$K473&lt;=2023),(AND($J473="New",$K473&gt;2023))),"N/A",IF($N473=0,0,IF(ISERROR(VLOOKUP($E473,'Source Data'!$B$29:$J$60, MATCH($L473, 'Source Data'!$B$26:$J$26,1),TRUE))=TRUE,"",VLOOKUP($E473,'Source Data'!$B$29:$J$60,MATCH($L473, 'Source Data'!$B$26:$J$26,1),TRUE))))</f>
        <v/>
      </c>
      <c r="S473" s="170" t="str">
        <f>IF(OR(AND(OR($J473="Retired",$J473="Permanent Low-Use"),$K473&lt;=2024),(AND($J473="New",$K473&gt;2024))),"N/A",IF($N473=0,0,IF(ISERROR(VLOOKUP($E473,'Source Data'!$B$29:$J$60, MATCH($L473, 'Source Data'!$B$26:$J$26,1),TRUE))=TRUE,"",VLOOKUP($E473,'Source Data'!$B$29:$J$60,MATCH($L473, 'Source Data'!$B$26:$J$26,1),TRUE))))</f>
        <v/>
      </c>
      <c r="T473" s="170" t="str">
        <f>IF(OR(AND(OR($J473="Retired",$J473="Permanent Low-Use"),$K473&lt;=2025),(AND($J473="New",$K473&gt;2025))),"N/A",IF($N473=0,0,IF(ISERROR(VLOOKUP($E473,'Source Data'!$B$29:$J$60, MATCH($L473, 'Source Data'!$B$26:$J$26,1),TRUE))=TRUE,"",VLOOKUP($E473,'Source Data'!$B$29:$J$60,MATCH($L473, 'Source Data'!$B$26:$J$26,1),TRUE))))</f>
        <v/>
      </c>
      <c r="U473" s="170" t="str">
        <f>IF(OR(AND(OR($J473="Retired",$J473="Permanent Low-Use"),$K473&lt;=2026),(AND($J473="New",$K473&gt;2026))),"N/A",IF($N473=0,0,IF(ISERROR(VLOOKUP($E473,'Source Data'!$B$29:$J$60, MATCH($L473, 'Source Data'!$B$26:$J$26,1),TRUE))=TRUE,"",VLOOKUP($E473,'Source Data'!$B$29:$J$60,MATCH($L473, 'Source Data'!$B$26:$J$26,1),TRUE))))</f>
        <v/>
      </c>
      <c r="V473" s="170" t="str">
        <f>IF(OR(AND(OR($J473="Retired",$J473="Permanent Low-Use"),$K473&lt;=2027),(AND($J473="New",$K473&gt;2027))),"N/A",IF($N473=0,0,IF(ISERROR(VLOOKUP($E473,'Source Data'!$B$29:$J$60, MATCH($L473, 'Source Data'!$B$26:$J$26,1),TRUE))=TRUE,"",VLOOKUP($E473,'Source Data'!$B$29:$J$60,MATCH($L473, 'Source Data'!$B$26:$J$26,1),TRUE))))</f>
        <v/>
      </c>
      <c r="W473" s="170" t="str">
        <f>IF(OR(AND(OR($J473="Retired",$J473="Permanent Low-Use"),$K473&lt;=2028),(AND($J473="New",$K473&gt;2028))),"N/A",IF($N473=0,0,IF(ISERROR(VLOOKUP($E473,'Source Data'!$B$29:$J$60, MATCH($L473, 'Source Data'!$B$26:$J$26,1),TRUE))=TRUE,"",VLOOKUP($E473,'Source Data'!$B$29:$J$60,MATCH($L473, 'Source Data'!$B$26:$J$26,1),TRUE))))</f>
        <v/>
      </c>
      <c r="X473" s="170" t="str">
        <f>IF(OR(AND(OR($J473="Retired",$J473="Permanent Low-Use"),$K473&lt;=2029),(AND($J473="New",$K473&gt;2029))),"N/A",IF($N473=0,0,IF(ISERROR(VLOOKUP($E473,'Source Data'!$B$29:$J$60, MATCH($L473, 'Source Data'!$B$26:$J$26,1),TRUE))=TRUE,"",VLOOKUP($E473,'Source Data'!$B$29:$J$60,MATCH($L473, 'Source Data'!$B$26:$J$26,1),TRUE))))</f>
        <v/>
      </c>
      <c r="Y473" s="170" t="str">
        <f>IF(OR(AND(OR($J473="Retired",$J473="Permanent Low-Use"),$K473&lt;=2030),(AND($J473="New",$K473&gt;2030))),"N/A",IF($N473=0,0,IF(ISERROR(VLOOKUP($E473,'Source Data'!$B$29:$J$60, MATCH($L473, 'Source Data'!$B$26:$J$26,1),TRUE))=TRUE,"",VLOOKUP($E473,'Source Data'!$B$29:$J$60,MATCH($L473, 'Source Data'!$B$26:$J$26,1),TRUE))))</f>
        <v/>
      </c>
      <c r="Z473" s="171" t="str">
        <f>IF(ISNUMBER($L473),IF(OR(AND(OR($J473="Retired",$J473="Permanent Low-Use"),$K473&lt;=2020),(AND($J473="New",$K473&gt;2020))),"N/A",VLOOKUP($F473,'Source Data'!$B$15:$I$22,5)),"")</f>
        <v/>
      </c>
      <c r="AA473" s="171" t="str">
        <f>IF(ISNUMBER($F473), IF(OR(AND(OR($J473="Retired", $J473="Permanent Low-Use"), $K473&lt;=2021), (AND($J473= "New", $K473&gt;2021))), "N/A", VLOOKUP($F473, 'Source Data'!$B$15:$I$22,6)), "")</f>
        <v/>
      </c>
      <c r="AB473" s="171" t="str">
        <f>IF(ISNUMBER($F473), IF(OR(AND(OR($J473="Retired", $J473="Permanent Low-Use"), $K473&lt;=2022), (AND($J473= "New", $K473&gt;2022))), "N/A", VLOOKUP($F473, 'Source Data'!$B$15:$I$22,7)), "")</f>
        <v/>
      </c>
      <c r="AC473" s="171" t="str">
        <f>IF(ISNUMBER($F473), IF(OR(AND(OR($J473="Retired", $J473="Permanent Low-Use"), $K473&lt;=2023), (AND($J473= "New", $K473&gt;2023))), "N/A", VLOOKUP($F473, 'Source Data'!$B$15:$I$22,8)), "")</f>
        <v/>
      </c>
      <c r="AD473" s="171" t="str">
        <f>IF(ISNUMBER($F473), IF(OR(AND(OR($J473="Retired", $J473="Permanent Low-Use"), $K473&lt;=2024), (AND($J473= "New", $K473&gt;2024))), "N/A", VLOOKUP($F473, 'Source Data'!$B$15:$I$22,8)), "")</f>
        <v/>
      </c>
      <c r="AE473" s="171" t="str">
        <f>IF(ISNUMBER($F473), IF(OR(AND(OR($J473="Retired", $J473="Permanent Low-Use"), $K473&lt;=2025), (AND($J473= "New", $K473&gt;2025))), "N/A", VLOOKUP($F473, 'Source Data'!$B$15:$I$22,8)), "")</f>
        <v/>
      </c>
      <c r="AF473" s="171" t="str">
        <f>IF(ISNUMBER($F473), IF(OR(AND(OR($J473="Retired", $J473="Permanent Low-Use"), $K473&lt;=2026), (AND($J473= "New", $K473&gt;2026))), "N/A", VLOOKUP($F473, 'Source Data'!$B$15:$I$22,8)), "")</f>
        <v/>
      </c>
      <c r="AG473" s="171" t="str">
        <f>IF(ISNUMBER($F473), IF(OR(AND(OR($J473="Retired", $J473="Permanent Low-Use"), $K473&lt;=2027), (AND($J473= "New", $K473&gt;2027))), "N/A", VLOOKUP($F473, 'Source Data'!$B$15:$I$22,8)), "")</f>
        <v/>
      </c>
      <c r="AH473" s="171" t="str">
        <f>IF(ISNUMBER($F473), IF(OR(AND(OR($J473="Retired", $J473="Permanent Low-Use"), $K473&lt;=2028), (AND($J473= "New", $K473&gt;2028))), "N/A", VLOOKUP($F473, 'Source Data'!$B$15:$I$22,8)), "")</f>
        <v/>
      </c>
      <c r="AI473" s="171" t="str">
        <f>IF(ISNUMBER($F473), IF(OR(AND(OR($J473="Retired", $J473="Permanent Low-Use"), $K473&lt;=2029), (AND($J473= "New", $K473&gt;2029))), "N/A", VLOOKUP($F473, 'Source Data'!$B$15:$I$22,8)), "")</f>
        <v/>
      </c>
      <c r="AJ473" s="171" t="str">
        <f>IF(ISNUMBER($F473), IF(OR(AND(OR($J473="Retired", $J473="Permanent Low-Use"), $K473&lt;=2030), (AND($J473= "New", $K473&gt;2030))), "N/A", VLOOKUP($F473, 'Source Data'!$B$15:$I$22,8)), "")</f>
        <v/>
      </c>
      <c r="AK473" s="171" t="str">
        <f>IF($N473= 0, "N/A", IF(ISERROR(VLOOKUP($F473, 'Source Data'!$B$4:$C$11,2)), "", VLOOKUP($F473, 'Source Data'!$B$4:$C$11,2)))</f>
        <v/>
      </c>
    </row>
    <row r="474" spans="1:37" x14ac:dyDescent="0.35">
      <c r="A474" s="99"/>
      <c r="B474" s="89"/>
      <c r="C474" s="90"/>
      <c r="D474" s="90"/>
      <c r="E474" s="91"/>
      <c r="F474" s="91"/>
      <c r="G474" s="86"/>
      <c r="H474" s="87"/>
      <c r="I474" s="86"/>
      <c r="J474" s="88"/>
      <c r="K474" s="92"/>
      <c r="L474" s="168" t="str">
        <f t="shared" si="19"/>
        <v/>
      </c>
      <c r="M474" s="170" t="str">
        <f>IF(ISERROR(VLOOKUP(E474,'Source Data'!$B$67:$J$97, MATCH(F474, 'Source Data'!$B$64:$J$64,1),TRUE))=TRUE,"",VLOOKUP(E474,'Source Data'!$B$67:$J$97,MATCH(F474, 'Source Data'!$B$64:$J$64,1),TRUE))</f>
        <v/>
      </c>
      <c r="N474" s="169" t="str">
        <f t="shared" si="20"/>
        <v/>
      </c>
      <c r="O474" s="170" t="str">
        <f>IF(OR(AND(OR($J474="Retired",$J474="Permanent Low-Use"),$K474&lt;=2020),(AND($J474="New",$K474&gt;2020))),"N/A",IF($N474=0,0,IF(ISERROR(VLOOKUP($E474,'Source Data'!$B$29:$J$60, MATCH($L474, 'Source Data'!$B$26:$J$26,1),TRUE))=TRUE,"",VLOOKUP($E474,'Source Data'!$B$29:$J$60,MATCH($L474, 'Source Data'!$B$26:$J$26,1),TRUE))))</f>
        <v/>
      </c>
      <c r="P474" s="170" t="str">
        <f>IF(OR(AND(OR($J474="Retired",$J474="Permanent Low-Use"),$K474&lt;=2021),(AND($J474="New",$K474&gt;2021))),"N/A",IF($N474=0,0,IF(ISERROR(VLOOKUP($E474,'Source Data'!$B$29:$J$60, MATCH($L474, 'Source Data'!$B$26:$J$26,1),TRUE))=TRUE,"",VLOOKUP($E474,'Source Data'!$B$29:$J$60,MATCH($L474, 'Source Data'!$B$26:$J$26,1),TRUE))))</f>
        <v/>
      </c>
      <c r="Q474" s="170" t="str">
        <f>IF(OR(AND(OR($J474="Retired",$J474="Permanent Low-Use"),$K474&lt;=2022),(AND($J474="New",$K474&gt;2022))),"N/A",IF($N474=0,0,IF(ISERROR(VLOOKUP($E474,'Source Data'!$B$29:$J$60, MATCH($L474, 'Source Data'!$B$26:$J$26,1),TRUE))=TRUE,"",VLOOKUP($E474,'Source Data'!$B$29:$J$60,MATCH($L474, 'Source Data'!$B$26:$J$26,1),TRUE))))</f>
        <v/>
      </c>
      <c r="R474" s="170" t="str">
        <f>IF(OR(AND(OR($J474="Retired",$J474="Permanent Low-Use"),$K474&lt;=2023),(AND($J474="New",$K474&gt;2023))),"N/A",IF($N474=0,0,IF(ISERROR(VLOOKUP($E474,'Source Data'!$B$29:$J$60, MATCH($L474, 'Source Data'!$B$26:$J$26,1),TRUE))=TRUE,"",VLOOKUP($E474,'Source Data'!$B$29:$J$60,MATCH($L474, 'Source Data'!$B$26:$J$26,1),TRUE))))</f>
        <v/>
      </c>
      <c r="S474" s="170" t="str">
        <f>IF(OR(AND(OR($J474="Retired",$J474="Permanent Low-Use"),$K474&lt;=2024),(AND($J474="New",$K474&gt;2024))),"N/A",IF($N474=0,0,IF(ISERROR(VLOOKUP($E474,'Source Data'!$B$29:$J$60, MATCH($L474, 'Source Data'!$B$26:$J$26,1),TRUE))=TRUE,"",VLOOKUP($E474,'Source Data'!$B$29:$J$60,MATCH($L474, 'Source Data'!$B$26:$J$26,1),TRUE))))</f>
        <v/>
      </c>
      <c r="T474" s="170" t="str">
        <f>IF(OR(AND(OR($J474="Retired",$J474="Permanent Low-Use"),$K474&lt;=2025),(AND($J474="New",$K474&gt;2025))),"N/A",IF($N474=0,0,IF(ISERROR(VLOOKUP($E474,'Source Data'!$B$29:$J$60, MATCH($L474, 'Source Data'!$B$26:$J$26,1),TRUE))=TRUE,"",VLOOKUP($E474,'Source Data'!$B$29:$J$60,MATCH($L474, 'Source Data'!$B$26:$J$26,1),TRUE))))</f>
        <v/>
      </c>
      <c r="U474" s="170" t="str">
        <f>IF(OR(AND(OR($J474="Retired",$J474="Permanent Low-Use"),$K474&lt;=2026),(AND($J474="New",$K474&gt;2026))),"N/A",IF($N474=0,0,IF(ISERROR(VLOOKUP($E474,'Source Data'!$B$29:$J$60, MATCH($L474, 'Source Data'!$B$26:$J$26,1),TRUE))=TRUE,"",VLOOKUP($E474,'Source Data'!$B$29:$J$60,MATCH($L474, 'Source Data'!$B$26:$J$26,1),TRUE))))</f>
        <v/>
      </c>
      <c r="V474" s="170" t="str">
        <f>IF(OR(AND(OR($J474="Retired",$J474="Permanent Low-Use"),$K474&lt;=2027),(AND($J474="New",$K474&gt;2027))),"N/A",IF($N474=0,0,IF(ISERROR(VLOOKUP($E474,'Source Data'!$B$29:$J$60, MATCH($L474, 'Source Data'!$B$26:$J$26,1),TRUE))=TRUE,"",VLOOKUP($E474,'Source Data'!$B$29:$J$60,MATCH($L474, 'Source Data'!$B$26:$J$26,1),TRUE))))</f>
        <v/>
      </c>
      <c r="W474" s="170" t="str">
        <f>IF(OR(AND(OR($J474="Retired",$J474="Permanent Low-Use"),$K474&lt;=2028),(AND($J474="New",$K474&gt;2028))),"N/A",IF($N474=0,0,IF(ISERROR(VLOOKUP($E474,'Source Data'!$B$29:$J$60, MATCH($L474, 'Source Data'!$B$26:$J$26,1),TRUE))=TRUE,"",VLOOKUP($E474,'Source Data'!$B$29:$J$60,MATCH($L474, 'Source Data'!$B$26:$J$26,1),TRUE))))</f>
        <v/>
      </c>
      <c r="X474" s="170" t="str">
        <f>IF(OR(AND(OR($J474="Retired",$J474="Permanent Low-Use"),$K474&lt;=2029),(AND($J474="New",$K474&gt;2029))),"N/A",IF($N474=0,0,IF(ISERROR(VLOOKUP($E474,'Source Data'!$B$29:$J$60, MATCH($L474, 'Source Data'!$B$26:$J$26,1),TRUE))=TRUE,"",VLOOKUP($E474,'Source Data'!$B$29:$J$60,MATCH($L474, 'Source Data'!$B$26:$J$26,1),TRUE))))</f>
        <v/>
      </c>
      <c r="Y474" s="170" t="str">
        <f>IF(OR(AND(OR($J474="Retired",$J474="Permanent Low-Use"),$K474&lt;=2030),(AND($J474="New",$K474&gt;2030))),"N/A",IF($N474=0,0,IF(ISERROR(VLOOKUP($E474,'Source Data'!$B$29:$J$60, MATCH($L474, 'Source Data'!$B$26:$J$26,1),TRUE))=TRUE,"",VLOOKUP($E474,'Source Data'!$B$29:$J$60,MATCH($L474, 'Source Data'!$B$26:$J$26,1),TRUE))))</f>
        <v/>
      </c>
      <c r="Z474" s="171" t="str">
        <f>IF(ISNUMBER($L474),IF(OR(AND(OR($J474="Retired",$J474="Permanent Low-Use"),$K474&lt;=2020),(AND($J474="New",$K474&gt;2020))),"N/A",VLOOKUP($F474,'Source Data'!$B$15:$I$22,5)),"")</f>
        <v/>
      </c>
      <c r="AA474" s="171" t="str">
        <f>IF(ISNUMBER($F474), IF(OR(AND(OR($J474="Retired", $J474="Permanent Low-Use"), $K474&lt;=2021), (AND($J474= "New", $K474&gt;2021))), "N/A", VLOOKUP($F474, 'Source Data'!$B$15:$I$22,6)), "")</f>
        <v/>
      </c>
      <c r="AB474" s="171" t="str">
        <f>IF(ISNUMBER($F474), IF(OR(AND(OR($J474="Retired", $J474="Permanent Low-Use"), $K474&lt;=2022), (AND($J474= "New", $K474&gt;2022))), "N/A", VLOOKUP($F474, 'Source Data'!$B$15:$I$22,7)), "")</f>
        <v/>
      </c>
      <c r="AC474" s="171" t="str">
        <f>IF(ISNUMBER($F474), IF(OR(AND(OR($J474="Retired", $J474="Permanent Low-Use"), $K474&lt;=2023), (AND($J474= "New", $K474&gt;2023))), "N/A", VLOOKUP($F474, 'Source Data'!$B$15:$I$22,8)), "")</f>
        <v/>
      </c>
      <c r="AD474" s="171" t="str">
        <f>IF(ISNUMBER($F474), IF(OR(AND(OR($J474="Retired", $J474="Permanent Low-Use"), $K474&lt;=2024), (AND($J474= "New", $K474&gt;2024))), "N/A", VLOOKUP($F474, 'Source Data'!$B$15:$I$22,8)), "")</f>
        <v/>
      </c>
      <c r="AE474" s="171" t="str">
        <f>IF(ISNUMBER($F474), IF(OR(AND(OR($J474="Retired", $J474="Permanent Low-Use"), $K474&lt;=2025), (AND($J474= "New", $K474&gt;2025))), "N/A", VLOOKUP($F474, 'Source Data'!$B$15:$I$22,8)), "")</f>
        <v/>
      </c>
      <c r="AF474" s="171" t="str">
        <f>IF(ISNUMBER($F474), IF(OR(AND(OR($J474="Retired", $J474="Permanent Low-Use"), $K474&lt;=2026), (AND($J474= "New", $K474&gt;2026))), "N/A", VLOOKUP($F474, 'Source Data'!$B$15:$I$22,8)), "")</f>
        <v/>
      </c>
      <c r="AG474" s="171" t="str">
        <f>IF(ISNUMBER($F474), IF(OR(AND(OR($J474="Retired", $J474="Permanent Low-Use"), $K474&lt;=2027), (AND($J474= "New", $K474&gt;2027))), "N/A", VLOOKUP($F474, 'Source Data'!$B$15:$I$22,8)), "")</f>
        <v/>
      </c>
      <c r="AH474" s="171" t="str">
        <f>IF(ISNUMBER($F474), IF(OR(AND(OR($J474="Retired", $J474="Permanent Low-Use"), $K474&lt;=2028), (AND($J474= "New", $K474&gt;2028))), "N/A", VLOOKUP($F474, 'Source Data'!$B$15:$I$22,8)), "")</f>
        <v/>
      </c>
      <c r="AI474" s="171" t="str">
        <f>IF(ISNUMBER($F474), IF(OR(AND(OR($J474="Retired", $J474="Permanent Low-Use"), $K474&lt;=2029), (AND($J474= "New", $K474&gt;2029))), "N/A", VLOOKUP($F474, 'Source Data'!$B$15:$I$22,8)), "")</f>
        <v/>
      </c>
      <c r="AJ474" s="171" t="str">
        <f>IF(ISNUMBER($F474), IF(OR(AND(OR($J474="Retired", $J474="Permanent Low-Use"), $K474&lt;=2030), (AND($J474= "New", $K474&gt;2030))), "N/A", VLOOKUP($F474, 'Source Data'!$B$15:$I$22,8)), "")</f>
        <v/>
      </c>
      <c r="AK474" s="171" t="str">
        <f>IF($N474= 0, "N/A", IF(ISERROR(VLOOKUP($F474, 'Source Data'!$B$4:$C$11,2)), "", VLOOKUP($F474, 'Source Data'!$B$4:$C$11,2)))</f>
        <v/>
      </c>
    </row>
    <row r="475" spans="1:37" x14ac:dyDescent="0.35">
      <c r="A475" s="99"/>
      <c r="B475" s="89"/>
      <c r="C475" s="90"/>
      <c r="D475" s="90"/>
      <c r="E475" s="91"/>
      <c r="F475" s="91"/>
      <c r="G475" s="86"/>
      <c r="H475" s="87"/>
      <c r="I475" s="86"/>
      <c r="J475" s="88"/>
      <c r="K475" s="92"/>
      <c r="L475" s="168" t="str">
        <f t="shared" si="19"/>
        <v/>
      </c>
      <c r="M475" s="170" t="str">
        <f>IF(ISERROR(VLOOKUP(E475,'Source Data'!$B$67:$J$97, MATCH(F475, 'Source Data'!$B$64:$J$64,1),TRUE))=TRUE,"",VLOOKUP(E475,'Source Data'!$B$67:$J$97,MATCH(F475, 'Source Data'!$B$64:$J$64,1),TRUE))</f>
        <v/>
      </c>
      <c r="N475" s="169" t="str">
        <f t="shared" si="20"/>
        <v/>
      </c>
      <c r="O475" s="170" t="str">
        <f>IF(OR(AND(OR($J475="Retired",$J475="Permanent Low-Use"),$K475&lt;=2020),(AND($J475="New",$K475&gt;2020))),"N/A",IF($N475=0,0,IF(ISERROR(VLOOKUP($E475,'Source Data'!$B$29:$J$60, MATCH($L475, 'Source Data'!$B$26:$J$26,1),TRUE))=TRUE,"",VLOOKUP($E475,'Source Data'!$B$29:$J$60,MATCH($L475, 'Source Data'!$B$26:$J$26,1),TRUE))))</f>
        <v/>
      </c>
      <c r="P475" s="170" t="str">
        <f>IF(OR(AND(OR($J475="Retired",$J475="Permanent Low-Use"),$K475&lt;=2021),(AND($J475="New",$K475&gt;2021))),"N/A",IF($N475=0,0,IF(ISERROR(VLOOKUP($E475,'Source Data'!$B$29:$J$60, MATCH($L475, 'Source Data'!$B$26:$J$26,1),TRUE))=TRUE,"",VLOOKUP($E475,'Source Data'!$B$29:$J$60,MATCH($L475, 'Source Data'!$B$26:$J$26,1),TRUE))))</f>
        <v/>
      </c>
      <c r="Q475" s="170" t="str">
        <f>IF(OR(AND(OR($J475="Retired",$J475="Permanent Low-Use"),$K475&lt;=2022),(AND($J475="New",$K475&gt;2022))),"N/A",IF($N475=0,0,IF(ISERROR(VLOOKUP($E475,'Source Data'!$B$29:$J$60, MATCH($L475, 'Source Data'!$B$26:$J$26,1),TRUE))=TRUE,"",VLOOKUP($E475,'Source Data'!$B$29:$J$60,MATCH($L475, 'Source Data'!$B$26:$J$26,1),TRUE))))</f>
        <v/>
      </c>
      <c r="R475" s="170" t="str">
        <f>IF(OR(AND(OR($J475="Retired",$J475="Permanent Low-Use"),$K475&lt;=2023),(AND($J475="New",$K475&gt;2023))),"N/A",IF($N475=0,0,IF(ISERROR(VLOOKUP($E475,'Source Data'!$B$29:$J$60, MATCH($L475, 'Source Data'!$B$26:$J$26,1),TRUE))=TRUE,"",VLOOKUP($E475,'Source Data'!$B$29:$J$60,MATCH($L475, 'Source Data'!$B$26:$J$26,1),TRUE))))</f>
        <v/>
      </c>
      <c r="S475" s="170" t="str">
        <f>IF(OR(AND(OR($J475="Retired",$J475="Permanent Low-Use"),$K475&lt;=2024),(AND($J475="New",$K475&gt;2024))),"N/A",IF($N475=0,0,IF(ISERROR(VLOOKUP($E475,'Source Data'!$B$29:$J$60, MATCH($L475, 'Source Data'!$B$26:$J$26,1),TRUE))=TRUE,"",VLOOKUP($E475,'Source Data'!$B$29:$J$60,MATCH($L475, 'Source Data'!$B$26:$J$26,1),TRUE))))</f>
        <v/>
      </c>
      <c r="T475" s="170" t="str">
        <f>IF(OR(AND(OR($J475="Retired",$J475="Permanent Low-Use"),$K475&lt;=2025),(AND($J475="New",$K475&gt;2025))),"N/A",IF($N475=0,0,IF(ISERROR(VLOOKUP($E475,'Source Data'!$B$29:$J$60, MATCH($L475, 'Source Data'!$B$26:$J$26,1),TRUE))=TRUE,"",VLOOKUP($E475,'Source Data'!$B$29:$J$60,MATCH($L475, 'Source Data'!$B$26:$J$26,1),TRUE))))</f>
        <v/>
      </c>
      <c r="U475" s="170" t="str">
        <f>IF(OR(AND(OR($J475="Retired",$J475="Permanent Low-Use"),$K475&lt;=2026),(AND($J475="New",$K475&gt;2026))),"N/A",IF($N475=0,0,IF(ISERROR(VLOOKUP($E475,'Source Data'!$B$29:$J$60, MATCH($L475, 'Source Data'!$B$26:$J$26,1),TRUE))=TRUE,"",VLOOKUP($E475,'Source Data'!$B$29:$J$60,MATCH($L475, 'Source Data'!$B$26:$J$26,1),TRUE))))</f>
        <v/>
      </c>
      <c r="V475" s="170" t="str">
        <f>IF(OR(AND(OR($J475="Retired",$J475="Permanent Low-Use"),$K475&lt;=2027),(AND($J475="New",$K475&gt;2027))),"N/A",IF($N475=0,0,IF(ISERROR(VLOOKUP($E475,'Source Data'!$B$29:$J$60, MATCH($L475, 'Source Data'!$B$26:$J$26,1),TRUE))=TRUE,"",VLOOKUP($E475,'Source Data'!$B$29:$J$60,MATCH($L475, 'Source Data'!$B$26:$J$26,1),TRUE))))</f>
        <v/>
      </c>
      <c r="W475" s="170" t="str">
        <f>IF(OR(AND(OR($J475="Retired",$J475="Permanent Low-Use"),$K475&lt;=2028),(AND($J475="New",$K475&gt;2028))),"N/A",IF($N475=0,0,IF(ISERROR(VLOOKUP($E475,'Source Data'!$B$29:$J$60, MATCH($L475, 'Source Data'!$B$26:$J$26,1),TRUE))=TRUE,"",VLOOKUP($E475,'Source Data'!$B$29:$J$60,MATCH($L475, 'Source Data'!$B$26:$J$26,1),TRUE))))</f>
        <v/>
      </c>
      <c r="X475" s="170" t="str">
        <f>IF(OR(AND(OR($J475="Retired",$J475="Permanent Low-Use"),$K475&lt;=2029),(AND($J475="New",$K475&gt;2029))),"N/A",IF($N475=0,0,IF(ISERROR(VLOOKUP($E475,'Source Data'!$B$29:$J$60, MATCH($L475, 'Source Data'!$B$26:$J$26,1),TRUE))=TRUE,"",VLOOKUP($E475,'Source Data'!$B$29:$J$60,MATCH($L475, 'Source Data'!$B$26:$J$26,1),TRUE))))</f>
        <v/>
      </c>
      <c r="Y475" s="170" t="str">
        <f>IF(OR(AND(OR($J475="Retired",$J475="Permanent Low-Use"),$K475&lt;=2030),(AND($J475="New",$K475&gt;2030))),"N/A",IF($N475=0,0,IF(ISERROR(VLOOKUP($E475,'Source Data'!$B$29:$J$60, MATCH($L475, 'Source Data'!$B$26:$J$26,1),TRUE))=TRUE,"",VLOOKUP($E475,'Source Data'!$B$29:$J$60,MATCH($L475, 'Source Data'!$B$26:$J$26,1),TRUE))))</f>
        <v/>
      </c>
      <c r="Z475" s="171" t="str">
        <f>IF(ISNUMBER($L475),IF(OR(AND(OR($J475="Retired",$J475="Permanent Low-Use"),$K475&lt;=2020),(AND($J475="New",$K475&gt;2020))),"N/A",VLOOKUP($F475,'Source Data'!$B$15:$I$22,5)),"")</f>
        <v/>
      </c>
      <c r="AA475" s="171" t="str">
        <f>IF(ISNUMBER($F475), IF(OR(AND(OR($J475="Retired", $J475="Permanent Low-Use"), $K475&lt;=2021), (AND($J475= "New", $K475&gt;2021))), "N/A", VLOOKUP($F475, 'Source Data'!$B$15:$I$22,6)), "")</f>
        <v/>
      </c>
      <c r="AB475" s="171" t="str">
        <f>IF(ISNUMBER($F475), IF(OR(AND(OR($J475="Retired", $J475="Permanent Low-Use"), $K475&lt;=2022), (AND($J475= "New", $K475&gt;2022))), "N/A", VLOOKUP($F475, 'Source Data'!$B$15:$I$22,7)), "")</f>
        <v/>
      </c>
      <c r="AC475" s="171" t="str">
        <f>IF(ISNUMBER($F475), IF(OR(AND(OR($J475="Retired", $J475="Permanent Low-Use"), $K475&lt;=2023), (AND($J475= "New", $K475&gt;2023))), "N/A", VLOOKUP($F475, 'Source Data'!$B$15:$I$22,8)), "")</f>
        <v/>
      </c>
      <c r="AD475" s="171" t="str">
        <f>IF(ISNUMBER($F475), IF(OR(AND(OR($J475="Retired", $J475="Permanent Low-Use"), $K475&lt;=2024), (AND($J475= "New", $K475&gt;2024))), "N/A", VLOOKUP($F475, 'Source Data'!$B$15:$I$22,8)), "")</f>
        <v/>
      </c>
      <c r="AE475" s="171" t="str">
        <f>IF(ISNUMBER($F475), IF(OR(AND(OR($J475="Retired", $J475="Permanent Low-Use"), $K475&lt;=2025), (AND($J475= "New", $K475&gt;2025))), "N/A", VLOOKUP($F475, 'Source Data'!$B$15:$I$22,8)), "")</f>
        <v/>
      </c>
      <c r="AF475" s="171" t="str">
        <f>IF(ISNUMBER($F475), IF(OR(AND(OR($J475="Retired", $J475="Permanent Low-Use"), $K475&lt;=2026), (AND($J475= "New", $K475&gt;2026))), "N/A", VLOOKUP($F475, 'Source Data'!$B$15:$I$22,8)), "")</f>
        <v/>
      </c>
      <c r="AG475" s="171" t="str">
        <f>IF(ISNUMBER($F475), IF(OR(AND(OR($J475="Retired", $J475="Permanent Low-Use"), $K475&lt;=2027), (AND($J475= "New", $K475&gt;2027))), "N/A", VLOOKUP($F475, 'Source Data'!$B$15:$I$22,8)), "")</f>
        <v/>
      </c>
      <c r="AH475" s="171" t="str">
        <f>IF(ISNUMBER($F475), IF(OR(AND(OR($J475="Retired", $J475="Permanent Low-Use"), $K475&lt;=2028), (AND($J475= "New", $K475&gt;2028))), "N/A", VLOOKUP($F475, 'Source Data'!$B$15:$I$22,8)), "")</f>
        <v/>
      </c>
      <c r="AI475" s="171" t="str">
        <f>IF(ISNUMBER($F475), IF(OR(AND(OR($J475="Retired", $J475="Permanent Low-Use"), $K475&lt;=2029), (AND($J475= "New", $K475&gt;2029))), "N/A", VLOOKUP($F475, 'Source Data'!$B$15:$I$22,8)), "")</f>
        <v/>
      </c>
      <c r="AJ475" s="171" t="str">
        <f>IF(ISNUMBER($F475), IF(OR(AND(OR($J475="Retired", $J475="Permanent Low-Use"), $K475&lt;=2030), (AND($J475= "New", $K475&gt;2030))), "N/A", VLOOKUP($F475, 'Source Data'!$B$15:$I$22,8)), "")</f>
        <v/>
      </c>
      <c r="AK475" s="171" t="str">
        <f>IF($N475= 0, "N/A", IF(ISERROR(VLOOKUP($F475, 'Source Data'!$B$4:$C$11,2)), "", VLOOKUP($F475, 'Source Data'!$B$4:$C$11,2)))</f>
        <v/>
      </c>
    </row>
    <row r="476" spans="1:37" x14ac:dyDescent="0.35">
      <c r="A476" s="99"/>
      <c r="B476" s="89"/>
      <c r="C476" s="90"/>
      <c r="D476" s="90"/>
      <c r="E476" s="91"/>
      <c r="F476" s="91"/>
      <c r="G476" s="86"/>
      <c r="H476" s="87"/>
      <c r="I476" s="86"/>
      <c r="J476" s="88"/>
      <c r="K476" s="92"/>
      <c r="L476" s="168" t="str">
        <f t="shared" si="19"/>
        <v/>
      </c>
      <c r="M476" s="170" t="str">
        <f>IF(ISERROR(VLOOKUP(E476,'Source Data'!$B$67:$J$97, MATCH(F476, 'Source Data'!$B$64:$J$64,1),TRUE))=TRUE,"",VLOOKUP(E476,'Source Data'!$B$67:$J$97,MATCH(F476, 'Source Data'!$B$64:$J$64,1),TRUE))</f>
        <v/>
      </c>
      <c r="N476" s="169" t="str">
        <f t="shared" si="20"/>
        <v/>
      </c>
      <c r="O476" s="170" t="str">
        <f>IF(OR(AND(OR($J476="Retired",$J476="Permanent Low-Use"),$K476&lt;=2020),(AND($J476="New",$K476&gt;2020))),"N/A",IF($N476=0,0,IF(ISERROR(VLOOKUP($E476,'Source Data'!$B$29:$J$60, MATCH($L476, 'Source Data'!$B$26:$J$26,1),TRUE))=TRUE,"",VLOOKUP($E476,'Source Data'!$B$29:$J$60,MATCH($L476, 'Source Data'!$B$26:$J$26,1),TRUE))))</f>
        <v/>
      </c>
      <c r="P476" s="170" t="str">
        <f>IF(OR(AND(OR($J476="Retired",$J476="Permanent Low-Use"),$K476&lt;=2021),(AND($J476="New",$K476&gt;2021))),"N/A",IF($N476=0,0,IF(ISERROR(VLOOKUP($E476,'Source Data'!$B$29:$J$60, MATCH($L476, 'Source Data'!$B$26:$J$26,1),TRUE))=TRUE,"",VLOOKUP($E476,'Source Data'!$B$29:$J$60,MATCH($L476, 'Source Data'!$B$26:$J$26,1),TRUE))))</f>
        <v/>
      </c>
      <c r="Q476" s="170" t="str">
        <f>IF(OR(AND(OR($J476="Retired",$J476="Permanent Low-Use"),$K476&lt;=2022),(AND($J476="New",$K476&gt;2022))),"N/A",IF($N476=0,0,IF(ISERROR(VLOOKUP($E476,'Source Data'!$B$29:$J$60, MATCH($L476, 'Source Data'!$B$26:$J$26,1),TRUE))=TRUE,"",VLOOKUP($E476,'Source Data'!$B$29:$J$60,MATCH($L476, 'Source Data'!$B$26:$J$26,1),TRUE))))</f>
        <v/>
      </c>
      <c r="R476" s="170" t="str">
        <f>IF(OR(AND(OR($J476="Retired",$J476="Permanent Low-Use"),$K476&lt;=2023),(AND($J476="New",$K476&gt;2023))),"N/A",IF($N476=0,0,IF(ISERROR(VLOOKUP($E476,'Source Data'!$B$29:$J$60, MATCH($L476, 'Source Data'!$B$26:$J$26,1),TRUE))=TRUE,"",VLOOKUP($E476,'Source Data'!$B$29:$J$60,MATCH($L476, 'Source Data'!$B$26:$J$26,1),TRUE))))</f>
        <v/>
      </c>
      <c r="S476" s="170" t="str">
        <f>IF(OR(AND(OR($J476="Retired",$J476="Permanent Low-Use"),$K476&lt;=2024),(AND($J476="New",$K476&gt;2024))),"N/A",IF($N476=0,0,IF(ISERROR(VLOOKUP($E476,'Source Data'!$B$29:$J$60, MATCH($L476, 'Source Data'!$B$26:$J$26,1),TRUE))=TRUE,"",VLOOKUP($E476,'Source Data'!$B$29:$J$60,MATCH($L476, 'Source Data'!$B$26:$J$26,1),TRUE))))</f>
        <v/>
      </c>
      <c r="T476" s="170" t="str">
        <f>IF(OR(AND(OR($J476="Retired",$J476="Permanent Low-Use"),$K476&lt;=2025),(AND($J476="New",$K476&gt;2025))),"N/A",IF($N476=0,0,IF(ISERROR(VLOOKUP($E476,'Source Data'!$B$29:$J$60, MATCH($L476, 'Source Data'!$B$26:$J$26,1),TRUE))=TRUE,"",VLOOKUP($E476,'Source Data'!$B$29:$J$60,MATCH($L476, 'Source Data'!$B$26:$J$26,1),TRUE))))</f>
        <v/>
      </c>
      <c r="U476" s="170" t="str">
        <f>IF(OR(AND(OR($J476="Retired",$J476="Permanent Low-Use"),$K476&lt;=2026),(AND($J476="New",$K476&gt;2026))),"N/A",IF($N476=0,0,IF(ISERROR(VLOOKUP($E476,'Source Data'!$B$29:$J$60, MATCH($L476, 'Source Data'!$B$26:$J$26,1),TRUE))=TRUE,"",VLOOKUP($E476,'Source Data'!$B$29:$J$60,MATCH($L476, 'Source Data'!$B$26:$J$26,1),TRUE))))</f>
        <v/>
      </c>
      <c r="V476" s="170" t="str">
        <f>IF(OR(AND(OR($J476="Retired",$J476="Permanent Low-Use"),$K476&lt;=2027),(AND($J476="New",$K476&gt;2027))),"N/A",IF($N476=0,0,IF(ISERROR(VLOOKUP($E476,'Source Data'!$B$29:$J$60, MATCH($L476, 'Source Data'!$B$26:$J$26,1),TRUE))=TRUE,"",VLOOKUP($E476,'Source Data'!$B$29:$J$60,MATCH($L476, 'Source Data'!$B$26:$J$26,1),TRUE))))</f>
        <v/>
      </c>
      <c r="W476" s="170" t="str">
        <f>IF(OR(AND(OR($J476="Retired",$J476="Permanent Low-Use"),$K476&lt;=2028),(AND($J476="New",$K476&gt;2028))),"N/A",IF($N476=0,0,IF(ISERROR(VLOOKUP($E476,'Source Data'!$B$29:$J$60, MATCH($L476, 'Source Data'!$B$26:$J$26,1),TRUE))=TRUE,"",VLOOKUP($E476,'Source Data'!$B$29:$J$60,MATCH($L476, 'Source Data'!$B$26:$J$26,1),TRUE))))</f>
        <v/>
      </c>
      <c r="X476" s="170" t="str">
        <f>IF(OR(AND(OR($J476="Retired",$J476="Permanent Low-Use"),$K476&lt;=2029),(AND($J476="New",$K476&gt;2029))),"N/A",IF($N476=0,0,IF(ISERROR(VLOOKUP($E476,'Source Data'!$B$29:$J$60, MATCH($L476, 'Source Data'!$B$26:$J$26,1),TRUE))=TRUE,"",VLOOKUP($E476,'Source Data'!$B$29:$J$60,MATCH($L476, 'Source Data'!$B$26:$J$26,1),TRUE))))</f>
        <v/>
      </c>
      <c r="Y476" s="170" t="str">
        <f>IF(OR(AND(OR($J476="Retired",$J476="Permanent Low-Use"),$K476&lt;=2030),(AND($J476="New",$K476&gt;2030))),"N/A",IF($N476=0,0,IF(ISERROR(VLOOKUP($E476,'Source Data'!$B$29:$J$60, MATCH($L476, 'Source Data'!$B$26:$J$26,1),TRUE))=TRUE,"",VLOOKUP($E476,'Source Data'!$B$29:$J$60,MATCH($L476, 'Source Data'!$B$26:$J$26,1),TRUE))))</f>
        <v/>
      </c>
      <c r="Z476" s="171" t="str">
        <f>IF(ISNUMBER($L476),IF(OR(AND(OR($J476="Retired",$J476="Permanent Low-Use"),$K476&lt;=2020),(AND($J476="New",$K476&gt;2020))),"N/A",VLOOKUP($F476,'Source Data'!$B$15:$I$22,5)),"")</f>
        <v/>
      </c>
      <c r="AA476" s="171" t="str">
        <f>IF(ISNUMBER($F476), IF(OR(AND(OR($J476="Retired", $J476="Permanent Low-Use"), $K476&lt;=2021), (AND($J476= "New", $K476&gt;2021))), "N/A", VLOOKUP($F476, 'Source Data'!$B$15:$I$22,6)), "")</f>
        <v/>
      </c>
      <c r="AB476" s="171" t="str">
        <f>IF(ISNUMBER($F476), IF(OR(AND(OR($J476="Retired", $J476="Permanent Low-Use"), $K476&lt;=2022), (AND($J476= "New", $K476&gt;2022))), "N/A", VLOOKUP($F476, 'Source Data'!$B$15:$I$22,7)), "")</f>
        <v/>
      </c>
      <c r="AC476" s="171" t="str">
        <f>IF(ISNUMBER($F476), IF(OR(AND(OR($J476="Retired", $J476="Permanent Low-Use"), $K476&lt;=2023), (AND($J476= "New", $K476&gt;2023))), "N/A", VLOOKUP($F476, 'Source Data'!$B$15:$I$22,8)), "")</f>
        <v/>
      </c>
      <c r="AD476" s="171" t="str">
        <f>IF(ISNUMBER($F476), IF(OR(AND(OR($J476="Retired", $J476="Permanent Low-Use"), $K476&lt;=2024), (AND($J476= "New", $K476&gt;2024))), "N/A", VLOOKUP($F476, 'Source Data'!$B$15:$I$22,8)), "")</f>
        <v/>
      </c>
      <c r="AE476" s="171" t="str">
        <f>IF(ISNUMBER($F476), IF(OR(AND(OR($J476="Retired", $J476="Permanent Low-Use"), $K476&lt;=2025), (AND($J476= "New", $K476&gt;2025))), "N/A", VLOOKUP($F476, 'Source Data'!$B$15:$I$22,8)), "")</f>
        <v/>
      </c>
      <c r="AF476" s="171" t="str">
        <f>IF(ISNUMBER($F476), IF(OR(AND(OR($J476="Retired", $J476="Permanent Low-Use"), $K476&lt;=2026), (AND($J476= "New", $K476&gt;2026))), "N/A", VLOOKUP($F476, 'Source Data'!$B$15:$I$22,8)), "")</f>
        <v/>
      </c>
      <c r="AG476" s="171" t="str">
        <f>IF(ISNUMBER($F476), IF(OR(AND(OR($J476="Retired", $J476="Permanent Low-Use"), $K476&lt;=2027), (AND($J476= "New", $K476&gt;2027))), "N/A", VLOOKUP($F476, 'Source Data'!$B$15:$I$22,8)), "")</f>
        <v/>
      </c>
      <c r="AH476" s="171" t="str">
        <f>IF(ISNUMBER($F476), IF(OR(AND(OR($J476="Retired", $J476="Permanent Low-Use"), $K476&lt;=2028), (AND($J476= "New", $K476&gt;2028))), "N/A", VLOOKUP($F476, 'Source Data'!$B$15:$I$22,8)), "")</f>
        <v/>
      </c>
      <c r="AI476" s="171" t="str">
        <f>IF(ISNUMBER($F476), IF(OR(AND(OR($J476="Retired", $J476="Permanent Low-Use"), $K476&lt;=2029), (AND($J476= "New", $K476&gt;2029))), "N/A", VLOOKUP($F476, 'Source Data'!$B$15:$I$22,8)), "")</f>
        <v/>
      </c>
      <c r="AJ476" s="171" t="str">
        <f>IF(ISNUMBER($F476), IF(OR(AND(OR($J476="Retired", $J476="Permanent Low-Use"), $K476&lt;=2030), (AND($J476= "New", $K476&gt;2030))), "N/A", VLOOKUP($F476, 'Source Data'!$B$15:$I$22,8)), "")</f>
        <v/>
      </c>
      <c r="AK476" s="171" t="str">
        <f>IF($N476= 0, "N/A", IF(ISERROR(VLOOKUP($F476, 'Source Data'!$B$4:$C$11,2)), "", VLOOKUP($F476, 'Source Data'!$B$4:$C$11,2)))</f>
        <v/>
      </c>
    </row>
    <row r="477" spans="1:37" x14ac:dyDescent="0.35">
      <c r="A477" s="99"/>
      <c r="B477" s="89"/>
      <c r="C477" s="90"/>
      <c r="D477" s="90"/>
      <c r="E477" s="91"/>
      <c r="F477" s="91"/>
      <c r="G477" s="86"/>
      <c r="H477" s="87"/>
      <c r="I477" s="86"/>
      <c r="J477" s="88"/>
      <c r="K477" s="92"/>
      <c r="L477" s="168" t="str">
        <f t="shared" si="19"/>
        <v/>
      </c>
      <c r="M477" s="170" t="str">
        <f>IF(ISERROR(VLOOKUP(E477,'Source Data'!$B$67:$J$97, MATCH(F477, 'Source Data'!$B$64:$J$64,1),TRUE))=TRUE,"",VLOOKUP(E477,'Source Data'!$B$67:$J$97,MATCH(F477, 'Source Data'!$B$64:$J$64,1),TRUE))</f>
        <v/>
      </c>
      <c r="N477" s="169" t="str">
        <f t="shared" si="20"/>
        <v/>
      </c>
      <c r="O477" s="170" t="str">
        <f>IF(OR(AND(OR($J477="Retired",$J477="Permanent Low-Use"),$K477&lt;=2020),(AND($J477="New",$K477&gt;2020))),"N/A",IF($N477=0,0,IF(ISERROR(VLOOKUP($E477,'Source Data'!$B$29:$J$60, MATCH($L477, 'Source Data'!$B$26:$J$26,1),TRUE))=TRUE,"",VLOOKUP($E477,'Source Data'!$B$29:$J$60,MATCH($L477, 'Source Data'!$B$26:$J$26,1),TRUE))))</f>
        <v/>
      </c>
      <c r="P477" s="170" t="str">
        <f>IF(OR(AND(OR($J477="Retired",$J477="Permanent Low-Use"),$K477&lt;=2021),(AND($J477="New",$K477&gt;2021))),"N/A",IF($N477=0,0,IF(ISERROR(VLOOKUP($E477,'Source Data'!$B$29:$J$60, MATCH($L477, 'Source Data'!$B$26:$J$26,1),TRUE))=TRUE,"",VLOOKUP($E477,'Source Data'!$B$29:$J$60,MATCH($L477, 'Source Data'!$B$26:$J$26,1),TRUE))))</f>
        <v/>
      </c>
      <c r="Q477" s="170" t="str">
        <f>IF(OR(AND(OR($J477="Retired",$J477="Permanent Low-Use"),$K477&lt;=2022),(AND($J477="New",$K477&gt;2022))),"N/A",IF($N477=0,0,IF(ISERROR(VLOOKUP($E477,'Source Data'!$B$29:$J$60, MATCH($L477, 'Source Data'!$B$26:$J$26,1),TRUE))=TRUE,"",VLOOKUP($E477,'Source Data'!$B$29:$J$60,MATCH($L477, 'Source Data'!$B$26:$J$26,1),TRUE))))</f>
        <v/>
      </c>
      <c r="R477" s="170" t="str">
        <f>IF(OR(AND(OR($J477="Retired",$J477="Permanent Low-Use"),$K477&lt;=2023),(AND($J477="New",$K477&gt;2023))),"N/A",IF($N477=0,0,IF(ISERROR(VLOOKUP($E477,'Source Data'!$B$29:$J$60, MATCH($L477, 'Source Data'!$B$26:$J$26,1),TRUE))=TRUE,"",VLOOKUP($E477,'Source Data'!$B$29:$J$60,MATCH($L477, 'Source Data'!$B$26:$J$26,1),TRUE))))</f>
        <v/>
      </c>
      <c r="S477" s="170" t="str">
        <f>IF(OR(AND(OR($J477="Retired",$J477="Permanent Low-Use"),$K477&lt;=2024),(AND($J477="New",$K477&gt;2024))),"N/A",IF($N477=0,0,IF(ISERROR(VLOOKUP($E477,'Source Data'!$B$29:$J$60, MATCH($L477, 'Source Data'!$B$26:$J$26,1),TRUE))=TRUE,"",VLOOKUP($E477,'Source Data'!$B$29:$J$60,MATCH($L477, 'Source Data'!$B$26:$J$26,1),TRUE))))</f>
        <v/>
      </c>
      <c r="T477" s="170" t="str">
        <f>IF(OR(AND(OR($J477="Retired",$J477="Permanent Low-Use"),$K477&lt;=2025),(AND($J477="New",$K477&gt;2025))),"N/A",IF($N477=0,0,IF(ISERROR(VLOOKUP($E477,'Source Data'!$B$29:$J$60, MATCH($L477, 'Source Data'!$B$26:$J$26,1),TRUE))=TRUE,"",VLOOKUP($E477,'Source Data'!$B$29:$J$60,MATCH($L477, 'Source Data'!$B$26:$J$26,1),TRUE))))</f>
        <v/>
      </c>
      <c r="U477" s="170" t="str">
        <f>IF(OR(AND(OR($J477="Retired",$J477="Permanent Low-Use"),$K477&lt;=2026),(AND($J477="New",$K477&gt;2026))),"N/A",IF($N477=0,0,IF(ISERROR(VLOOKUP($E477,'Source Data'!$B$29:$J$60, MATCH($L477, 'Source Data'!$B$26:$J$26,1),TRUE))=TRUE,"",VLOOKUP($E477,'Source Data'!$B$29:$J$60,MATCH($L477, 'Source Data'!$B$26:$J$26,1),TRUE))))</f>
        <v/>
      </c>
      <c r="V477" s="170" t="str">
        <f>IF(OR(AND(OR($J477="Retired",$J477="Permanent Low-Use"),$K477&lt;=2027),(AND($J477="New",$K477&gt;2027))),"N/A",IF($N477=0,0,IF(ISERROR(VLOOKUP($E477,'Source Data'!$B$29:$J$60, MATCH($L477, 'Source Data'!$B$26:$J$26,1),TRUE))=TRUE,"",VLOOKUP($E477,'Source Data'!$B$29:$J$60,MATCH($L477, 'Source Data'!$B$26:$J$26,1),TRUE))))</f>
        <v/>
      </c>
      <c r="W477" s="170" t="str">
        <f>IF(OR(AND(OR($J477="Retired",$J477="Permanent Low-Use"),$K477&lt;=2028),(AND($J477="New",$K477&gt;2028))),"N/A",IF($N477=0,0,IF(ISERROR(VLOOKUP($E477,'Source Data'!$B$29:$J$60, MATCH($L477, 'Source Data'!$B$26:$J$26,1),TRUE))=TRUE,"",VLOOKUP($E477,'Source Data'!$B$29:$J$60,MATCH($L477, 'Source Data'!$B$26:$J$26,1),TRUE))))</f>
        <v/>
      </c>
      <c r="X477" s="170" t="str">
        <f>IF(OR(AND(OR($J477="Retired",$J477="Permanent Low-Use"),$K477&lt;=2029),(AND($J477="New",$K477&gt;2029))),"N/A",IF($N477=0,0,IF(ISERROR(VLOOKUP($E477,'Source Data'!$B$29:$J$60, MATCH($L477, 'Source Data'!$B$26:$J$26,1),TRUE))=TRUE,"",VLOOKUP($E477,'Source Data'!$B$29:$J$60,MATCH($L477, 'Source Data'!$B$26:$J$26,1),TRUE))))</f>
        <v/>
      </c>
      <c r="Y477" s="170" t="str">
        <f>IF(OR(AND(OR($J477="Retired",$J477="Permanent Low-Use"),$K477&lt;=2030),(AND($J477="New",$K477&gt;2030))),"N/A",IF($N477=0,0,IF(ISERROR(VLOOKUP($E477,'Source Data'!$B$29:$J$60, MATCH($L477, 'Source Data'!$B$26:$J$26,1),TRUE))=TRUE,"",VLOOKUP($E477,'Source Data'!$B$29:$J$60,MATCH($L477, 'Source Data'!$B$26:$J$26,1),TRUE))))</f>
        <v/>
      </c>
      <c r="Z477" s="171" t="str">
        <f>IF(ISNUMBER($L477),IF(OR(AND(OR($J477="Retired",$J477="Permanent Low-Use"),$K477&lt;=2020),(AND($J477="New",$K477&gt;2020))),"N/A",VLOOKUP($F477,'Source Data'!$B$15:$I$22,5)),"")</f>
        <v/>
      </c>
      <c r="AA477" s="171" t="str">
        <f>IF(ISNUMBER($F477), IF(OR(AND(OR($J477="Retired", $J477="Permanent Low-Use"), $K477&lt;=2021), (AND($J477= "New", $K477&gt;2021))), "N/A", VLOOKUP($F477, 'Source Data'!$B$15:$I$22,6)), "")</f>
        <v/>
      </c>
      <c r="AB477" s="171" t="str">
        <f>IF(ISNUMBER($F477), IF(OR(AND(OR($J477="Retired", $J477="Permanent Low-Use"), $K477&lt;=2022), (AND($J477= "New", $K477&gt;2022))), "N/A", VLOOKUP($F477, 'Source Data'!$B$15:$I$22,7)), "")</f>
        <v/>
      </c>
      <c r="AC477" s="171" t="str">
        <f>IF(ISNUMBER($F477), IF(OR(AND(OR($J477="Retired", $J477="Permanent Low-Use"), $K477&lt;=2023), (AND($J477= "New", $K477&gt;2023))), "N/A", VLOOKUP($F477, 'Source Data'!$B$15:$I$22,8)), "")</f>
        <v/>
      </c>
      <c r="AD477" s="171" t="str">
        <f>IF(ISNUMBER($F477), IF(OR(AND(OR($J477="Retired", $J477="Permanent Low-Use"), $K477&lt;=2024), (AND($J477= "New", $K477&gt;2024))), "N/A", VLOOKUP($F477, 'Source Data'!$B$15:$I$22,8)), "")</f>
        <v/>
      </c>
      <c r="AE477" s="171" t="str">
        <f>IF(ISNUMBER($F477), IF(OR(AND(OR($J477="Retired", $J477="Permanent Low-Use"), $K477&lt;=2025), (AND($J477= "New", $K477&gt;2025))), "N/A", VLOOKUP($F477, 'Source Data'!$B$15:$I$22,8)), "")</f>
        <v/>
      </c>
      <c r="AF477" s="171" t="str">
        <f>IF(ISNUMBER($F477), IF(OR(AND(OR($J477="Retired", $J477="Permanent Low-Use"), $K477&lt;=2026), (AND($J477= "New", $K477&gt;2026))), "N/A", VLOOKUP($F477, 'Source Data'!$B$15:$I$22,8)), "")</f>
        <v/>
      </c>
      <c r="AG477" s="171" t="str">
        <f>IF(ISNUMBER($F477), IF(OR(AND(OR($J477="Retired", $J477="Permanent Low-Use"), $K477&lt;=2027), (AND($J477= "New", $K477&gt;2027))), "N/A", VLOOKUP($F477, 'Source Data'!$B$15:$I$22,8)), "")</f>
        <v/>
      </c>
      <c r="AH477" s="171" t="str">
        <f>IF(ISNUMBER($F477), IF(OR(AND(OR($J477="Retired", $J477="Permanent Low-Use"), $K477&lt;=2028), (AND($J477= "New", $K477&gt;2028))), "N/A", VLOOKUP($F477, 'Source Data'!$B$15:$I$22,8)), "")</f>
        <v/>
      </c>
      <c r="AI477" s="171" t="str">
        <f>IF(ISNUMBER($F477), IF(OR(AND(OR($J477="Retired", $J477="Permanent Low-Use"), $K477&lt;=2029), (AND($J477= "New", $K477&gt;2029))), "N/A", VLOOKUP($F477, 'Source Data'!$B$15:$I$22,8)), "")</f>
        <v/>
      </c>
      <c r="AJ477" s="171" t="str">
        <f>IF(ISNUMBER($F477), IF(OR(AND(OR($J477="Retired", $J477="Permanent Low-Use"), $K477&lt;=2030), (AND($J477= "New", $K477&gt;2030))), "N/A", VLOOKUP($F477, 'Source Data'!$B$15:$I$22,8)), "")</f>
        <v/>
      </c>
      <c r="AK477" s="171" t="str">
        <f>IF($N477= 0, "N/A", IF(ISERROR(VLOOKUP($F477, 'Source Data'!$B$4:$C$11,2)), "", VLOOKUP($F477, 'Source Data'!$B$4:$C$11,2)))</f>
        <v/>
      </c>
    </row>
    <row r="478" spans="1:37" x14ac:dyDescent="0.35">
      <c r="A478" s="99"/>
      <c r="B478" s="89"/>
      <c r="C478" s="90"/>
      <c r="D478" s="90"/>
      <c r="E478" s="91"/>
      <c r="F478" s="91"/>
      <c r="G478" s="86"/>
      <c r="H478" s="87"/>
      <c r="I478" s="86"/>
      <c r="J478" s="88"/>
      <c r="K478" s="92"/>
      <c r="L478" s="168" t="str">
        <f t="shared" si="19"/>
        <v/>
      </c>
      <c r="M478" s="170" t="str">
        <f>IF(ISERROR(VLOOKUP(E478,'Source Data'!$B$67:$J$97, MATCH(F478, 'Source Data'!$B$64:$J$64,1),TRUE))=TRUE,"",VLOOKUP(E478,'Source Data'!$B$67:$J$97,MATCH(F478, 'Source Data'!$B$64:$J$64,1),TRUE))</f>
        <v/>
      </c>
      <c r="N478" s="169" t="str">
        <f t="shared" si="20"/>
        <v/>
      </c>
      <c r="O478" s="170" t="str">
        <f>IF(OR(AND(OR($J478="Retired",$J478="Permanent Low-Use"),$K478&lt;=2020),(AND($J478="New",$K478&gt;2020))),"N/A",IF($N478=0,0,IF(ISERROR(VLOOKUP($E478,'Source Data'!$B$29:$J$60, MATCH($L478, 'Source Data'!$B$26:$J$26,1),TRUE))=TRUE,"",VLOOKUP($E478,'Source Data'!$B$29:$J$60,MATCH($L478, 'Source Data'!$B$26:$J$26,1),TRUE))))</f>
        <v/>
      </c>
      <c r="P478" s="170" t="str">
        <f>IF(OR(AND(OR($J478="Retired",$J478="Permanent Low-Use"),$K478&lt;=2021),(AND($J478="New",$K478&gt;2021))),"N/A",IF($N478=0,0,IF(ISERROR(VLOOKUP($E478,'Source Data'!$B$29:$J$60, MATCH($L478, 'Source Data'!$B$26:$J$26,1),TRUE))=TRUE,"",VLOOKUP($E478,'Source Data'!$B$29:$J$60,MATCH($L478, 'Source Data'!$B$26:$J$26,1),TRUE))))</f>
        <v/>
      </c>
      <c r="Q478" s="170" t="str">
        <f>IF(OR(AND(OR($J478="Retired",$J478="Permanent Low-Use"),$K478&lt;=2022),(AND($J478="New",$K478&gt;2022))),"N/A",IF($N478=0,0,IF(ISERROR(VLOOKUP($E478,'Source Data'!$B$29:$J$60, MATCH($L478, 'Source Data'!$B$26:$J$26,1),TRUE))=TRUE,"",VLOOKUP($E478,'Source Data'!$B$29:$J$60,MATCH($L478, 'Source Data'!$B$26:$J$26,1),TRUE))))</f>
        <v/>
      </c>
      <c r="R478" s="170" t="str">
        <f>IF(OR(AND(OR($J478="Retired",$J478="Permanent Low-Use"),$K478&lt;=2023),(AND($J478="New",$K478&gt;2023))),"N/A",IF($N478=0,0,IF(ISERROR(VLOOKUP($E478,'Source Data'!$B$29:$J$60, MATCH($L478, 'Source Data'!$B$26:$J$26,1),TRUE))=TRUE,"",VLOOKUP($E478,'Source Data'!$B$29:$J$60,MATCH($L478, 'Source Data'!$B$26:$J$26,1),TRUE))))</f>
        <v/>
      </c>
      <c r="S478" s="170" t="str">
        <f>IF(OR(AND(OR($J478="Retired",$J478="Permanent Low-Use"),$K478&lt;=2024),(AND($J478="New",$K478&gt;2024))),"N/A",IF($N478=0,0,IF(ISERROR(VLOOKUP($E478,'Source Data'!$B$29:$J$60, MATCH($L478, 'Source Data'!$B$26:$J$26,1),TRUE))=TRUE,"",VLOOKUP($E478,'Source Data'!$B$29:$J$60,MATCH($L478, 'Source Data'!$B$26:$J$26,1),TRUE))))</f>
        <v/>
      </c>
      <c r="T478" s="170" t="str">
        <f>IF(OR(AND(OR($J478="Retired",$J478="Permanent Low-Use"),$K478&lt;=2025),(AND($J478="New",$K478&gt;2025))),"N/A",IF($N478=0,0,IF(ISERROR(VLOOKUP($E478,'Source Data'!$B$29:$J$60, MATCH($L478, 'Source Data'!$B$26:$J$26,1),TRUE))=TRUE,"",VLOOKUP($E478,'Source Data'!$B$29:$J$60,MATCH($L478, 'Source Data'!$B$26:$J$26,1),TRUE))))</f>
        <v/>
      </c>
      <c r="U478" s="170" t="str">
        <f>IF(OR(AND(OR($J478="Retired",$J478="Permanent Low-Use"),$K478&lt;=2026),(AND($J478="New",$K478&gt;2026))),"N/A",IF($N478=0,0,IF(ISERROR(VLOOKUP($E478,'Source Data'!$B$29:$J$60, MATCH($L478, 'Source Data'!$B$26:$J$26,1),TRUE))=TRUE,"",VLOOKUP($E478,'Source Data'!$B$29:$J$60,MATCH($L478, 'Source Data'!$B$26:$J$26,1),TRUE))))</f>
        <v/>
      </c>
      <c r="V478" s="170" t="str">
        <f>IF(OR(AND(OR($J478="Retired",$J478="Permanent Low-Use"),$K478&lt;=2027),(AND($J478="New",$K478&gt;2027))),"N/A",IF($N478=0,0,IF(ISERROR(VLOOKUP($E478,'Source Data'!$B$29:$J$60, MATCH($L478, 'Source Data'!$B$26:$J$26,1),TRUE))=TRUE,"",VLOOKUP($E478,'Source Data'!$B$29:$J$60,MATCH($L478, 'Source Data'!$B$26:$J$26,1),TRUE))))</f>
        <v/>
      </c>
      <c r="W478" s="170" t="str">
        <f>IF(OR(AND(OR($J478="Retired",$J478="Permanent Low-Use"),$K478&lt;=2028),(AND($J478="New",$K478&gt;2028))),"N/A",IF($N478=0,0,IF(ISERROR(VLOOKUP($E478,'Source Data'!$B$29:$J$60, MATCH($L478, 'Source Data'!$B$26:$J$26,1),TRUE))=TRUE,"",VLOOKUP($E478,'Source Data'!$B$29:$J$60,MATCH($L478, 'Source Data'!$B$26:$J$26,1),TRUE))))</f>
        <v/>
      </c>
      <c r="X478" s="170" t="str">
        <f>IF(OR(AND(OR($J478="Retired",$J478="Permanent Low-Use"),$K478&lt;=2029),(AND($J478="New",$K478&gt;2029))),"N/A",IF($N478=0,0,IF(ISERROR(VLOOKUP($E478,'Source Data'!$B$29:$J$60, MATCH($L478, 'Source Data'!$B$26:$J$26,1),TRUE))=TRUE,"",VLOOKUP($E478,'Source Data'!$B$29:$J$60,MATCH($L478, 'Source Data'!$B$26:$J$26,1),TRUE))))</f>
        <v/>
      </c>
      <c r="Y478" s="170" t="str">
        <f>IF(OR(AND(OR($J478="Retired",$J478="Permanent Low-Use"),$K478&lt;=2030),(AND($J478="New",$K478&gt;2030))),"N/A",IF($N478=0,0,IF(ISERROR(VLOOKUP($E478,'Source Data'!$B$29:$J$60, MATCH($L478, 'Source Data'!$B$26:$J$26,1),TRUE))=TRUE,"",VLOOKUP($E478,'Source Data'!$B$29:$J$60,MATCH($L478, 'Source Data'!$B$26:$J$26,1),TRUE))))</f>
        <v/>
      </c>
      <c r="Z478" s="171" t="str">
        <f>IF(ISNUMBER($L478),IF(OR(AND(OR($J478="Retired",$J478="Permanent Low-Use"),$K478&lt;=2020),(AND($J478="New",$K478&gt;2020))),"N/A",VLOOKUP($F478,'Source Data'!$B$15:$I$22,5)),"")</f>
        <v/>
      </c>
      <c r="AA478" s="171" t="str">
        <f>IF(ISNUMBER($F478), IF(OR(AND(OR($J478="Retired", $J478="Permanent Low-Use"), $K478&lt;=2021), (AND($J478= "New", $K478&gt;2021))), "N/A", VLOOKUP($F478, 'Source Data'!$B$15:$I$22,6)), "")</f>
        <v/>
      </c>
      <c r="AB478" s="171" t="str">
        <f>IF(ISNUMBER($F478), IF(OR(AND(OR($J478="Retired", $J478="Permanent Low-Use"), $K478&lt;=2022), (AND($J478= "New", $K478&gt;2022))), "N/A", VLOOKUP($F478, 'Source Data'!$B$15:$I$22,7)), "")</f>
        <v/>
      </c>
      <c r="AC478" s="171" t="str">
        <f>IF(ISNUMBER($F478), IF(OR(AND(OR($J478="Retired", $J478="Permanent Low-Use"), $K478&lt;=2023), (AND($J478= "New", $K478&gt;2023))), "N/A", VLOOKUP($F478, 'Source Data'!$B$15:$I$22,8)), "")</f>
        <v/>
      </c>
      <c r="AD478" s="171" t="str">
        <f>IF(ISNUMBER($F478), IF(OR(AND(OR($J478="Retired", $J478="Permanent Low-Use"), $K478&lt;=2024), (AND($J478= "New", $K478&gt;2024))), "N/A", VLOOKUP($F478, 'Source Data'!$B$15:$I$22,8)), "")</f>
        <v/>
      </c>
      <c r="AE478" s="171" t="str">
        <f>IF(ISNUMBER($F478), IF(OR(AND(OR($J478="Retired", $J478="Permanent Low-Use"), $K478&lt;=2025), (AND($J478= "New", $K478&gt;2025))), "N/A", VLOOKUP($F478, 'Source Data'!$B$15:$I$22,8)), "")</f>
        <v/>
      </c>
      <c r="AF478" s="171" t="str">
        <f>IF(ISNUMBER($F478), IF(OR(AND(OR($J478="Retired", $J478="Permanent Low-Use"), $K478&lt;=2026), (AND($J478= "New", $K478&gt;2026))), "N/A", VLOOKUP($F478, 'Source Data'!$B$15:$I$22,8)), "")</f>
        <v/>
      </c>
      <c r="AG478" s="171" t="str">
        <f>IF(ISNUMBER($F478), IF(OR(AND(OR($J478="Retired", $J478="Permanent Low-Use"), $K478&lt;=2027), (AND($J478= "New", $K478&gt;2027))), "N/A", VLOOKUP($F478, 'Source Data'!$B$15:$I$22,8)), "")</f>
        <v/>
      </c>
      <c r="AH478" s="171" t="str">
        <f>IF(ISNUMBER($F478), IF(OR(AND(OR($J478="Retired", $J478="Permanent Low-Use"), $K478&lt;=2028), (AND($J478= "New", $K478&gt;2028))), "N/A", VLOOKUP($F478, 'Source Data'!$B$15:$I$22,8)), "")</f>
        <v/>
      </c>
      <c r="AI478" s="171" t="str">
        <f>IF(ISNUMBER($F478), IF(OR(AND(OR($J478="Retired", $J478="Permanent Low-Use"), $K478&lt;=2029), (AND($J478= "New", $K478&gt;2029))), "N/A", VLOOKUP($F478, 'Source Data'!$B$15:$I$22,8)), "")</f>
        <v/>
      </c>
      <c r="AJ478" s="171" t="str">
        <f>IF(ISNUMBER($F478), IF(OR(AND(OR($J478="Retired", $J478="Permanent Low-Use"), $K478&lt;=2030), (AND($J478= "New", $K478&gt;2030))), "N/A", VLOOKUP($F478, 'Source Data'!$B$15:$I$22,8)), "")</f>
        <v/>
      </c>
      <c r="AK478" s="171" t="str">
        <f>IF($N478= 0, "N/A", IF(ISERROR(VLOOKUP($F478, 'Source Data'!$B$4:$C$11,2)), "", VLOOKUP($F478, 'Source Data'!$B$4:$C$11,2)))</f>
        <v/>
      </c>
    </row>
    <row r="479" spans="1:37" x14ac:dyDescent="0.35">
      <c r="A479" s="99"/>
      <c r="B479" s="89"/>
      <c r="C479" s="90"/>
      <c r="D479" s="90"/>
      <c r="E479" s="91"/>
      <c r="F479" s="91"/>
      <c r="G479" s="86"/>
      <c r="H479" s="87"/>
      <c r="I479" s="86"/>
      <c r="J479" s="88"/>
      <c r="K479" s="92"/>
      <c r="L479" s="168" t="str">
        <f t="shared" si="19"/>
        <v/>
      </c>
      <c r="M479" s="170" t="str">
        <f>IF(ISERROR(VLOOKUP(E479,'Source Data'!$B$67:$J$97, MATCH(F479, 'Source Data'!$B$64:$J$64,1),TRUE))=TRUE,"",VLOOKUP(E479,'Source Data'!$B$67:$J$97,MATCH(F479, 'Source Data'!$B$64:$J$64,1),TRUE))</f>
        <v/>
      </c>
      <c r="N479" s="169" t="str">
        <f t="shared" si="20"/>
        <v/>
      </c>
      <c r="O479" s="170" t="str">
        <f>IF(OR(AND(OR($J479="Retired",$J479="Permanent Low-Use"),$K479&lt;=2020),(AND($J479="New",$K479&gt;2020))),"N/A",IF($N479=0,0,IF(ISERROR(VLOOKUP($E479,'Source Data'!$B$29:$J$60, MATCH($L479, 'Source Data'!$B$26:$J$26,1),TRUE))=TRUE,"",VLOOKUP($E479,'Source Data'!$B$29:$J$60,MATCH($L479, 'Source Data'!$B$26:$J$26,1),TRUE))))</f>
        <v/>
      </c>
      <c r="P479" s="170" t="str">
        <f>IF(OR(AND(OR($J479="Retired",$J479="Permanent Low-Use"),$K479&lt;=2021),(AND($J479="New",$K479&gt;2021))),"N/A",IF($N479=0,0,IF(ISERROR(VLOOKUP($E479,'Source Data'!$B$29:$J$60, MATCH($L479, 'Source Data'!$B$26:$J$26,1),TRUE))=TRUE,"",VLOOKUP($E479,'Source Data'!$B$29:$J$60,MATCH($L479, 'Source Data'!$B$26:$J$26,1),TRUE))))</f>
        <v/>
      </c>
      <c r="Q479" s="170" t="str">
        <f>IF(OR(AND(OR($J479="Retired",$J479="Permanent Low-Use"),$K479&lt;=2022),(AND($J479="New",$K479&gt;2022))),"N/A",IF($N479=0,0,IF(ISERROR(VLOOKUP($E479,'Source Data'!$B$29:$J$60, MATCH($L479, 'Source Data'!$B$26:$J$26,1),TRUE))=TRUE,"",VLOOKUP($E479,'Source Data'!$B$29:$J$60,MATCH($L479, 'Source Data'!$B$26:$J$26,1),TRUE))))</f>
        <v/>
      </c>
      <c r="R479" s="170" t="str">
        <f>IF(OR(AND(OR($J479="Retired",$J479="Permanent Low-Use"),$K479&lt;=2023),(AND($J479="New",$K479&gt;2023))),"N/A",IF($N479=0,0,IF(ISERROR(VLOOKUP($E479,'Source Data'!$B$29:$J$60, MATCH($L479, 'Source Data'!$B$26:$J$26,1),TRUE))=TRUE,"",VLOOKUP($E479,'Source Data'!$B$29:$J$60,MATCH($L479, 'Source Data'!$B$26:$J$26,1),TRUE))))</f>
        <v/>
      </c>
      <c r="S479" s="170" t="str">
        <f>IF(OR(AND(OR($J479="Retired",$J479="Permanent Low-Use"),$K479&lt;=2024),(AND($J479="New",$K479&gt;2024))),"N/A",IF($N479=0,0,IF(ISERROR(VLOOKUP($E479,'Source Data'!$B$29:$J$60, MATCH($L479, 'Source Data'!$B$26:$J$26,1),TRUE))=TRUE,"",VLOOKUP($E479,'Source Data'!$B$29:$J$60,MATCH($L479, 'Source Data'!$B$26:$J$26,1),TRUE))))</f>
        <v/>
      </c>
      <c r="T479" s="170" t="str">
        <f>IF(OR(AND(OR($J479="Retired",$J479="Permanent Low-Use"),$K479&lt;=2025),(AND($J479="New",$K479&gt;2025))),"N/A",IF($N479=0,0,IF(ISERROR(VLOOKUP($E479,'Source Data'!$B$29:$J$60, MATCH($L479, 'Source Data'!$B$26:$J$26,1),TRUE))=TRUE,"",VLOOKUP($E479,'Source Data'!$B$29:$J$60,MATCH($L479, 'Source Data'!$B$26:$J$26,1),TRUE))))</f>
        <v/>
      </c>
      <c r="U479" s="170" t="str">
        <f>IF(OR(AND(OR($J479="Retired",$J479="Permanent Low-Use"),$K479&lt;=2026),(AND($J479="New",$K479&gt;2026))),"N/A",IF($N479=0,0,IF(ISERROR(VLOOKUP($E479,'Source Data'!$B$29:$J$60, MATCH($L479, 'Source Data'!$B$26:$J$26,1),TRUE))=TRUE,"",VLOOKUP($E479,'Source Data'!$B$29:$J$60,MATCH($L479, 'Source Data'!$B$26:$J$26,1),TRUE))))</f>
        <v/>
      </c>
      <c r="V479" s="170" t="str">
        <f>IF(OR(AND(OR($J479="Retired",$J479="Permanent Low-Use"),$K479&lt;=2027),(AND($J479="New",$K479&gt;2027))),"N/A",IF($N479=0,0,IF(ISERROR(VLOOKUP($E479,'Source Data'!$B$29:$J$60, MATCH($L479, 'Source Data'!$B$26:$J$26,1),TRUE))=TRUE,"",VLOOKUP($E479,'Source Data'!$B$29:$J$60,MATCH($L479, 'Source Data'!$B$26:$J$26,1),TRUE))))</f>
        <v/>
      </c>
      <c r="W479" s="170" t="str">
        <f>IF(OR(AND(OR($J479="Retired",$J479="Permanent Low-Use"),$K479&lt;=2028),(AND($J479="New",$K479&gt;2028))),"N/A",IF($N479=0,0,IF(ISERROR(VLOOKUP($E479,'Source Data'!$B$29:$J$60, MATCH($L479, 'Source Data'!$B$26:$J$26,1),TRUE))=TRUE,"",VLOOKUP($E479,'Source Data'!$B$29:$J$60,MATCH($L479, 'Source Data'!$B$26:$J$26,1),TRUE))))</f>
        <v/>
      </c>
      <c r="X479" s="170" t="str">
        <f>IF(OR(AND(OR($J479="Retired",$J479="Permanent Low-Use"),$K479&lt;=2029),(AND($J479="New",$K479&gt;2029))),"N/A",IF($N479=0,0,IF(ISERROR(VLOOKUP($E479,'Source Data'!$B$29:$J$60, MATCH($L479, 'Source Data'!$B$26:$J$26,1),TRUE))=TRUE,"",VLOOKUP($E479,'Source Data'!$B$29:$J$60,MATCH($L479, 'Source Data'!$B$26:$J$26,1),TRUE))))</f>
        <v/>
      </c>
      <c r="Y479" s="170" t="str">
        <f>IF(OR(AND(OR($J479="Retired",$J479="Permanent Low-Use"),$K479&lt;=2030),(AND($J479="New",$K479&gt;2030))),"N/A",IF($N479=0,0,IF(ISERROR(VLOOKUP($E479,'Source Data'!$B$29:$J$60, MATCH($L479, 'Source Data'!$B$26:$J$26,1),TRUE))=TRUE,"",VLOOKUP($E479,'Source Data'!$B$29:$J$60,MATCH($L479, 'Source Data'!$B$26:$J$26,1),TRUE))))</f>
        <v/>
      </c>
      <c r="Z479" s="171" t="str">
        <f>IF(ISNUMBER($L479),IF(OR(AND(OR($J479="Retired",$J479="Permanent Low-Use"),$K479&lt;=2020),(AND($J479="New",$K479&gt;2020))),"N/A",VLOOKUP($F479,'Source Data'!$B$15:$I$22,5)),"")</f>
        <v/>
      </c>
      <c r="AA479" s="171" t="str">
        <f>IF(ISNUMBER($F479), IF(OR(AND(OR($J479="Retired", $J479="Permanent Low-Use"), $K479&lt;=2021), (AND($J479= "New", $K479&gt;2021))), "N/A", VLOOKUP($F479, 'Source Data'!$B$15:$I$22,6)), "")</f>
        <v/>
      </c>
      <c r="AB479" s="171" t="str">
        <f>IF(ISNUMBER($F479), IF(OR(AND(OR($J479="Retired", $J479="Permanent Low-Use"), $K479&lt;=2022), (AND($J479= "New", $K479&gt;2022))), "N/A", VLOOKUP($F479, 'Source Data'!$B$15:$I$22,7)), "")</f>
        <v/>
      </c>
      <c r="AC479" s="171" t="str">
        <f>IF(ISNUMBER($F479), IF(OR(AND(OR($J479="Retired", $J479="Permanent Low-Use"), $K479&lt;=2023), (AND($J479= "New", $K479&gt;2023))), "N/A", VLOOKUP($F479, 'Source Data'!$B$15:$I$22,8)), "")</f>
        <v/>
      </c>
      <c r="AD479" s="171" t="str">
        <f>IF(ISNUMBER($F479), IF(OR(AND(OR($J479="Retired", $J479="Permanent Low-Use"), $K479&lt;=2024), (AND($J479= "New", $K479&gt;2024))), "N/A", VLOOKUP($F479, 'Source Data'!$B$15:$I$22,8)), "")</f>
        <v/>
      </c>
      <c r="AE479" s="171" t="str">
        <f>IF(ISNUMBER($F479), IF(OR(AND(OR($J479="Retired", $J479="Permanent Low-Use"), $K479&lt;=2025), (AND($J479= "New", $K479&gt;2025))), "N/A", VLOOKUP($F479, 'Source Data'!$B$15:$I$22,8)), "")</f>
        <v/>
      </c>
      <c r="AF479" s="171" t="str">
        <f>IF(ISNUMBER($F479), IF(OR(AND(OR($J479="Retired", $J479="Permanent Low-Use"), $K479&lt;=2026), (AND($J479= "New", $K479&gt;2026))), "N/A", VLOOKUP($F479, 'Source Data'!$B$15:$I$22,8)), "")</f>
        <v/>
      </c>
      <c r="AG479" s="171" t="str">
        <f>IF(ISNUMBER($F479), IF(OR(AND(OR($J479="Retired", $J479="Permanent Low-Use"), $K479&lt;=2027), (AND($J479= "New", $K479&gt;2027))), "N/A", VLOOKUP($F479, 'Source Data'!$B$15:$I$22,8)), "")</f>
        <v/>
      </c>
      <c r="AH479" s="171" t="str">
        <f>IF(ISNUMBER($F479), IF(OR(AND(OR($J479="Retired", $J479="Permanent Low-Use"), $K479&lt;=2028), (AND($J479= "New", $K479&gt;2028))), "N/A", VLOOKUP($F479, 'Source Data'!$B$15:$I$22,8)), "")</f>
        <v/>
      </c>
      <c r="AI479" s="171" t="str">
        <f>IF(ISNUMBER($F479), IF(OR(AND(OR($J479="Retired", $J479="Permanent Low-Use"), $K479&lt;=2029), (AND($J479= "New", $K479&gt;2029))), "N/A", VLOOKUP($F479, 'Source Data'!$B$15:$I$22,8)), "")</f>
        <v/>
      </c>
      <c r="AJ479" s="171" t="str">
        <f>IF(ISNUMBER($F479), IF(OR(AND(OR($J479="Retired", $J479="Permanent Low-Use"), $K479&lt;=2030), (AND($J479= "New", $K479&gt;2030))), "N/A", VLOOKUP($F479, 'Source Data'!$B$15:$I$22,8)), "")</f>
        <v/>
      </c>
      <c r="AK479" s="171" t="str">
        <f>IF($N479= 0, "N/A", IF(ISERROR(VLOOKUP($F479, 'Source Data'!$B$4:$C$11,2)), "", VLOOKUP($F479, 'Source Data'!$B$4:$C$11,2)))</f>
        <v/>
      </c>
    </row>
    <row r="480" spans="1:37" x14ac:dyDescent="0.35">
      <c r="A480" s="99"/>
      <c r="B480" s="89"/>
      <c r="C480" s="90"/>
      <c r="D480" s="90"/>
      <c r="E480" s="91"/>
      <c r="F480" s="91"/>
      <c r="G480" s="86"/>
      <c r="H480" s="87"/>
      <c r="I480" s="86"/>
      <c r="J480" s="88"/>
      <c r="K480" s="92"/>
      <c r="L480" s="168" t="str">
        <f t="shared" si="19"/>
        <v/>
      </c>
      <c r="M480" s="170" t="str">
        <f>IF(ISERROR(VLOOKUP(E480,'Source Data'!$B$67:$J$97, MATCH(F480, 'Source Data'!$B$64:$J$64,1),TRUE))=TRUE,"",VLOOKUP(E480,'Source Data'!$B$67:$J$97,MATCH(F480, 'Source Data'!$B$64:$J$64,1),TRUE))</f>
        <v/>
      </c>
      <c r="N480" s="169" t="str">
        <f t="shared" si="20"/>
        <v/>
      </c>
      <c r="O480" s="170" t="str">
        <f>IF(OR(AND(OR($J480="Retired",$J480="Permanent Low-Use"),$K480&lt;=2020),(AND($J480="New",$K480&gt;2020))),"N/A",IF($N480=0,0,IF(ISERROR(VLOOKUP($E480,'Source Data'!$B$29:$J$60, MATCH($L480, 'Source Data'!$B$26:$J$26,1),TRUE))=TRUE,"",VLOOKUP($E480,'Source Data'!$B$29:$J$60,MATCH($L480, 'Source Data'!$B$26:$J$26,1),TRUE))))</f>
        <v/>
      </c>
      <c r="P480" s="170" t="str">
        <f>IF(OR(AND(OR($J480="Retired",$J480="Permanent Low-Use"),$K480&lt;=2021),(AND($J480="New",$K480&gt;2021))),"N/A",IF($N480=0,0,IF(ISERROR(VLOOKUP($E480,'Source Data'!$B$29:$J$60, MATCH($L480, 'Source Data'!$B$26:$J$26,1),TRUE))=TRUE,"",VLOOKUP($E480,'Source Data'!$B$29:$J$60,MATCH($L480, 'Source Data'!$B$26:$J$26,1),TRUE))))</f>
        <v/>
      </c>
      <c r="Q480" s="170" t="str">
        <f>IF(OR(AND(OR($J480="Retired",$J480="Permanent Low-Use"),$K480&lt;=2022),(AND($J480="New",$K480&gt;2022))),"N/A",IF($N480=0,0,IF(ISERROR(VLOOKUP($E480,'Source Data'!$B$29:$J$60, MATCH($L480, 'Source Data'!$B$26:$J$26,1),TRUE))=TRUE,"",VLOOKUP($E480,'Source Data'!$B$29:$J$60,MATCH($L480, 'Source Data'!$B$26:$J$26,1),TRUE))))</f>
        <v/>
      </c>
      <c r="R480" s="170" t="str">
        <f>IF(OR(AND(OR($J480="Retired",$J480="Permanent Low-Use"),$K480&lt;=2023),(AND($J480="New",$K480&gt;2023))),"N/A",IF($N480=0,0,IF(ISERROR(VLOOKUP($E480,'Source Data'!$B$29:$J$60, MATCH($L480, 'Source Data'!$B$26:$J$26,1),TRUE))=TRUE,"",VLOOKUP($E480,'Source Data'!$B$29:$J$60,MATCH($L480, 'Source Data'!$B$26:$J$26,1),TRUE))))</f>
        <v/>
      </c>
      <c r="S480" s="170" t="str">
        <f>IF(OR(AND(OR($J480="Retired",$J480="Permanent Low-Use"),$K480&lt;=2024),(AND($J480="New",$K480&gt;2024))),"N/A",IF($N480=0,0,IF(ISERROR(VLOOKUP($E480,'Source Data'!$B$29:$J$60, MATCH($L480, 'Source Data'!$B$26:$J$26,1),TRUE))=TRUE,"",VLOOKUP($E480,'Source Data'!$B$29:$J$60,MATCH($L480, 'Source Data'!$B$26:$J$26,1),TRUE))))</f>
        <v/>
      </c>
      <c r="T480" s="170" t="str">
        <f>IF(OR(AND(OR($J480="Retired",$J480="Permanent Low-Use"),$K480&lt;=2025),(AND($J480="New",$K480&gt;2025))),"N/A",IF($N480=0,0,IF(ISERROR(VLOOKUP($E480,'Source Data'!$B$29:$J$60, MATCH($L480, 'Source Data'!$B$26:$J$26,1),TRUE))=TRUE,"",VLOOKUP($E480,'Source Data'!$B$29:$J$60,MATCH($L480, 'Source Data'!$B$26:$J$26,1),TRUE))))</f>
        <v/>
      </c>
      <c r="U480" s="170" t="str">
        <f>IF(OR(AND(OR($J480="Retired",$J480="Permanent Low-Use"),$K480&lt;=2026),(AND($J480="New",$K480&gt;2026))),"N/A",IF($N480=0,0,IF(ISERROR(VLOOKUP($E480,'Source Data'!$B$29:$J$60, MATCH($L480, 'Source Data'!$B$26:$J$26,1),TRUE))=TRUE,"",VLOOKUP($E480,'Source Data'!$B$29:$J$60,MATCH($L480, 'Source Data'!$B$26:$J$26,1),TRUE))))</f>
        <v/>
      </c>
      <c r="V480" s="170" t="str">
        <f>IF(OR(AND(OR($J480="Retired",$J480="Permanent Low-Use"),$K480&lt;=2027),(AND($J480="New",$K480&gt;2027))),"N/A",IF($N480=0,0,IF(ISERROR(VLOOKUP($E480,'Source Data'!$B$29:$J$60, MATCH($L480, 'Source Data'!$B$26:$J$26,1),TRUE))=TRUE,"",VLOOKUP($E480,'Source Data'!$B$29:$J$60,MATCH($L480, 'Source Data'!$B$26:$J$26,1),TRUE))))</f>
        <v/>
      </c>
      <c r="W480" s="170" t="str">
        <f>IF(OR(AND(OR($J480="Retired",$J480="Permanent Low-Use"),$K480&lt;=2028),(AND($J480="New",$K480&gt;2028))),"N/A",IF($N480=0,0,IF(ISERROR(VLOOKUP($E480,'Source Data'!$B$29:$J$60, MATCH($L480, 'Source Data'!$B$26:$J$26,1),TRUE))=TRUE,"",VLOOKUP($E480,'Source Data'!$B$29:$J$60,MATCH($L480, 'Source Data'!$B$26:$J$26,1),TRUE))))</f>
        <v/>
      </c>
      <c r="X480" s="170" t="str">
        <f>IF(OR(AND(OR($J480="Retired",$J480="Permanent Low-Use"),$K480&lt;=2029),(AND($J480="New",$K480&gt;2029))),"N/A",IF($N480=0,0,IF(ISERROR(VLOOKUP($E480,'Source Data'!$B$29:$J$60, MATCH($L480, 'Source Data'!$B$26:$J$26,1),TRUE))=TRUE,"",VLOOKUP($E480,'Source Data'!$B$29:$J$60,MATCH($L480, 'Source Data'!$B$26:$J$26,1),TRUE))))</f>
        <v/>
      </c>
      <c r="Y480" s="170" t="str">
        <f>IF(OR(AND(OR($J480="Retired",$J480="Permanent Low-Use"),$K480&lt;=2030),(AND($J480="New",$K480&gt;2030))),"N/A",IF($N480=0,0,IF(ISERROR(VLOOKUP($E480,'Source Data'!$B$29:$J$60, MATCH($L480, 'Source Data'!$B$26:$J$26,1),TRUE))=TRUE,"",VLOOKUP($E480,'Source Data'!$B$29:$J$60,MATCH($L480, 'Source Data'!$B$26:$J$26,1),TRUE))))</f>
        <v/>
      </c>
      <c r="Z480" s="171" t="str">
        <f>IF(ISNUMBER($L480),IF(OR(AND(OR($J480="Retired",$J480="Permanent Low-Use"),$K480&lt;=2020),(AND($J480="New",$K480&gt;2020))),"N/A",VLOOKUP($F480,'Source Data'!$B$15:$I$22,5)),"")</f>
        <v/>
      </c>
      <c r="AA480" s="171" t="str">
        <f>IF(ISNUMBER($F480), IF(OR(AND(OR($J480="Retired", $J480="Permanent Low-Use"), $K480&lt;=2021), (AND($J480= "New", $K480&gt;2021))), "N/A", VLOOKUP($F480, 'Source Data'!$B$15:$I$22,6)), "")</f>
        <v/>
      </c>
      <c r="AB480" s="171" t="str">
        <f>IF(ISNUMBER($F480), IF(OR(AND(OR($J480="Retired", $J480="Permanent Low-Use"), $K480&lt;=2022), (AND($J480= "New", $K480&gt;2022))), "N/A", VLOOKUP($F480, 'Source Data'!$B$15:$I$22,7)), "")</f>
        <v/>
      </c>
      <c r="AC480" s="171" t="str">
        <f>IF(ISNUMBER($F480), IF(OR(AND(OR($J480="Retired", $J480="Permanent Low-Use"), $K480&lt;=2023), (AND($J480= "New", $K480&gt;2023))), "N/A", VLOOKUP($F480, 'Source Data'!$B$15:$I$22,8)), "")</f>
        <v/>
      </c>
      <c r="AD480" s="171" t="str">
        <f>IF(ISNUMBER($F480), IF(OR(AND(OR($J480="Retired", $J480="Permanent Low-Use"), $K480&lt;=2024), (AND($J480= "New", $K480&gt;2024))), "N/A", VLOOKUP($F480, 'Source Data'!$B$15:$I$22,8)), "")</f>
        <v/>
      </c>
      <c r="AE480" s="171" t="str">
        <f>IF(ISNUMBER($F480), IF(OR(AND(OR($J480="Retired", $J480="Permanent Low-Use"), $K480&lt;=2025), (AND($J480= "New", $K480&gt;2025))), "N/A", VLOOKUP($F480, 'Source Data'!$B$15:$I$22,8)), "")</f>
        <v/>
      </c>
      <c r="AF480" s="171" t="str">
        <f>IF(ISNUMBER($F480), IF(OR(AND(OR($J480="Retired", $J480="Permanent Low-Use"), $K480&lt;=2026), (AND($J480= "New", $K480&gt;2026))), "N/A", VLOOKUP($F480, 'Source Data'!$B$15:$I$22,8)), "")</f>
        <v/>
      </c>
      <c r="AG480" s="171" t="str">
        <f>IF(ISNUMBER($F480), IF(OR(AND(OR($J480="Retired", $J480="Permanent Low-Use"), $K480&lt;=2027), (AND($J480= "New", $K480&gt;2027))), "N/A", VLOOKUP($F480, 'Source Data'!$B$15:$I$22,8)), "")</f>
        <v/>
      </c>
      <c r="AH480" s="171" t="str">
        <f>IF(ISNUMBER($F480), IF(OR(AND(OR($J480="Retired", $J480="Permanent Low-Use"), $K480&lt;=2028), (AND($J480= "New", $K480&gt;2028))), "N/A", VLOOKUP($F480, 'Source Data'!$B$15:$I$22,8)), "")</f>
        <v/>
      </c>
      <c r="AI480" s="171" t="str">
        <f>IF(ISNUMBER($F480), IF(OR(AND(OR($J480="Retired", $J480="Permanent Low-Use"), $K480&lt;=2029), (AND($J480= "New", $K480&gt;2029))), "N/A", VLOOKUP($F480, 'Source Data'!$B$15:$I$22,8)), "")</f>
        <v/>
      </c>
      <c r="AJ480" s="171" t="str">
        <f>IF(ISNUMBER($F480), IF(OR(AND(OR($J480="Retired", $J480="Permanent Low-Use"), $K480&lt;=2030), (AND($J480= "New", $K480&gt;2030))), "N/A", VLOOKUP($F480, 'Source Data'!$B$15:$I$22,8)), "")</f>
        <v/>
      </c>
      <c r="AK480" s="171" t="str">
        <f>IF($N480= 0, "N/A", IF(ISERROR(VLOOKUP($F480, 'Source Data'!$B$4:$C$11,2)), "", VLOOKUP($F480, 'Source Data'!$B$4:$C$11,2)))</f>
        <v/>
      </c>
    </row>
    <row r="481" spans="1:37" x14ac:dyDescent="0.35">
      <c r="A481" s="99"/>
      <c r="B481" s="89"/>
      <c r="C481" s="90"/>
      <c r="D481" s="90"/>
      <c r="E481" s="91"/>
      <c r="F481" s="91"/>
      <c r="G481" s="86"/>
      <c r="H481" s="87"/>
      <c r="I481" s="86"/>
      <c r="J481" s="88"/>
      <c r="K481" s="92"/>
      <c r="L481" s="168" t="str">
        <f t="shared" si="19"/>
        <v/>
      </c>
      <c r="M481" s="170" t="str">
        <f>IF(ISERROR(VLOOKUP(E481,'Source Data'!$B$67:$J$97, MATCH(F481, 'Source Data'!$B$64:$J$64,1),TRUE))=TRUE,"",VLOOKUP(E481,'Source Data'!$B$67:$J$97,MATCH(F481, 'Source Data'!$B$64:$J$64,1),TRUE))</f>
        <v/>
      </c>
      <c r="N481" s="169" t="str">
        <f t="shared" si="20"/>
        <v/>
      </c>
      <c r="O481" s="170" t="str">
        <f>IF(OR(AND(OR($J481="Retired",$J481="Permanent Low-Use"),$K481&lt;=2020),(AND($J481="New",$K481&gt;2020))),"N/A",IF($N481=0,0,IF(ISERROR(VLOOKUP($E481,'Source Data'!$B$29:$J$60, MATCH($L481, 'Source Data'!$B$26:$J$26,1),TRUE))=TRUE,"",VLOOKUP($E481,'Source Data'!$B$29:$J$60,MATCH($L481, 'Source Data'!$B$26:$J$26,1),TRUE))))</f>
        <v/>
      </c>
      <c r="P481" s="170" t="str">
        <f>IF(OR(AND(OR($J481="Retired",$J481="Permanent Low-Use"),$K481&lt;=2021),(AND($J481="New",$K481&gt;2021))),"N/A",IF($N481=0,0,IF(ISERROR(VLOOKUP($E481,'Source Data'!$B$29:$J$60, MATCH($L481, 'Source Data'!$B$26:$J$26,1),TRUE))=TRUE,"",VLOOKUP($E481,'Source Data'!$B$29:$J$60,MATCH($L481, 'Source Data'!$B$26:$J$26,1),TRUE))))</f>
        <v/>
      </c>
      <c r="Q481" s="170" t="str">
        <f>IF(OR(AND(OR($J481="Retired",$J481="Permanent Low-Use"),$K481&lt;=2022),(AND($J481="New",$K481&gt;2022))),"N/A",IF($N481=0,0,IF(ISERROR(VLOOKUP($E481,'Source Data'!$B$29:$J$60, MATCH($L481, 'Source Data'!$B$26:$J$26,1),TRUE))=TRUE,"",VLOOKUP($E481,'Source Data'!$B$29:$J$60,MATCH($L481, 'Source Data'!$B$26:$J$26,1),TRUE))))</f>
        <v/>
      </c>
      <c r="R481" s="170" t="str">
        <f>IF(OR(AND(OR($J481="Retired",$J481="Permanent Low-Use"),$K481&lt;=2023),(AND($J481="New",$K481&gt;2023))),"N/A",IF($N481=0,0,IF(ISERROR(VLOOKUP($E481,'Source Data'!$B$29:$J$60, MATCH($L481, 'Source Data'!$B$26:$J$26,1),TRUE))=TRUE,"",VLOOKUP($E481,'Source Data'!$B$29:$J$60,MATCH($L481, 'Source Data'!$B$26:$J$26,1),TRUE))))</f>
        <v/>
      </c>
      <c r="S481" s="170" t="str">
        <f>IF(OR(AND(OR($J481="Retired",$J481="Permanent Low-Use"),$K481&lt;=2024),(AND($J481="New",$K481&gt;2024))),"N/A",IF($N481=0,0,IF(ISERROR(VLOOKUP($E481,'Source Data'!$B$29:$J$60, MATCH($L481, 'Source Data'!$B$26:$J$26,1),TRUE))=TRUE,"",VLOOKUP($E481,'Source Data'!$B$29:$J$60,MATCH($L481, 'Source Data'!$B$26:$J$26,1),TRUE))))</f>
        <v/>
      </c>
      <c r="T481" s="170" t="str">
        <f>IF(OR(AND(OR($J481="Retired",$J481="Permanent Low-Use"),$K481&lt;=2025),(AND($J481="New",$K481&gt;2025))),"N/A",IF($N481=0,0,IF(ISERROR(VLOOKUP($E481,'Source Data'!$B$29:$J$60, MATCH($L481, 'Source Data'!$B$26:$J$26,1),TRUE))=TRUE,"",VLOOKUP($E481,'Source Data'!$B$29:$J$60,MATCH($L481, 'Source Data'!$B$26:$J$26,1),TRUE))))</f>
        <v/>
      </c>
      <c r="U481" s="170" t="str">
        <f>IF(OR(AND(OR($J481="Retired",$J481="Permanent Low-Use"),$K481&lt;=2026),(AND($J481="New",$K481&gt;2026))),"N/A",IF($N481=0,0,IF(ISERROR(VLOOKUP($E481,'Source Data'!$B$29:$J$60, MATCH($L481, 'Source Data'!$B$26:$J$26,1),TRUE))=TRUE,"",VLOOKUP($E481,'Source Data'!$B$29:$J$60,MATCH($L481, 'Source Data'!$B$26:$J$26,1),TRUE))))</f>
        <v/>
      </c>
      <c r="V481" s="170" t="str">
        <f>IF(OR(AND(OR($J481="Retired",$J481="Permanent Low-Use"),$K481&lt;=2027),(AND($J481="New",$K481&gt;2027))),"N/A",IF($N481=0,0,IF(ISERROR(VLOOKUP($E481,'Source Data'!$B$29:$J$60, MATCH($L481, 'Source Data'!$B$26:$J$26,1),TRUE))=TRUE,"",VLOOKUP($E481,'Source Data'!$B$29:$J$60,MATCH($L481, 'Source Data'!$B$26:$J$26,1),TRUE))))</f>
        <v/>
      </c>
      <c r="W481" s="170" t="str">
        <f>IF(OR(AND(OR($J481="Retired",$J481="Permanent Low-Use"),$K481&lt;=2028),(AND($J481="New",$K481&gt;2028))),"N/A",IF($N481=0,0,IF(ISERROR(VLOOKUP($E481,'Source Data'!$B$29:$J$60, MATCH($L481, 'Source Data'!$B$26:$J$26,1),TRUE))=TRUE,"",VLOOKUP($E481,'Source Data'!$B$29:$J$60,MATCH($L481, 'Source Data'!$B$26:$J$26,1),TRUE))))</f>
        <v/>
      </c>
      <c r="X481" s="170" t="str">
        <f>IF(OR(AND(OR($J481="Retired",$J481="Permanent Low-Use"),$K481&lt;=2029),(AND($J481="New",$K481&gt;2029))),"N/A",IF($N481=0,0,IF(ISERROR(VLOOKUP($E481,'Source Data'!$B$29:$J$60, MATCH($L481, 'Source Data'!$B$26:$J$26,1),TRUE))=TRUE,"",VLOOKUP($E481,'Source Data'!$B$29:$J$60,MATCH($L481, 'Source Data'!$B$26:$J$26,1),TRUE))))</f>
        <v/>
      </c>
      <c r="Y481" s="170" t="str">
        <f>IF(OR(AND(OR($J481="Retired",$J481="Permanent Low-Use"),$K481&lt;=2030),(AND($J481="New",$K481&gt;2030))),"N/A",IF($N481=0,0,IF(ISERROR(VLOOKUP($E481,'Source Data'!$B$29:$J$60, MATCH($L481, 'Source Data'!$B$26:$J$26,1),TRUE))=TRUE,"",VLOOKUP($E481,'Source Data'!$B$29:$J$60,MATCH($L481, 'Source Data'!$B$26:$J$26,1),TRUE))))</f>
        <v/>
      </c>
      <c r="Z481" s="171" t="str">
        <f>IF(ISNUMBER($L481),IF(OR(AND(OR($J481="Retired",$J481="Permanent Low-Use"),$K481&lt;=2020),(AND($J481="New",$K481&gt;2020))),"N/A",VLOOKUP($F481,'Source Data'!$B$15:$I$22,5)),"")</f>
        <v/>
      </c>
      <c r="AA481" s="171" t="str">
        <f>IF(ISNUMBER($F481), IF(OR(AND(OR($J481="Retired", $J481="Permanent Low-Use"), $K481&lt;=2021), (AND($J481= "New", $K481&gt;2021))), "N/A", VLOOKUP($F481, 'Source Data'!$B$15:$I$22,6)), "")</f>
        <v/>
      </c>
      <c r="AB481" s="171" t="str">
        <f>IF(ISNUMBER($F481), IF(OR(AND(OR($J481="Retired", $J481="Permanent Low-Use"), $K481&lt;=2022), (AND($J481= "New", $K481&gt;2022))), "N/A", VLOOKUP($F481, 'Source Data'!$B$15:$I$22,7)), "")</f>
        <v/>
      </c>
      <c r="AC481" s="171" t="str">
        <f>IF(ISNUMBER($F481), IF(OR(AND(OR($J481="Retired", $J481="Permanent Low-Use"), $K481&lt;=2023), (AND($J481= "New", $K481&gt;2023))), "N/A", VLOOKUP($F481, 'Source Data'!$B$15:$I$22,8)), "")</f>
        <v/>
      </c>
      <c r="AD481" s="171" t="str">
        <f>IF(ISNUMBER($F481), IF(OR(AND(OR($J481="Retired", $J481="Permanent Low-Use"), $K481&lt;=2024), (AND($J481= "New", $K481&gt;2024))), "N/A", VLOOKUP($F481, 'Source Data'!$B$15:$I$22,8)), "")</f>
        <v/>
      </c>
      <c r="AE481" s="171" t="str">
        <f>IF(ISNUMBER($F481), IF(OR(AND(OR($J481="Retired", $J481="Permanent Low-Use"), $K481&lt;=2025), (AND($J481= "New", $K481&gt;2025))), "N/A", VLOOKUP($F481, 'Source Data'!$B$15:$I$22,8)), "")</f>
        <v/>
      </c>
      <c r="AF481" s="171" t="str">
        <f>IF(ISNUMBER($F481), IF(OR(AND(OR($J481="Retired", $J481="Permanent Low-Use"), $K481&lt;=2026), (AND($J481= "New", $K481&gt;2026))), "N/A", VLOOKUP($F481, 'Source Data'!$B$15:$I$22,8)), "")</f>
        <v/>
      </c>
      <c r="AG481" s="171" t="str">
        <f>IF(ISNUMBER($F481), IF(OR(AND(OR($J481="Retired", $J481="Permanent Low-Use"), $K481&lt;=2027), (AND($J481= "New", $K481&gt;2027))), "N/A", VLOOKUP($F481, 'Source Data'!$B$15:$I$22,8)), "")</f>
        <v/>
      </c>
      <c r="AH481" s="171" t="str">
        <f>IF(ISNUMBER($F481), IF(OR(AND(OR($J481="Retired", $J481="Permanent Low-Use"), $K481&lt;=2028), (AND($J481= "New", $K481&gt;2028))), "N/A", VLOOKUP($F481, 'Source Data'!$B$15:$I$22,8)), "")</f>
        <v/>
      </c>
      <c r="AI481" s="171" t="str">
        <f>IF(ISNUMBER($F481), IF(OR(AND(OR($J481="Retired", $J481="Permanent Low-Use"), $K481&lt;=2029), (AND($J481= "New", $K481&gt;2029))), "N/A", VLOOKUP($F481, 'Source Data'!$B$15:$I$22,8)), "")</f>
        <v/>
      </c>
      <c r="AJ481" s="171" t="str">
        <f>IF(ISNUMBER($F481), IF(OR(AND(OR($J481="Retired", $J481="Permanent Low-Use"), $K481&lt;=2030), (AND($J481= "New", $K481&gt;2030))), "N/A", VLOOKUP($F481, 'Source Data'!$B$15:$I$22,8)), "")</f>
        <v/>
      </c>
      <c r="AK481" s="171" t="str">
        <f>IF($N481= 0, "N/A", IF(ISERROR(VLOOKUP($F481, 'Source Data'!$B$4:$C$11,2)), "", VLOOKUP($F481, 'Source Data'!$B$4:$C$11,2)))</f>
        <v/>
      </c>
    </row>
    <row r="482" spans="1:37" x14ac:dyDescent="0.35">
      <c r="A482" s="99"/>
      <c r="B482" s="89"/>
      <c r="C482" s="90"/>
      <c r="D482" s="90"/>
      <c r="E482" s="91"/>
      <c r="F482" s="91"/>
      <c r="G482" s="86"/>
      <c r="H482" s="87"/>
      <c r="I482" s="86"/>
      <c r="J482" s="88"/>
      <c r="K482" s="92"/>
      <c r="L482" s="168" t="str">
        <f t="shared" si="19"/>
        <v/>
      </c>
      <c r="M482" s="170" t="str">
        <f>IF(ISERROR(VLOOKUP(E482,'Source Data'!$B$67:$J$97, MATCH(F482, 'Source Data'!$B$64:$J$64,1),TRUE))=TRUE,"",VLOOKUP(E482,'Source Data'!$B$67:$J$97,MATCH(F482, 'Source Data'!$B$64:$J$64,1),TRUE))</f>
        <v/>
      </c>
      <c r="N482" s="169" t="str">
        <f t="shared" si="20"/>
        <v/>
      </c>
      <c r="O482" s="170" t="str">
        <f>IF(OR(AND(OR($J482="Retired",$J482="Permanent Low-Use"),$K482&lt;=2020),(AND($J482="New",$K482&gt;2020))),"N/A",IF($N482=0,0,IF(ISERROR(VLOOKUP($E482,'Source Data'!$B$29:$J$60, MATCH($L482, 'Source Data'!$B$26:$J$26,1),TRUE))=TRUE,"",VLOOKUP($E482,'Source Data'!$B$29:$J$60,MATCH($L482, 'Source Data'!$B$26:$J$26,1),TRUE))))</f>
        <v/>
      </c>
      <c r="P482" s="170" t="str">
        <f>IF(OR(AND(OR($J482="Retired",$J482="Permanent Low-Use"),$K482&lt;=2021),(AND($J482="New",$K482&gt;2021))),"N/A",IF($N482=0,0,IF(ISERROR(VLOOKUP($E482,'Source Data'!$B$29:$J$60, MATCH($L482, 'Source Data'!$B$26:$J$26,1),TRUE))=TRUE,"",VLOOKUP($E482,'Source Data'!$B$29:$J$60,MATCH($L482, 'Source Data'!$B$26:$J$26,1),TRUE))))</f>
        <v/>
      </c>
      <c r="Q482" s="170" t="str">
        <f>IF(OR(AND(OR($J482="Retired",$J482="Permanent Low-Use"),$K482&lt;=2022),(AND($J482="New",$K482&gt;2022))),"N/A",IF($N482=0,0,IF(ISERROR(VLOOKUP($E482,'Source Data'!$B$29:$J$60, MATCH($L482, 'Source Data'!$B$26:$J$26,1),TRUE))=TRUE,"",VLOOKUP($E482,'Source Data'!$B$29:$J$60,MATCH($L482, 'Source Data'!$B$26:$J$26,1),TRUE))))</f>
        <v/>
      </c>
      <c r="R482" s="170" t="str">
        <f>IF(OR(AND(OR($J482="Retired",$J482="Permanent Low-Use"),$K482&lt;=2023),(AND($J482="New",$K482&gt;2023))),"N/A",IF($N482=0,0,IF(ISERROR(VLOOKUP($E482,'Source Data'!$B$29:$J$60, MATCH($L482, 'Source Data'!$B$26:$J$26,1),TRUE))=TRUE,"",VLOOKUP($E482,'Source Data'!$B$29:$J$60,MATCH($L482, 'Source Data'!$B$26:$J$26,1),TRUE))))</f>
        <v/>
      </c>
      <c r="S482" s="170" t="str">
        <f>IF(OR(AND(OR($J482="Retired",$J482="Permanent Low-Use"),$K482&lt;=2024),(AND($J482="New",$K482&gt;2024))),"N/A",IF($N482=0,0,IF(ISERROR(VLOOKUP($E482,'Source Data'!$B$29:$J$60, MATCH($L482, 'Source Data'!$B$26:$J$26,1),TRUE))=TRUE,"",VLOOKUP($E482,'Source Data'!$B$29:$J$60,MATCH($L482, 'Source Data'!$B$26:$J$26,1),TRUE))))</f>
        <v/>
      </c>
      <c r="T482" s="170" t="str">
        <f>IF(OR(AND(OR($J482="Retired",$J482="Permanent Low-Use"),$K482&lt;=2025),(AND($J482="New",$K482&gt;2025))),"N/A",IF($N482=0,0,IF(ISERROR(VLOOKUP($E482,'Source Data'!$B$29:$J$60, MATCH($L482, 'Source Data'!$B$26:$J$26,1),TRUE))=TRUE,"",VLOOKUP($E482,'Source Data'!$B$29:$J$60,MATCH($L482, 'Source Data'!$B$26:$J$26,1),TRUE))))</f>
        <v/>
      </c>
      <c r="U482" s="170" t="str">
        <f>IF(OR(AND(OR($J482="Retired",$J482="Permanent Low-Use"),$K482&lt;=2026),(AND($J482="New",$K482&gt;2026))),"N/A",IF($N482=0,0,IF(ISERROR(VLOOKUP($E482,'Source Data'!$B$29:$J$60, MATCH($L482, 'Source Data'!$B$26:$J$26,1),TRUE))=TRUE,"",VLOOKUP($E482,'Source Data'!$B$29:$J$60,MATCH($L482, 'Source Data'!$B$26:$J$26,1),TRUE))))</f>
        <v/>
      </c>
      <c r="V482" s="170" t="str">
        <f>IF(OR(AND(OR($J482="Retired",$J482="Permanent Low-Use"),$K482&lt;=2027),(AND($J482="New",$K482&gt;2027))),"N/A",IF($N482=0,0,IF(ISERROR(VLOOKUP($E482,'Source Data'!$B$29:$J$60, MATCH($L482, 'Source Data'!$B$26:$J$26,1),TRUE))=TRUE,"",VLOOKUP($E482,'Source Data'!$B$29:$J$60,MATCH($L482, 'Source Data'!$B$26:$J$26,1),TRUE))))</f>
        <v/>
      </c>
      <c r="W482" s="170" t="str">
        <f>IF(OR(AND(OR($J482="Retired",$J482="Permanent Low-Use"),$K482&lt;=2028),(AND($J482="New",$K482&gt;2028))),"N/A",IF($N482=0,0,IF(ISERROR(VLOOKUP($E482,'Source Data'!$B$29:$J$60, MATCH($L482, 'Source Data'!$B$26:$J$26,1),TRUE))=TRUE,"",VLOOKUP($E482,'Source Data'!$B$29:$J$60,MATCH($L482, 'Source Data'!$B$26:$J$26,1),TRUE))))</f>
        <v/>
      </c>
      <c r="X482" s="170" t="str">
        <f>IF(OR(AND(OR($J482="Retired",$J482="Permanent Low-Use"),$K482&lt;=2029),(AND($J482="New",$K482&gt;2029))),"N/A",IF($N482=0,0,IF(ISERROR(VLOOKUP($E482,'Source Data'!$B$29:$J$60, MATCH($L482, 'Source Data'!$B$26:$J$26,1),TRUE))=TRUE,"",VLOOKUP($E482,'Source Data'!$B$29:$J$60,MATCH($L482, 'Source Data'!$B$26:$J$26,1),TRUE))))</f>
        <v/>
      </c>
      <c r="Y482" s="170" t="str">
        <f>IF(OR(AND(OR($J482="Retired",$J482="Permanent Low-Use"),$K482&lt;=2030),(AND($J482="New",$K482&gt;2030))),"N/A",IF($N482=0,0,IF(ISERROR(VLOOKUP($E482,'Source Data'!$B$29:$J$60, MATCH($L482, 'Source Data'!$B$26:$J$26,1),TRUE))=TRUE,"",VLOOKUP($E482,'Source Data'!$B$29:$J$60,MATCH($L482, 'Source Data'!$B$26:$J$26,1),TRUE))))</f>
        <v/>
      </c>
      <c r="Z482" s="171" t="str">
        <f>IF(ISNUMBER($L482),IF(OR(AND(OR($J482="Retired",$J482="Permanent Low-Use"),$K482&lt;=2020),(AND($J482="New",$K482&gt;2020))),"N/A",VLOOKUP($F482,'Source Data'!$B$15:$I$22,5)),"")</f>
        <v/>
      </c>
      <c r="AA482" s="171" t="str">
        <f>IF(ISNUMBER($F482), IF(OR(AND(OR($J482="Retired", $J482="Permanent Low-Use"), $K482&lt;=2021), (AND($J482= "New", $K482&gt;2021))), "N/A", VLOOKUP($F482, 'Source Data'!$B$15:$I$22,6)), "")</f>
        <v/>
      </c>
      <c r="AB482" s="171" t="str">
        <f>IF(ISNUMBER($F482), IF(OR(AND(OR($J482="Retired", $J482="Permanent Low-Use"), $K482&lt;=2022), (AND($J482= "New", $K482&gt;2022))), "N/A", VLOOKUP($F482, 'Source Data'!$B$15:$I$22,7)), "")</f>
        <v/>
      </c>
      <c r="AC482" s="171" t="str">
        <f>IF(ISNUMBER($F482), IF(OR(AND(OR($J482="Retired", $J482="Permanent Low-Use"), $K482&lt;=2023), (AND($J482= "New", $K482&gt;2023))), "N/A", VLOOKUP($F482, 'Source Data'!$B$15:$I$22,8)), "")</f>
        <v/>
      </c>
      <c r="AD482" s="171" t="str">
        <f>IF(ISNUMBER($F482), IF(OR(AND(OR($J482="Retired", $J482="Permanent Low-Use"), $K482&lt;=2024), (AND($J482= "New", $K482&gt;2024))), "N/A", VLOOKUP($F482, 'Source Data'!$B$15:$I$22,8)), "")</f>
        <v/>
      </c>
      <c r="AE482" s="171" t="str">
        <f>IF(ISNUMBER($F482), IF(OR(AND(OR($J482="Retired", $J482="Permanent Low-Use"), $K482&lt;=2025), (AND($J482= "New", $K482&gt;2025))), "N/A", VLOOKUP($F482, 'Source Data'!$B$15:$I$22,8)), "")</f>
        <v/>
      </c>
      <c r="AF482" s="171" t="str">
        <f>IF(ISNUMBER($F482), IF(OR(AND(OR($J482="Retired", $J482="Permanent Low-Use"), $K482&lt;=2026), (AND($J482= "New", $K482&gt;2026))), "N/A", VLOOKUP($F482, 'Source Data'!$B$15:$I$22,8)), "")</f>
        <v/>
      </c>
      <c r="AG482" s="171" t="str">
        <f>IF(ISNUMBER($F482), IF(OR(AND(OR($J482="Retired", $J482="Permanent Low-Use"), $K482&lt;=2027), (AND($J482= "New", $K482&gt;2027))), "N/A", VLOOKUP($F482, 'Source Data'!$B$15:$I$22,8)), "")</f>
        <v/>
      </c>
      <c r="AH482" s="171" t="str">
        <f>IF(ISNUMBER($F482), IF(OR(AND(OR($J482="Retired", $J482="Permanent Low-Use"), $K482&lt;=2028), (AND($J482= "New", $K482&gt;2028))), "N/A", VLOOKUP($F482, 'Source Data'!$B$15:$I$22,8)), "")</f>
        <v/>
      </c>
      <c r="AI482" s="171" t="str">
        <f>IF(ISNUMBER($F482), IF(OR(AND(OR($J482="Retired", $J482="Permanent Low-Use"), $K482&lt;=2029), (AND($J482= "New", $K482&gt;2029))), "N/A", VLOOKUP($F482, 'Source Data'!$B$15:$I$22,8)), "")</f>
        <v/>
      </c>
      <c r="AJ482" s="171" t="str">
        <f>IF(ISNUMBER($F482), IF(OR(AND(OR($J482="Retired", $J482="Permanent Low-Use"), $K482&lt;=2030), (AND($J482= "New", $K482&gt;2030))), "N/A", VLOOKUP($F482, 'Source Data'!$B$15:$I$22,8)), "")</f>
        <v/>
      </c>
      <c r="AK482" s="171" t="str">
        <f>IF($N482= 0, "N/A", IF(ISERROR(VLOOKUP($F482, 'Source Data'!$B$4:$C$11,2)), "", VLOOKUP($F482, 'Source Data'!$B$4:$C$11,2)))</f>
        <v/>
      </c>
    </row>
    <row r="483" spans="1:37" x14ac:dyDescent="0.35">
      <c r="A483" s="99"/>
      <c r="B483" s="89"/>
      <c r="C483" s="90"/>
      <c r="D483" s="90"/>
      <c r="E483" s="91"/>
      <c r="F483" s="91"/>
      <c r="G483" s="86"/>
      <c r="H483" s="87"/>
      <c r="I483" s="86"/>
      <c r="J483" s="88"/>
      <c r="K483" s="92"/>
      <c r="L483" s="168" t="str">
        <f t="shared" si="19"/>
        <v/>
      </c>
      <c r="M483" s="170" t="str">
        <f>IF(ISERROR(VLOOKUP(E483,'Source Data'!$B$67:$J$97, MATCH(F483, 'Source Data'!$B$64:$J$64,1),TRUE))=TRUE,"",VLOOKUP(E483,'Source Data'!$B$67:$J$97,MATCH(F483, 'Source Data'!$B$64:$J$64,1),TRUE))</f>
        <v/>
      </c>
      <c r="N483" s="169" t="str">
        <f t="shared" si="20"/>
        <v/>
      </c>
      <c r="O483" s="170" t="str">
        <f>IF(OR(AND(OR($J483="Retired",$J483="Permanent Low-Use"),$K483&lt;=2020),(AND($J483="New",$K483&gt;2020))),"N/A",IF($N483=0,0,IF(ISERROR(VLOOKUP($E483,'Source Data'!$B$29:$J$60, MATCH($L483, 'Source Data'!$B$26:$J$26,1),TRUE))=TRUE,"",VLOOKUP($E483,'Source Data'!$B$29:$J$60,MATCH($L483, 'Source Data'!$B$26:$J$26,1),TRUE))))</f>
        <v/>
      </c>
      <c r="P483" s="170" t="str">
        <f>IF(OR(AND(OR($J483="Retired",$J483="Permanent Low-Use"),$K483&lt;=2021),(AND($J483="New",$K483&gt;2021))),"N/A",IF($N483=0,0,IF(ISERROR(VLOOKUP($E483,'Source Data'!$B$29:$J$60, MATCH($L483, 'Source Data'!$B$26:$J$26,1),TRUE))=TRUE,"",VLOOKUP($E483,'Source Data'!$B$29:$J$60,MATCH($L483, 'Source Data'!$B$26:$J$26,1),TRUE))))</f>
        <v/>
      </c>
      <c r="Q483" s="170" t="str">
        <f>IF(OR(AND(OR($J483="Retired",$J483="Permanent Low-Use"),$K483&lt;=2022),(AND($J483="New",$K483&gt;2022))),"N/A",IF($N483=0,0,IF(ISERROR(VLOOKUP($E483,'Source Data'!$B$29:$J$60, MATCH($L483, 'Source Data'!$B$26:$J$26,1),TRUE))=TRUE,"",VLOOKUP($E483,'Source Data'!$B$29:$J$60,MATCH($L483, 'Source Data'!$B$26:$J$26,1),TRUE))))</f>
        <v/>
      </c>
      <c r="R483" s="170" t="str">
        <f>IF(OR(AND(OR($J483="Retired",$J483="Permanent Low-Use"),$K483&lt;=2023),(AND($J483="New",$K483&gt;2023))),"N/A",IF($N483=0,0,IF(ISERROR(VLOOKUP($E483,'Source Data'!$B$29:$J$60, MATCH($L483, 'Source Data'!$B$26:$J$26,1),TRUE))=TRUE,"",VLOOKUP($E483,'Source Data'!$B$29:$J$60,MATCH($L483, 'Source Data'!$B$26:$J$26,1),TRUE))))</f>
        <v/>
      </c>
      <c r="S483" s="170" t="str">
        <f>IF(OR(AND(OR($J483="Retired",$J483="Permanent Low-Use"),$K483&lt;=2024),(AND($J483="New",$K483&gt;2024))),"N/A",IF($N483=0,0,IF(ISERROR(VLOOKUP($E483,'Source Data'!$B$29:$J$60, MATCH($L483, 'Source Data'!$B$26:$J$26,1),TRUE))=TRUE,"",VLOOKUP($E483,'Source Data'!$B$29:$J$60,MATCH($L483, 'Source Data'!$B$26:$J$26,1),TRUE))))</f>
        <v/>
      </c>
      <c r="T483" s="170" t="str">
        <f>IF(OR(AND(OR($J483="Retired",$J483="Permanent Low-Use"),$K483&lt;=2025),(AND($J483="New",$K483&gt;2025))),"N/A",IF($N483=0,0,IF(ISERROR(VLOOKUP($E483,'Source Data'!$B$29:$J$60, MATCH($L483, 'Source Data'!$B$26:$J$26,1),TRUE))=TRUE,"",VLOOKUP($E483,'Source Data'!$B$29:$J$60,MATCH($L483, 'Source Data'!$B$26:$J$26,1),TRUE))))</f>
        <v/>
      </c>
      <c r="U483" s="170" t="str">
        <f>IF(OR(AND(OR($J483="Retired",$J483="Permanent Low-Use"),$K483&lt;=2026),(AND($J483="New",$K483&gt;2026))),"N/A",IF($N483=0,0,IF(ISERROR(VLOOKUP($E483,'Source Data'!$B$29:$J$60, MATCH($L483, 'Source Data'!$B$26:$J$26,1),TRUE))=TRUE,"",VLOOKUP($E483,'Source Data'!$B$29:$J$60,MATCH($L483, 'Source Data'!$B$26:$J$26,1),TRUE))))</f>
        <v/>
      </c>
      <c r="V483" s="170" t="str">
        <f>IF(OR(AND(OR($J483="Retired",$J483="Permanent Low-Use"),$K483&lt;=2027),(AND($J483="New",$K483&gt;2027))),"N/A",IF($N483=0,0,IF(ISERROR(VLOOKUP($E483,'Source Data'!$B$29:$J$60, MATCH($L483, 'Source Data'!$B$26:$J$26,1),TRUE))=TRUE,"",VLOOKUP($E483,'Source Data'!$B$29:$J$60,MATCH($L483, 'Source Data'!$B$26:$J$26,1),TRUE))))</f>
        <v/>
      </c>
      <c r="W483" s="170" t="str">
        <f>IF(OR(AND(OR($J483="Retired",$J483="Permanent Low-Use"),$K483&lt;=2028),(AND($J483="New",$K483&gt;2028))),"N/A",IF($N483=0,0,IF(ISERROR(VLOOKUP($E483,'Source Data'!$B$29:$J$60, MATCH($L483, 'Source Data'!$B$26:$J$26,1),TRUE))=TRUE,"",VLOOKUP($E483,'Source Data'!$B$29:$J$60,MATCH($L483, 'Source Data'!$B$26:$J$26,1),TRUE))))</f>
        <v/>
      </c>
      <c r="X483" s="170" t="str">
        <f>IF(OR(AND(OR($J483="Retired",$J483="Permanent Low-Use"),$K483&lt;=2029),(AND($J483="New",$K483&gt;2029))),"N/A",IF($N483=0,0,IF(ISERROR(VLOOKUP($E483,'Source Data'!$B$29:$J$60, MATCH($L483, 'Source Data'!$B$26:$J$26,1),TRUE))=TRUE,"",VLOOKUP($E483,'Source Data'!$B$29:$J$60,MATCH($L483, 'Source Data'!$B$26:$J$26,1),TRUE))))</f>
        <v/>
      </c>
      <c r="Y483" s="170" t="str">
        <f>IF(OR(AND(OR($J483="Retired",$J483="Permanent Low-Use"),$K483&lt;=2030),(AND($J483="New",$K483&gt;2030))),"N/A",IF($N483=0,0,IF(ISERROR(VLOOKUP($E483,'Source Data'!$B$29:$J$60, MATCH($L483, 'Source Data'!$B$26:$J$26,1),TRUE))=TRUE,"",VLOOKUP($E483,'Source Data'!$B$29:$J$60,MATCH($L483, 'Source Data'!$B$26:$J$26,1),TRUE))))</f>
        <v/>
      </c>
      <c r="Z483" s="171" t="str">
        <f>IF(ISNUMBER($L483),IF(OR(AND(OR($J483="Retired",$J483="Permanent Low-Use"),$K483&lt;=2020),(AND($J483="New",$K483&gt;2020))),"N/A",VLOOKUP($F483,'Source Data'!$B$15:$I$22,5)),"")</f>
        <v/>
      </c>
      <c r="AA483" s="171" t="str">
        <f>IF(ISNUMBER($F483), IF(OR(AND(OR($J483="Retired", $J483="Permanent Low-Use"), $K483&lt;=2021), (AND($J483= "New", $K483&gt;2021))), "N/A", VLOOKUP($F483, 'Source Data'!$B$15:$I$22,6)), "")</f>
        <v/>
      </c>
      <c r="AB483" s="171" t="str">
        <f>IF(ISNUMBER($F483), IF(OR(AND(OR($J483="Retired", $J483="Permanent Low-Use"), $K483&lt;=2022), (AND($J483= "New", $K483&gt;2022))), "N/A", VLOOKUP($F483, 'Source Data'!$B$15:$I$22,7)), "")</f>
        <v/>
      </c>
      <c r="AC483" s="171" t="str">
        <f>IF(ISNUMBER($F483), IF(OR(AND(OR($J483="Retired", $J483="Permanent Low-Use"), $K483&lt;=2023), (AND($J483= "New", $K483&gt;2023))), "N/A", VLOOKUP($F483, 'Source Data'!$B$15:$I$22,8)), "")</f>
        <v/>
      </c>
      <c r="AD483" s="171" t="str">
        <f>IF(ISNUMBER($F483), IF(OR(AND(OR($J483="Retired", $J483="Permanent Low-Use"), $K483&lt;=2024), (AND($J483= "New", $K483&gt;2024))), "N/A", VLOOKUP($F483, 'Source Data'!$B$15:$I$22,8)), "")</f>
        <v/>
      </c>
      <c r="AE483" s="171" t="str">
        <f>IF(ISNUMBER($F483), IF(OR(AND(OR($J483="Retired", $J483="Permanent Low-Use"), $K483&lt;=2025), (AND($J483= "New", $K483&gt;2025))), "N/A", VLOOKUP($F483, 'Source Data'!$B$15:$I$22,8)), "")</f>
        <v/>
      </c>
      <c r="AF483" s="171" t="str">
        <f>IF(ISNUMBER($F483), IF(OR(AND(OR($J483="Retired", $J483="Permanent Low-Use"), $K483&lt;=2026), (AND($J483= "New", $K483&gt;2026))), "N/A", VLOOKUP($F483, 'Source Data'!$B$15:$I$22,8)), "")</f>
        <v/>
      </c>
      <c r="AG483" s="171" t="str">
        <f>IF(ISNUMBER($F483), IF(OR(AND(OR($J483="Retired", $J483="Permanent Low-Use"), $K483&lt;=2027), (AND($J483= "New", $K483&gt;2027))), "N/A", VLOOKUP($F483, 'Source Data'!$B$15:$I$22,8)), "")</f>
        <v/>
      </c>
      <c r="AH483" s="171" t="str">
        <f>IF(ISNUMBER($F483), IF(OR(AND(OR($J483="Retired", $J483="Permanent Low-Use"), $K483&lt;=2028), (AND($J483= "New", $K483&gt;2028))), "N/A", VLOOKUP($F483, 'Source Data'!$B$15:$I$22,8)), "")</f>
        <v/>
      </c>
      <c r="AI483" s="171" t="str">
        <f>IF(ISNUMBER($F483), IF(OR(AND(OR($J483="Retired", $J483="Permanent Low-Use"), $K483&lt;=2029), (AND($J483= "New", $K483&gt;2029))), "N/A", VLOOKUP($F483, 'Source Data'!$B$15:$I$22,8)), "")</f>
        <v/>
      </c>
      <c r="AJ483" s="171" t="str">
        <f>IF(ISNUMBER($F483), IF(OR(AND(OR($J483="Retired", $J483="Permanent Low-Use"), $K483&lt;=2030), (AND($J483= "New", $K483&gt;2030))), "N/A", VLOOKUP($F483, 'Source Data'!$B$15:$I$22,8)), "")</f>
        <v/>
      </c>
      <c r="AK483" s="171" t="str">
        <f>IF($N483= 0, "N/A", IF(ISERROR(VLOOKUP($F483, 'Source Data'!$B$4:$C$11,2)), "", VLOOKUP($F483, 'Source Data'!$B$4:$C$11,2)))</f>
        <v/>
      </c>
    </row>
    <row r="484" spans="1:37" x14ac:dyDescent="0.35">
      <c r="A484" s="99"/>
      <c r="B484" s="89"/>
      <c r="C484" s="90"/>
      <c r="D484" s="90"/>
      <c r="E484" s="91"/>
      <c r="F484" s="91"/>
      <c r="G484" s="86"/>
      <c r="H484" s="87"/>
      <c r="I484" s="86"/>
      <c r="J484" s="88"/>
      <c r="K484" s="92"/>
      <c r="L484" s="168" t="str">
        <f t="shared" si="19"/>
        <v/>
      </c>
      <c r="M484" s="170" t="str">
        <f>IF(ISERROR(VLOOKUP(E484,'Source Data'!$B$67:$J$97, MATCH(F484, 'Source Data'!$B$64:$J$64,1),TRUE))=TRUE,"",VLOOKUP(E484,'Source Data'!$B$67:$J$97,MATCH(F484, 'Source Data'!$B$64:$J$64,1),TRUE))</f>
        <v/>
      </c>
      <c r="N484" s="169" t="str">
        <f t="shared" si="20"/>
        <v/>
      </c>
      <c r="O484" s="170" t="str">
        <f>IF(OR(AND(OR($J484="Retired",$J484="Permanent Low-Use"),$K484&lt;=2020),(AND($J484="New",$K484&gt;2020))),"N/A",IF($N484=0,0,IF(ISERROR(VLOOKUP($E484,'Source Data'!$B$29:$J$60, MATCH($L484, 'Source Data'!$B$26:$J$26,1),TRUE))=TRUE,"",VLOOKUP($E484,'Source Data'!$B$29:$J$60,MATCH($L484, 'Source Data'!$B$26:$J$26,1),TRUE))))</f>
        <v/>
      </c>
      <c r="P484" s="170" t="str">
        <f>IF(OR(AND(OR($J484="Retired",$J484="Permanent Low-Use"),$K484&lt;=2021),(AND($J484="New",$K484&gt;2021))),"N/A",IF($N484=0,0,IF(ISERROR(VLOOKUP($E484,'Source Data'!$B$29:$J$60, MATCH($L484, 'Source Data'!$B$26:$J$26,1),TRUE))=TRUE,"",VLOOKUP($E484,'Source Data'!$B$29:$J$60,MATCH($L484, 'Source Data'!$B$26:$J$26,1),TRUE))))</f>
        <v/>
      </c>
      <c r="Q484" s="170" t="str">
        <f>IF(OR(AND(OR($J484="Retired",$J484="Permanent Low-Use"),$K484&lt;=2022),(AND($J484="New",$K484&gt;2022))),"N/A",IF($N484=0,0,IF(ISERROR(VLOOKUP($E484,'Source Data'!$B$29:$J$60, MATCH($L484, 'Source Data'!$B$26:$J$26,1),TRUE))=TRUE,"",VLOOKUP($E484,'Source Data'!$B$29:$J$60,MATCH($L484, 'Source Data'!$B$26:$J$26,1),TRUE))))</f>
        <v/>
      </c>
      <c r="R484" s="170" t="str">
        <f>IF(OR(AND(OR($J484="Retired",$J484="Permanent Low-Use"),$K484&lt;=2023),(AND($J484="New",$K484&gt;2023))),"N/A",IF($N484=0,0,IF(ISERROR(VLOOKUP($E484,'Source Data'!$B$29:$J$60, MATCH($L484, 'Source Data'!$B$26:$J$26,1),TRUE))=TRUE,"",VLOOKUP($E484,'Source Data'!$B$29:$J$60,MATCH($L484, 'Source Data'!$B$26:$J$26,1),TRUE))))</f>
        <v/>
      </c>
      <c r="S484" s="170" t="str">
        <f>IF(OR(AND(OR($J484="Retired",$J484="Permanent Low-Use"),$K484&lt;=2024),(AND($J484="New",$K484&gt;2024))),"N/A",IF($N484=0,0,IF(ISERROR(VLOOKUP($E484,'Source Data'!$B$29:$J$60, MATCH($L484, 'Source Data'!$B$26:$J$26,1),TRUE))=TRUE,"",VLOOKUP($E484,'Source Data'!$B$29:$J$60,MATCH($L484, 'Source Data'!$B$26:$J$26,1),TRUE))))</f>
        <v/>
      </c>
      <c r="T484" s="170" t="str">
        <f>IF(OR(AND(OR($J484="Retired",$J484="Permanent Low-Use"),$K484&lt;=2025),(AND($J484="New",$K484&gt;2025))),"N/A",IF($N484=0,0,IF(ISERROR(VLOOKUP($E484,'Source Data'!$B$29:$J$60, MATCH($L484, 'Source Data'!$B$26:$J$26,1),TRUE))=TRUE,"",VLOOKUP($E484,'Source Data'!$B$29:$J$60,MATCH($L484, 'Source Data'!$B$26:$J$26,1),TRUE))))</f>
        <v/>
      </c>
      <c r="U484" s="170" t="str">
        <f>IF(OR(AND(OR($J484="Retired",$J484="Permanent Low-Use"),$K484&lt;=2026),(AND($J484="New",$K484&gt;2026))),"N/A",IF($N484=0,0,IF(ISERROR(VLOOKUP($E484,'Source Data'!$B$29:$J$60, MATCH($L484, 'Source Data'!$B$26:$J$26,1),TRUE))=TRUE,"",VLOOKUP($E484,'Source Data'!$B$29:$J$60,MATCH($L484, 'Source Data'!$B$26:$J$26,1),TRUE))))</f>
        <v/>
      </c>
      <c r="V484" s="170" t="str">
        <f>IF(OR(AND(OR($J484="Retired",$J484="Permanent Low-Use"),$K484&lt;=2027),(AND($J484="New",$K484&gt;2027))),"N/A",IF($N484=0,0,IF(ISERROR(VLOOKUP($E484,'Source Data'!$B$29:$J$60, MATCH($L484, 'Source Data'!$B$26:$J$26,1),TRUE))=TRUE,"",VLOOKUP($E484,'Source Data'!$B$29:$J$60,MATCH($L484, 'Source Data'!$B$26:$J$26,1),TRUE))))</f>
        <v/>
      </c>
      <c r="W484" s="170" t="str">
        <f>IF(OR(AND(OR($J484="Retired",$J484="Permanent Low-Use"),$K484&lt;=2028),(AND($J484="New",$K484&gt;2028))),"N/A",IF($N484=0,0,IF(ISERROR(VLOOKUP($E484,'Source Data'!$B$29:$J$60, MATCH($L484, 'Source Data'!$B$26:$J$26,1),TRUE))=TRUE,"",VLOOKUP($E484,'Source Data'!$B$29:$J$60,MATCH($L484, 'Source Data'!$B$26:$J$26,1),TRUE))))</f>
        <v/>
      </c>
      <c r="X484" s="170" t="str">
        <f>IF(OR(AND(OR($J484="Retired",$J484="Permanent Low-Use"),$K484&lt;=2029),(AND($J484="New",$K484&gt;2029))),"N/A",IF($N484=0,0,IF(ISERROR(VLOOKUP($E484,'Source Data'!$B$29:$J$60, MATCH($L484, 'Source Data'!$B$26:$J$26,1),TRUE))=TRUE,"",VLOOKUP($E484,'Source Data'!$B$29:$J$60,MATCH($L484, 'Source Data'!$B$26:$J$26,1),TRUE))))</f>
        <v/>
      </c>
      <c r="Y484" s="170" t="str">
        <f>IF(OR(AND(OR($J484="Retired",$J484="Permanent Low-Use"),$K484&lt;=2030),(AND($J484="New",$K484&gt;2030))),"N/A",IF($N484=0,0,IF(ISERROR(VLOOKUP($E484,'Source Data'!$B$29:$J$60, MATCH($L484, 'Source Data'!$B$26:$J$26,1),TRUE))=TRUE,"",VLOOKUP($E484,'Source Data'!$B$29:$J$60,MATCH($L484, 'Source Data'!$B$26:$J$26,1),TRUE))))</f>
        <v/>
      </c>
      <c r="Z484" s="171" t="str">
        <f>IF(ISNUMBER($L484),IF(OR(AND(OR($J484="Retired",$J484="Permanent Low-Use"),$K484&lt;=2020),(AND($J484="New",$K484&gt;2020))),"N/A",VLOOKUP($F484,'Source Data'!$B$15:$I$22,5)),"")</f>
        <v/>
      </c>
      <c r="AA484" s="171" t="str">
        <f>IF(ISNUMBER($F484), IF(OR(AND(OR($J484="Retired", $J484="Permanent Low-Use"), $K484&lt;=2021), (AND($J484= "New", $K484&gt;2021))), "N/A", VLOOKUP($F484, 'Source Data'!$B$15:$I$22,6)), "")</f>
        <v/>
      </c>
      <c r="AB484" s="171" t="str">
        <f>IF(ISNUMBER($F484), IF(OR(AND(OR($J484="Retired", $J484="Permanent Low-Use"), $K484&lt;=2022), (AND($J484= "New", $K484&gt;2022))), "N/A", VLOOKUP($F484, 'Source Data'!$B$15:$I$22,7)), "")</f>
        <v/>
      </c>
      <c r="AC484" s="171" t="str">
        <f>IF(ISNUMBER($F484), IF(OR(AND(OR($J484="Retired", $J484="Permanent Low-Use"), $K484&lt;=2023), (AND($J484= "New", $K484&gt;2023))), "N/A", VLOOKUP($F484, 'Source Data'!$B$15:$I$22,8)), "")</f>
        <v/>
      </c>
      <c r="AD484" s="171" t="str">
        <f>IF(ISNUMBER($F484), IF(OR(AND(OR($J484="Retired", $J484="Permanent Low-Use"), $K484&lt;=2024), (AND($J484= "New", $K484&gt;2024))), "N/A", VLOOKUP($F484, 'Source Data'!$B$15:$I$22,8)), "")</f>
        <v/>
      </c>
      <c r="AE484" s="171" t="str">
        <f>IF(ISNUMBER($F484), IF(OR(AND(OR($J484="Retired", $J484="Permanent Low-Use"), $K484&lt;=2025), (AND($J484= "New", $K484&gt;2025))), "N/A", VLOOKUP($F484, 'Source Data'!$B$15:$I$22,8)), "")</f>
        <v/>
      </c>
      <c r="AF484" s="171" t="str">
        <f>IF(ISNUMBER($F484), IF(OR(AND(OR($J484="Retired", $J484="Permanent Low-Use"), $K484&lt;=2026), (AND($J484= "New", $K484&gt;2026))), "N/A", VLOOKUP($F484, 'Source Data'!$B$15:$I$22,8)), "")</f>
        <v/>
      </c>
      <c r="AG484" s="171" t="str">
        <f>IF(ISNUMBER($F484), IF(OR(AND(OR($J484="Retired", $J484="Permanent Low-Use"), $K484&lt;=2027), (AND($J484= "New", $K484&gt;2027))), "N/A", VLOOKUP($F484, 'Source Data'!$B$15:$I$22,8)), "")</f>
        <v/>
      </c>
      <c r="AH484" s="171" t="str">
        <f>IF(ISNUMBER($F484), IF(OR(AND(OR($J484="Retired", $J484="Permanent Low-Use"), $K484&lt;=2028), (AND($J484= "New", $K484&gt;2028))), "N/A", VLOOKUP($F484, 'Source Data'!$B$15:$I$22,8)), "")</f>
        <v/>
      </c>
      <c r="AI484" s="171" t="str">
        <f>IF(ISNUMBER($F484), IF(OR(AND(OR($J484="Retired", $J484="Permanent Low-Use"), $K484&lt;=2029), (AND($J484= "New", $K484&gt;2029))), "N/A", VLOOKUP($F484, 'Source Data'!$B$15:$I$22,8)), "")</f>
        <v/>
      </c>
      <c r="AJ484" s="171" t="str">
        <f>IF(ISNUMBER($F484), IF(OR(AND(OR($J484="Retired", $J484="Permanent Low-Use"), $K484&lt;=2030), (AND($J484= "New", $K484&gt;2030))), "N/A", VLOOKUP($F484, 'Source Data'!$B$15:$I$22,8)), "")</f>
        <v/>
      </c>
      <c r="AK484" s="171" t="str">
        <f>IF($N484= 0, "N/A", IF(ISERROR(VLOOKUP($F484, 'Source Data'!$B$4:$C$11,2)), "", VLOOKUP($F484, 'Source Data'!$B$4:$C$11,2)))</f>
        <v/>
      </c>
    </row>
    <row r="485" spans="1:37" x14ac:dyDescent="0.35">
      <c r="A485" s="99"/>
      <c r="B485" s="89"/>
      <c r="C485" s="90"/>
      <c r="D485" s="90"/>
      <c r="E485" s="91"/>
      <c r="F485" s="91"/>
      <c r="G485" s="86"/>
      <c r="H485" s="87"/>
      <c r="I485" s="86"/>
      <c r="J485" s="88"/>
      <c r="K485" s="92"/>
      <c r="L485" s="168" t="str">
        <f t="shared" si="19"/>
        <v/>
      </c>
      <c r="M485" s="170" t="str">
        <f>IF(ISERROR(VLOOKUP(E485,'Source Data'!$B$67:$J$97, MATCH(F485, 'Source Data'!$B$64:$J$64,1),TRUE))=TRUE,"",VLOOKUP(E485,'Source Data'!$B$67:$J$97,MATCH(F485, 'Source Data'!$B$64:$J$64,1),TRUE))</f>
        <v/>
      </c>
      <c r="N485" s="169" t="str">
        <f t="shared" si="20"/>
        <v/>
      </c>
      <c r="O485" s="170" t="str">
        <f>IF(OR(AND(OR($J485="Retired",$J485="Permanent Low-Use"),$K485&lt;=2020),(AND($J485="New",$K485&gt;2020))),"N/A",IF($N485=0,0,IF(ISERROR(VLOOKUP($E485,'Source Data'!$B$29:$J$60, MATCH($L485, 'Source Data'!$B$26:$J$26,1),TRUE))=TRUE,"",VLOOKUP($E485,'Source Data'!$B$29:$J$60,MATCH($L485, 'Source Data'!$B$26:$J$26,1),TRUE))))</f>
        <v/>
      </c>
      <c r="P485" s="170" t="str">
        <f>IF(OR(AND(OR($J485="Retired",$J485="Permanent Low-Use"),$K485&lt;=2021),(AND($J485="New",$K485&gt;2021))),"N/A",IF($N485=0,0,IF(ISERROR(VLOOKUP($E485,'Source Data'!$B$29:$J$60, MATCH($L485, 'Source Data'!$B$26:$J$26,1),TRUE))=TRUE,"",VLOOKUP($E485,'Source Data'!$B$29:$J$60,MATCH($L485, 'Source Data'!$B$26:$J$26,1),TRUE))))</f>
        <v/>
      </c>
      <c r="Q485" s="170" t="str">
        <f>IF(OR(AND(OR($J485="Retired",$J485="Permanent Low-Use"),$K485&lt;=2022),(AND($J485="New",$K485&gt;2022))),"N/A",IF($N485=0,0,IF(ISERROR(VLOOKUP($E485,'Source Data'!$B$29:$J$60, MATCH($L485, 'Source Data'!$B$26:$J$26,1),TRUE))=TRUE,"",VLOOKUP($E485,'Source Data'!$B$29:$J$60,MATCH($L485, 'Source Data'!$B$26:$J$26,1),TRUE))))</f>
        <v/>
      </c>
      <c r="R485" s="170" t="str">
        <f>IF(OR(AND(OR($J485="Retired",$J485="Permanent Low-Use"),$K485&lt;=2023),(AND($J485="New",$K485&gt;2023))),"N/A",IF($N485=0,0,IF(ISERROR(VLOOKUP($E485,'Source Data'!$B$29:$J$60, MATCH($L485, 'Source Data'!$B$26:$J$26,1),TRUE))=TRUE,"",VLOOKUP($E485,'Source Data'!$B$29:$J$60,MATCH($L485, 'Source Data'!$B$26:$J$26,1),TRUE))))</f>
        <v/>
      </c>
      <c r="S485" s="170" t="str">
        <f>IF(OR(AND(OR($J485="Retired",$J485="Permanent Low-Use"),$K485&lt;=2024),(AND($J485="New",$K485&gt;2024))),"N/A",IF($N485=0,0,IF(ISERROR(VLOOKUP($E485,'Source Data'!$B$29:$J$60, MATCH($L485, 'Source Data'!$B$26:$J$26,1),TRUE))=TRUE,"",VLOOKUP($E485,'Source Data'!$B$29:$J$60,MATCH($L485, 'Source Data'!$B$26:$J$26,1),TRUE))))</f>
        <v/>
      </c>
      <c r="T485" s="170" t="str">
        <f>IF(OR(AND(OR($J485="Retired",$J485="Permanent Low-Use"),$K485&lt;=2025),(AND($J485="New",$K485&gt;2025))),"N/A",IF($N485=0,0,IF(ISERROR(VLOOKUP($E485,'Source Data'!$B$29:$J$60, MATCH($L485, 'Source Data'!$B$26:$J$26,1),TRUE))=TRUE,"",VLOOKUP($E485,'Source Data'!$B$29:$J$60,MATCH($L485, 'Source Data'!$B$26:$J$26,1),TRUE))))</f>
        <v/>
      </c>
      <c r="U485" s="170" t="str">
        <f>IF(OR(AND(OR($J485="Retired",$J485="Permanent Low-Use"),$K485&lt;=2026),(AND($J485="New",$K485&gt;2026))),"N/A",IF($N485=0,0,IF(ISERROR(VLOOKUP($E485,'Source Data'!$B$29:$J$60, MATCH($L485, 'Source Data'!$B$26:$J$26,1),TRUE))=TRUE,"",VLOOKUP($E485,'Source Data'!$B$29:$J$60,MATCH($L485, 'Source Data'!$B$26:$J$26,1),TRUE))))</f>
        <v/>
      </c>
      <c r="V485" s="170" t="str">
        <f>IF(OR(AND(OR($J485="Retired",$J485="Permanent Low-Use"),$K485&lt;=2027),(AND($J485="New",$K485&gt;2027))),"N/A",IF($N485=0,0,IF(ISERROR(VLOOKUP($E485,'Source Data'!$B$29:$J$60, MATCH($L485, 'Source Data'!$B$26:$J$26,1),TRUE))=TRUE,"",VLOOKUP($E485,'Source Data'!$B$29:$J$60,MATCH($L485, 'Source Data'!$B$26:$J$26,1),TRUE))))</f>
        <v/>
      </c>
      <c r="W485" s="170" t="str">
        <f>IF(OR(AND(OR($J485="Retired",$J485="Permanent Low-Use"),$K485&lt;=2028),(AND($J485="New",$K485&gt;2028))),"N/A",IF($N485=0,0,IF(ISERROR(VLOOKUP($E485,'Source Data'!$B$29:$J$60, MATCH($L485, 'Source Data'!$B$26:$J$26,1),TRUE))=TRUE,"",VLOOKUP($E485,'Source Data'!$B$29:$J$60,MATCH($L485, 'Source Data'!$B$26:$J$26,1),TRUE))))</f>
        <v/>
      </c>
      <c r="X485" s="170" t="str">
        <f>IF(OR(AND(OR($J485="Retired",$J485="Permanent Low-Use"),$K485&lt;=2029),(AND($J485="New",$K485&gt;2029))),"N/A",IF($N485=0,0,IF(ISERROR(VLOOKUP($E485,'Source Data'!$B$29:$J$60, MATCH($L485, 'Source Data'!$B$26:$J$26,1),TRUE))=TRUE,"",VLOOKUP($E485,'Source Data'!$B$29:$J$60,MATCH($L485, 'Source Data'!$B$26:$J$26,1),TRUE))))</f>
        <v/>
      </c>
      <c r="Y485" s="170" t="str">
        <f>IF(OR(AND(OR($J485="Retired",$J485="Permanent Low-Use"),$K485&lt;=2030),(AND($J485="New",$K485&gt;2030))),"N/A",IF($N485=0,0,IF(ISERROR(VLOOKUP($E485,'Source Data'!$B$29:$J$60, MATCH($L485, 'Source Data'!$B$26:$J$26,1),TRUE))=TRUE,"",VLOOKUP($E485,'Source Data'!$B$29:$J$60,MATCH($L485, 'Source Data'!$B$26:$J$26,1),TRUE))))</f>
        <v/>
      </c>
      <c r="Z485" s="171" t="str">
        <f>IF(ISNUMBER($L485),IF(OR(AND(OR($J485="Retired",$J485="Permanent Low-Use"),$K485&lt;=2020),(AND($J485="New",$K485&gt;2020))),"N/A",VLOOKUP($F485,'Source Data'!$B$15:$I$22,5)),"")</f>
        <v/>
      </c>
      <c r="AA485" s="171" t="str">
        <f>IF(ISNUMBER($F485), IF(OR(AND(OR($J485="Retired", $J485="Permanent Low-Use"), $K485&lt;=2021), (AND($J485= "New", $K485&gt;2021))), "N/A", VLOOKUP($F485, 'Source Data'!$B$15:$I$22,6)), "")</f>
        <v/>
      </c>
      <c r="AB485" s="171" t="str">
        <f>IF(ISNUMBER($F485), IF(OR(AND(OR($J485="Retired", $J485="Permanent Low-Use"), $K485&lt;=2022), (AND($J485= "New", $K485&gt;2022))), "N/A", VLOOKUP($F485, 'Source Data'!$B$15:$I$22,7)), "")</f>
        <v/>
      </c>
      <c r="AC485" s="171" t="str">
        <f>IF(ISNUMBER($F485), IF(OR(AND(OR($J485="Retired", $J485="Permanent Low-Use"), $K485&lt;=2023), (AND($J485= "New", $K485&gt;2023))), "N/A", VLOOKUP($F485, 'Source Data'!$B$15:$I$22,8)), "")</f>
        <v/>
      </c>
      <c r="AD485" s="171" t="str">
        <f>IF(ISNUMBER($F485), IF(OR(AND(OR($J485="Retired", $J485="Permanent Low-Use"), $K485&lt;=2024), (AND($J485= "New", $K485&gt;2024))), "N/A", VLOOKUP($F485, 'Source Data'!$B$15:$I$22,8)), "")</f>
        <v/>
      </c>
      <c r="AE485" s="171" t="str">
        <f>IF(ISNUMBER($F485), IF(OR(AND(OR($J485="Retired", $J485="Permanent Low-Use"), $K485&lt;=2025), (AND($J485= "New", $K485&gt;2025))), "N/A", VLOOKUP($F485, 'Source Data'!$B$15:$I$22,8)), "")</f>
        <v/>
      </c>
      <c r="AF485" s="171" t="str">
        <f>IF(ISNUMBER($F485), IF(OR(AND(OR($J485="Retired", $J485="Permanent Low-Use"), $K485&lt;=2026), (AND($J485= "New", $K485&gt;2026))), "N/A", VLOOKUP($F485, 'Source Data'!$B$15:$I$22,8)), "")</f>
        <v/>
      </c>
      <c r="AG485" s="171" t="str">
        <f>IF(ISNUMBER($F485), IF(OR(AND(OR($J485="Retired", $J485="Permanent Low-Use"), $K485&lt;=2027), (AND($J485= "New", $K485&gt;2027))), "N/A", VLOOKUP($F485, 'Source Data'!$B$15:$I$22,8)), "")</f>
        <v/>
      </c>
      <c r="AH485" s="171" t="str">
        <f>IF(ISNUMBER($F485), IF(OR(AND(OR($J485="Retired", $J485="Permanent Low-Use"), $K485&lt;=2028), (AND($J485= "New", $K485&gt;2028))), "N/A", VLOOKUP($F485, 'Source Data'!$B$15:$I$22,8)), "")</f>
        <v/>
      </c>
      <c r="AI485" s="171" t="str">
        <f>IF(ISNUMBER($F485), IF(OR(AND(OR($J485="Retired", $J485="Permanent Low-Use"), $K485&lt;=2029), (AND($J485= "New", $K485&gt;2029))), "N/A", VLOOKUP($F485, 'Source Data'!$B$15:$I$22,8)), "")</f>
        <v/>
      </c>
      <c r="AJ485" s="171" t="str">
        <f>IF(ISNUMBER($F485), IF(OR(AND(OR($J485="Retired", $J485="Permanent Low-Use"), $K485&lt;=2030), (AND($J485= "New", $K485&gt;2030))), "N/A", VLOOKUP($F485, 'Source Data'!$B$15:$I$22,8)), "")</f>
        <v/>
      </c>
      <c r="AK485" s="171" t="str">
        <f>IF($N485= 0, "N/A", IF(ISERROR(VLOOKUP($F485, 'Source Data'!$B$4:$C$11,2)), "", VLOOKUP($F485, 'Source Data'!$B$4:$C$11,2)))</f>
        <v/>
      </c>
    </row>
    <row r="486" spans="1:37" x14ac:dyDescent="0.35">
      <c r="A486" s="99"/>
      <c r="B486" s="89"/>
      <c r="C486" s="90"/>
      <c r="D486" s="90"/>
      <c r="E486" s="91"/>
      <c r="F486" s="91"/>
      <c r="G486" s="86"/>
      <c r="H486" s="87"/>
      <c r="I486" s="86"/>
      <c r="J486" s="88"/>
      <c r="K486" s="92"/>
      <c r="L486" s="168" t="str">
        <f t="shared" si="19"/>
        <v/>
      </c>
      <c r="M486" s="170" t="str">
        <f>IF(ISERROR(VLOOKUP(E486,'Source Data'!$B$67:$J$97, MATCH(F486, 'Source Data'!$B$64:$J$64,1),TRUE))=TRUE,"",VLOOKUP(E486,'Source Data'!$B$67:$J$97,MATCH(F486, 'Source Data'!$B$64:$J$64,1),TRUE))</f>
        <v/>
      </c>
      <c r="N486" s="169" t="str">
        <f t="shared" si="20"/>
        <v/>
      </c>
      <c r="O486" s="170" t="str">
        <f>IF(OR(AND(OR($J486="Retired",$J486="Permanent Low-Use"),$K486&lt;=2020),(AND($J486="New",$K486&gt;2020))),"N/A",IF($N486=0,0,IF(ISERROR(VLOOKUP($E486,'Source Data'!$B$29:$J$60, MATCH($L486, 'Source Data'!$B$26:$J$26,1),TRUE))=TRUE,"",VLOOKUP($E486,'Source Data'!$B$29:$J$60,MATCH($L486, 'Source Data'!$B$26:$J$26,1),TRUE))))</f>
        <v/>
      </c>
      <c r="P486" s="170" t="str">
        <f>IF(OR(AND(OR($J486="Retired",$J486="Permanent Low-Use"),$K486&lt;=2021),(AND($J486="New",$K486&gt;2021))),"N/A",IF($N486=0,0,IF(ISERROR(VLOOKUP($E486,'Source Data'!$B$29:$J$60, MATCH($L486, 'Source Data'!$B$26:$J$26,1),TRUE))=TRUE,"",VLOOKUP($E486,'Source Data'!$B$29:$J$60,MATCH($L486, 'Source Data'!$B$26:$J$26,1),TRUE))))</f>
        <v/>
      </c>
      <c r="Q486" s="170" t="str">
        <f>IF(OR(AND(OR($J486="Retired",$J486="Permanent Low-Use"),$K486&lt;=2022),(AND($J486="New",$K486&gt;2022))),"N/A",IF($N486=0,0,IF(ISERROR(VLOOKUP($E486,'Source Data'!$B$29:$J$60, MATCH($L486, 'Source Data'!$B$26:$J$26,1),TRUE))=TRUE,"",VLOOKUP($E486,'Source Data'!$B$29:$J$60,MATCH($L486, 'Source Data'!$B$26:$J$26,1),TRUE))))</f>
        <v/>
      </c>
      <c r="R486" s="170" t="str">
        <f>IF(OR(AND(OR($J486="Retired",$J486="Permanent Low-Use"),$K486&lt;=2023),(AND($J486="New",$K486&gt;2023))),"N/A",IF($N486=0,0,IF(ISERROR(VLOOKUP($E486,'Source Data'!$B$29:$J$60, MATCH($L486, 'Source Data'!$B$26:$J$26,1),TRUE))=TRUE,"",VLOOKUP($E486,'Source Data'!$B$29:$J$60,MATCH($L486, 'Source Data'!$B$26:$J$26,1),TRUE))))</f>
        <v/>
      </c>
      <c r="S486" s="170" t="str">
        <f>IF(OR(AND(OR($J486="Retired",$J486="Permanent Low-Use"),$K486&lt;=2024),(AND($J486="New",$K486&gt;2024))),"N/A",IF($N486=0,0,IF(ISERROR(VLOOKUP($E486,'Source Data'!$B$29:$J$60, MATCH($L486, 'Source Data'!$B$26:$J$26,1),TRUE))=TRUE,"",VLOOKUP($E486,'Source Data'!$B$29:$J$60,MATCH($L486, 'Source Data'!$B$26:$J$26,1),TRUE))))</f>
        <v/>
      </c>
      <c r="T486" s="170" t="str">
        <f>IF(OR(AND(OR($J486="Retired",$J486="Permanent Low-Use"),$K486&lt;=2025),(AND($J486="New",$K486&gt;2025))),"N/A",IF($N486=0,0,IF(ISERROR(VLOOKUP($E486,'Source Data'!$B$29:$J$60, MATCH($L486, 'Source Data'!$B$26:$J$26,1),TRUE))=TRUE,"",VLOOKUP($E486,'Source Data'!$B$29:$J$60,MATCH($L486, 'Source Data'!$B$26:$J$26,1),TRUE))))</f>
        <v/>
      </c>
      <c r="U486" s="170" t="str">
        <f>IF(OR(AND(OR($J486="Retired",$J486="Permanent Low-Use"),$K486&lt;=2026),(AND($J486="New",$K486&gt;2026))),"N/A",IF($N486=0,0,IF(ISERROR(VLOOKUP($E486,'Source Data'!$B$29:$J$60, MATCH($L486, 'Source Data'!$B$26:$J$26,1),TRUE))=TRUE,"",VLOOKUP($E486,'Source Data'!$B$29:$J$60,MATCH($L486, 'Source Data'!$B$26:$J$26,1),TRUE))))</f>
        <v/>
      </c>
      <c r="V486" s="170" t="str">
        <f>IF(OR(AND(OR($J486="Retired",$J486="Permanent Low-Use"),$K486&lt;=2027),(AND($J486="New",$K486&gt;2027))),"N/A",IF($N486=0,0,IF(ISERROR(VLOOKUP($E486,'Source Data'!$B$29:$J$60, MATCH($L486, 'Source Data'!$B$26:$J$26,1),TRUE))=TRUE,"",VLOOKUP($E486,'Source Data'!$B$29:$J$60,MATCH($L486, 'Source Data'!$B$26:$J$26,1),TRUE))))</f>
        <v/>
      </c>
      <c r="W486" s="170" t="str">
        <f>IF(OR(AND(OR($J486="Retired",$J486="Permanent Low-Use"),$K486&lt;=2028),(AND($J486="New",$K486&gt;2028))),"N/A",IF($N486=0,0,IF(ISERROR(VLOOKUP($E486,'Source Data'!$B$29:$J$60, MATCH($L486, 'Source Data'!$B$26:$J$26,1),TRUE))=TRUE,"",VLOOKUP($E486,'Source Data'!$B$29:$J$60,MATCH($L486, 'Source Data'!$B$26:$J$26,1),TRUE))))</f>
        <v/>
      </c>
      <c r="X486" s="170" t="str">
        <f>IF(OR(AND(OR($J486="Retired",$J486="Permanent Low-Use"),$K486&lt;=2029),(AND($J486="New",$K486&gt;2029))),"N/A",IF($N486=0,0,IF(ISERROR(VLOOKUP($E486,'Source Data'!$B$29:$J$60, MATCH($L486, 'Source Data'!$B$26:$J$26,1),TRUE))=TRUE,"",VLOOKUP($E486,'Source Data'!$B$29:$J$60,MATCH($L486, 'Source Data'!$B$26:$J$26,1),TRUE))))</f>
        <v/>
      </c>
      <c r="Y486" s="170" t="str">
        <f>IF(OR(AND(OR($J486="Retired",$J486="Permanent Low-Use"),$K486&lt;=2030),(AND($J486="New",$K486&gt;2030))),"N/A",IF($N486=0,0,IF(ISERROR(VLOOKUP($E486,'Source Data'!$B$29:$J$60, MATCH($L486, 'Source Data'!$B$26:$J$26,1),TRUE))=TRUE,"",VLOOKUP($E486,'Source Data'!$B$29:$J$60,MATCH($L486, 'Source Data'!$B$26:$J$26,1),TRUE))))</f>
        <v/>
      </c>
      <c r="Z486" s="171" t="str">
        <f>IF(ISNUMBER($L486),IF(OR(AND(OR($J486="Retired",$J486="Permanent Low-Use"),$K486&lt;=2020),(AND($J486="New",$K486&gt;2020))),"N/A",VLOOKUP($F486,'Source Data'!$B$15:$I$22,5)),"")</f>
        <v/>
      </c>
      <c r="AA486" s="171" t="str">
        <f>IF(ISNUMBER($F486), IF(OR(AND(OR($J486="Retired", $J486="Permanent Low-Use"), $K486&lt;=2021), (AND($J486= "New", $K486&gt;2021))), "N/A", VLOOKUP($F486, 'Source Data'!$B$15:$I$22,6)), "")</f>
        <v/>
      </c>
      <c r="AB486" s="171" t="str">
        <f>IF(ISNUMBER($F486), IF(OR(AND(OR($J486="Retired", $J486="Permanent Low-Use"), $K486&lt;=2022), (AND($J486= "New", $K486&gt;2022))), "N/A", VLOOKUP($F486, 'Source Data'!$B$15:$I$22,7)), "")</f>
        <v/>
      </c>
      <c r="AC486" s="171" t="str">
        <f>IF(ISNUMBER($F486), IF(OR(AND(OR($J486="Retired", $J486="Permanent Low-Use"), $K486&lt;=2023), (AND($J486= "New", $K486&gt;2023))), "N/A", VLOOKUP($F486, 'Source Data'!$B$15:$I$22,8)), "")</f>
        <v/>
      </c>
      <c r="AD486" s="171" t="str">
        <f>IF(ISNUMBER($F486), IF(OR(AND(OR($J486="Retired", $J486="Permanent Low-Use"), $K486&lt;=2024), (AND($J486= "New", $K486&gt;2024))), "N/A", VLOOKUP($F486, 'Source Data'!$B$15:$I$22,8)), "")</f>
        <v/>
      </c>
      <c r="AE486" s="171" t="str">
        <f>IF(ISNUMBER($F486), IF(OR(AND(OR($J486="Retired", $J486="Permanent Low-Use"), $K486&lt;=2025), (AND($J486= "New", $K486&gt;2025))), "N/A", VLOOKUP($F486, 'Source Data'!$B$15:$I$22,8)), "")</f>
        <v/>
      </c>
      <c r="AF486" s="171" t="str">
        <f>IF(ISNUMBER($F486), IF(OR(AND(OR($J486="Retired", $J486="Permanent Low-Use"), $K486&lt;=2026), (AND($J486= "New", $K486&gt;2026))), "N/A", VLOOKUP($F486, 'Source Data'!$B$15:$I$22,8)), "")</f>
        <v/>
      </c>
      <c r="AG486" s="171" t="str">
        <f>IF(ISNUMBER($F486), IF(OR(AND(OR($J486="Retired", $J486="Permanent Low-Use"), $K486&lt;=2027), (AND($J486= "New", $K486&gt;2027))), "N/A", VLOOKUP($F486, 'Source Data'!$B$15:$I$22,8)), "")</f>
        <v/>
      </c>
      <c r="AH486" s="171" t="str">
        <f>IF(ISNUMBER($F486), IF(OR(AND(OR($J486="Retired", $J486="Permanent Low-Use"), $K486&lt;=2028), (AND($J486= "New", $K486&gt;2028))), "N/A", VLOOKUP($F486, 'Source Data'!$B$15:$I$22,8)), "")</f>
        <v/>
      </c>
      <c r="AI486" s="171" t="str">
        <f>IF(ISNUMBER($F486), IF(OR(AND(OR($J486="Retired", $J486="Permanent Low-Use"), $K486&lt;=2029), (AND($J486= "New", $K486&gt;2029))), "N/A", VLOOKUP($F486, 'Source Data'!$B$15:$I$22,8)), "")</f>
        <v/>
      </c>
      <c r="AJ486" s="171" t="str">
        <f>IF(ISNUMBER($F486), IF(OR(AND(OR($J486="Retired", $J486="Permanent Low-Use"), $K486&lt;=2030), (AND($J486= "New", $K486&gt;2030))), "N/A", VLOOKUP($F486, 'Source Data'!$B$15:$I$22,8)), "")</f>
        <v/>
      </c>
      <c r="AK486" s="171" t="str">
        <f>IF($N486= 0, "N/A", IF(ISERROR(VLOOKUP($F486, 'Source Data'!$B$4:$C$11,2)), "", VLOOKUP($F486, 'Source Data'!$B$4:$C$11,2)))</f>
        <v/>
      </c>
    </row>
    <row r="487" spans="1:37" x14ac:dyDescent="0.35">
      <c r="A487" s="99"/>
      <c r="B487" s="89"/>
      <c r="C487" s="90"/>
      <c r="D487" s="90"/>
      <c r="E487" s="91"/>
      <c r="F487" s="91"/>
      <c r="G487" s="86"/>
      <c r="H487" s="87"/>
      <c r="I487" s="86"/>
      <c r="J487" s="88"/>
      <c r="K487" s="92"/>
      <c r="L487" s="168" t="str">
        <f t="shared" si="19"/>
        <v/>
      </c>
      <c r="M487" s="170" t="str">
        <f>IF(ISERROR(VLOOKUP(E487,'Source Data'!$B$67:$J$97, MATCH(F487, 'Source Data'!$B$64:$J$64,1),TRUE))=TRUE,"",VLOOKUP(E487,'Source Data'!$B$67:$J$97,MATCH(F487, 'Source Data'!$B$64:$J$64,1),TRUE))</f>
        <v/>
      </c>
      <c r="N487" s="169" t="str">
        <f t="shared" si="20"/>
        <v/>
      </c>
      <c r="O487" s="170" t="str">
        <f>IF(OR(AND(OR($J487="Retired",$J487="Permanent Low-Use"),$K487&lt;=2020),(AND($J487="New",$K487&gt;2020))),"N/A",IF($N487=0,0,IF(ISERROR(VLOOKUP($E487,'Source Data'!$B$29:$J$60, MATCH($L487, 'Source Data'!$B$26:$J$26,1),TRUE))=TRUE,"",VLOOKUP($E487,'Source Data'!$B$29:$J$60,MATCH($L487, 'Source Data'!$B$26:$J$26,1),TRUE))))</f>
        <v/>
      </c>
      <c r="P487" s="170" t="str">
        <f>IF(OR(AND(OR($J487="Retired",$J487="Permanent Low-Use"),$K487&lt;=2021),(AND($J487="New",$K487&gt;2021))),"N/A",IF($N487=0,0,IF(ISERROR(VLOOKUP($E487,'Source Data'!$B$29:$J$60, MATCH($L487, 'Source Data'!$B$26:$J$26,1),TRUE))=TRUE,"",VLOOKUP($E487,'Source Data'!$B$29:$J$60,MATCH($L487, 'Source Data'!$B$26:$J$26,1),TRUE))))</f>
        <v/>
      </c>
      <c r="Q487" s="170" t="str">
        <f>IF(OR(AND(OR($J487="Retired",$J487="Permanent Low-Use"),$K487&lt;=2022),(AND($J487="New",$K487&gt;2022))),"N/A",IF($N487=0,0,IF(ISERROR(VLOOKUP($E487,'Source Data'!$B$29:$J$60, MATCH($L487, 'Source Data'!$B$26:$J$26,1),TRUE))=TRUE,"",VLOOKUP($E487,'Source Data'!$B$29:$J$60,MATCH($L487, 'Source Data'!$B$26:$J$26,1),TRUE))))</f>
        <v/>
      </c>
      <c r="R487" s="170" t="str">
        <f>IF(OR(AND(OR($J487="Retired",$J487="Permanent Low-Use"),$K487&lt;=2023),(AND($J487="New",$K487&gt;2023))),"N/A",IF($N487=0,0,IF(ISERROR(VLOOKUP($E487,'Source Data'!$B$29:$J$60, MATCH($L487, 'Source Data'!$B$26:$J$26,1),TRUE))=TRUE,"",VLOOKUP($E487,'Source Data'!$B$29:$J$60,MATCH($L487, 'Source Data'!$B$26:$J$26,1),TRUE))))</f>
        <v/>
      </c>
      <c r="S487" s="170" t="str">
        <f>IF(OR(AND(OR($J487="Retired",$J487="Permanent Low-Use"),$K487&lt;=2024),(AND($J487="New",$K487&gt;2024))),"N/A",IF($N487=0,0,IF(ISERROR(VLOOKUP($E487,'Source Data'!$B$29:$J$60, MATCH($L487, 'Source Data'!$B$26:$J$26,1),TRUE))=TRUE,"",VLOOKUP($E487,'Source Data'!$B$29:$J$60,MATCH($L487, 'Source Data'!$B$26:$J$26,1),TRUE))))</f>
        <v/>
      </c>
      <c r="T487" s="170" t="str">
        <f>IF(OR(AND(OR($J487="Retired",$J487="Permanent Low-Use"),$K487&lt;=2025),(AND($J487="New",$K487&gt;2025))),"N/A",IF($N487=0,0,IF(ISERROR(VLOOKUP($E487,'Source Data'!$B$29:$J$60, MATCH($L487, 'Source Data'!$B$26:$J$26,1),TRUE))=TRUE,"",VLOOKUP($E487,'Source Data'!$B$29:$J$60,MATCH($L487, 'Source Data'!$B$26:$J$26,1),TRUE))))</f>
        <v/>
      </c>
      <c r="U487" s="170" t="str">
        <f>IF(OR(AND(OR($J487="Retired",$J487="Permanent Low-Use"),$K487&lt;=2026),(AND($J487="New",$K487&gt;2026))),"N/A",IF($N487=0,0,IF(ISERROR(VLOOKUP($E487,'Source Data'!$B$29:$J$60, MATCH($L487, 'Source Data'!$B$26:$J$26,1),TRUE))=TRUE,"",VLOOKUP($E487,'Source Data'!$B$29:$J$60,MATCH($L487, 'Source Data'!$B$26:$J$26,1),TRUE))))</f>
        <v/>
      </c>
      <c r="V487" s="170" t="str">
        <f>IF(OR(AND(OR($J487="Retired",$J487="Permanent Low-Use"),$K487&lt;=2027),(AND($J487="New",$K487&gt;2027))),"N/A",IF($N487=0,0,IF(ISERROR(VLOOKUP($E487,'Source Data'!$B$29:$J$60, MATCH($L487, 'Source Data'!$B$26:$J$26,1),TRUE))=TRUE,"",VLOOKUP($E487,'Source Data'!$B$29:$J$60,MATCH($L487, 'Source Data'!$B$26:$J$26,1),TRUE))))</f>
        <v/>
      </c>
      <c r="W487" s="170" t="str">
        <f>IF(OR(AND(OR($J487="Retired",$J487="Permanent Low-Use"),$K487&lt;=2028),(AND($J487="New",$K487&gt;2028))),"N/A",IF($N487=0,0,IF(ISERROR(VLOOKUP($E487,'Source Data'!$B$29:$J$60, MATCH($L487, 'Source Data'!$B$26:$J$26,1),TRUE))=TRUE,"",VLOOKUP($E487,'Source Data'!$B$29:$J$60,MATCH($L487, 'Source Data'!$B$26:$J$26,1),TRUE))))</f>
        <v/>
      </c>
      <c r="X487" s="170" t="str">
        <f>IF(OR(AND(OR($J487="Retired",$J487="Permanent Low-Use"),$K487&lt;=2029),(AND($J487="New",$K487&gt;2029))),"N/A",IF($N487=0,0,IF(ISERROR(VLOOKUP($E487,'Source Data'!$B$29:$J$60, MATCH($L487, 'Source Data'!$B$26:$J$26,1),TRUE))=TRUE,"",VLOOKUP($E487,'Source Data'!$B$29:$J$60,MATCH($L487, 'Source Data'!$B$26:$J$26,1),TRUE))))</f>
        <v/>
      </c>
      <c r="Y487" s="170" t="str">
        <f>IF(OR(AND(OR($J487="Retired",$J487="Permanent Low-Use"),$K487&lt;=2030),(AND($J487="New",$K487&gt;2030))),"N/A",IF($N487=0,0,IF(ISERROR(VLOOKUP($E487,'Source Data'!$B$29:$J$60, MATCH($L487, 'Source Data'!$B$26:$J$26,1),TRUE))=TRUE,"",VLOOKUP($E487,'Source Data'!$B$29:$J$60,MATCH($L487, 'Source Data'!$B$26:$J$26,1),TRUE))))</f>
        <v/>
      </c>
      <c r="Z487" s="171" t="str">
        <f>IF(ISNUMBER($L487),IF(OR(AND(OR($J487="Retired",$J487="Permanent Low-Use"),$K487&lt;=2020),(AND($J487="New",$K487&gt;2020))),"N/A",VLOOKUP($F487,'Source Data'!$B$15:$I$22,5)),"")</f>
        <v/>
      </c>
      <c r="AA487" s="171" t="str">
        <f>IF(ISNUMBER($F487), IF(OR(AND(OR($J487="Retired", $J487="Permanent Low-Use"), $K487&lt;=2021), (AND($J487= "New", $K487&gt;2021))), "N/A", VLOOKUP($F487, 'Source Data'!$B$15:$I$22,6)), "")</f>
        <v/>
      </c>
      <c r="AB487" s="171" t="str">
        <f>IF(ISNUMBER($F487), IF(OR(AND(OR($J487="Retired", $J487="Permanent Low-Use"), $K487&lt;=2022), (AND($J487= "New", $K487&gt;2022))), "N/A", VLOOKUP($F487, 'Source Data'!$B$15:$I$22,7)), "")</f>
        <v/>
      </c>
      <c r="AC487" s="171" t="str">
        <f>IF(ISNUMBER($F487), IF(OR(AND(OR($J487="Retired", $J487="Permanent Low-Use"), $K487&lt;=2023), (AND($J487= "New", $K487&gt;2023))), "N/A", VLOOKUP($F487, 'Source Data'!$B$15:$I$22,8)), "")</f>
        <v/>
      </c>
      <c r="AD487" s="171" t="str">
        <f>IF(ISNUMBER($F487), IF(OR(AND(OR($J487="Retired", $J487="Permanent Low-Use"), $K487&lt;=2024), (AND($J487= "New", $K487&gt;2024))), "N/A", VLOOKUP($F487, 'Source Data'!$B$15:$I$22,8)), "")</f>
        <v/>
      </c>
      <c r="AE487" s="171" t="str">
        <f>IF(ISNUMBER($F487), IF(OR(AND(OR($J487="Retired", $J487="Permanent Low-Use"), $K487&lt;=2025), (AND($J487= "New", $K487&gt;2025))), "N/A", VLOOKUP($F487, 'Source Data'!$B$15:$I$22,8)), "")</f>
        <v/>
      </c>
      <c r="AF487" s="171" t="str">
        <f>IF(ISNUMBER($F487), IF(OR(AND(OR($J487="Retired", $J487="Permanent Low-Use"), $K487&lt;=2026), (AND($J487= "New", $K487&gt;2026))), "N/A", VLOOKUP($F487, 'Source Data'!$B$15:$I$22,8)), "")</f>
        <v/>
      </c>
      <c r="AG487" s="171" t="str">
        <f>IF(ISNUMBER($F487), IF(OR(AND(OR($J487="Retired", $J487="Permanent Low-Use"), $K487&lt;=2027), (AND($J487= "New", $K487&gt;2027))), "N/A", VLOOKUP($F487, 'Source Data'!$B$15:$I$22,8)), "")</f>
        <v/>
      </c>
      <c r="AH487" s="171" t="str">
        <f>IF(ISNUMBER($F487), IF(OR(AND(OR($J487="Retired", $J487="Permanent Low-Use"), $K487&lt;=2028), (AND($J487= "New", $K487&gt;2028))), "N/A", VLOOKUP($F487, 'Source Data'!$B$15:$I$22,8)), "")</f>
        <v/>
      </c>
      <c r="AI487" s="171" t="str">
        <f>IF(ISNUMBER($F487), IF(OR(AND(OR($J487="Retired", $J487="Permanent Low-Use"), $K487&lt;=2029), (AND($J487= "New", $K487&gt;2029))), "N/A", VLOOKUP($F487, 'Source Data'!$B$15:$I$22,8)), "")</f>
        <v/>
      </c>
      <c r="AJ487" s="171" t="str">
        <f>IF(ISNUMBER($F487), IF(OR(AND(OR($J487="Retired", $J487="Permanent Low-Use"), $K487&lt;=2030), (AND($J487= "New", $K487&gt;2030))), "N/A", VLOOKUP($F487, 'Source Data'!$B$15:$I$22,8)), "")</f>
        <v/>
      </c>
      <c r="AK487" s="171" t="str">
        <f>IF($N487= 0, "N/A", IF(ISERROR(VLOOKUP($F487, 'Source Data'!$B$4:$C$11,2)), "", VLOOKUP($F487, 'Source Data'!$B$4:$C$11,2)))</f>
        <v/>
      </c>
    </row>
    <row r="488" spans="1:37" x14ac:dyDescent="0.35">
      <c r="A488" s="99"/>
      <c r="B488" s="89"/>
      <c r="C488" s="90"/>
      <c r="D488" s="90"/>
      <c r="E488" s="91"/>
      <c r="F488" s="91"/>
      <c r="G488" s="86"/>
      <c r="H488" s="87"/>
      <c r="I488" s="86"/>
      <c r="J488" s="88"/>
      <c r="K488" s="92"/>
      <c r="L488" s="168" t="str">
        <f t="shared" si="19"/>
        <v/>
      </c>
      <c r="M488" s="170" t="str">
        <f>IF(ISERROR(VLOOKUP(E488,'Source Data'!$B$67:$J$97, MATCH(F488, 'Source Data'!$B$64:$J$64,1),TRUE))=TRUE,"",VLOOKUP(E488,'Source Data'!$B$67:$J$97,MATCH(F488, 'Source Data'!$B$64:$J$64,1),TRUE))</f>
        <v/>
      </c>
      <c r="N488" s="169" t="str">
        <f t="shared" si="20"/>
        <v/>
      </c>
      <c r="O488" s="170" t="str">
        <f>IF(OR(AND(OR($J488="Retired",$J488="Permanent Low-Use"),$K488&lt;=2020),(AND($J488="New",$K488&gt;2020))),"N/A",IF($N488=0,0,IF(ISERROR(VLOOKUP($E488,'Source Data'!$B$29:$J$60, MATCH($L488, 'Source Data'!$B$26:$J$26,1),TRUE))=TRUE,"",VLOOKUP($E488,'Source Data'!$B$29:$J$60,MATCH($L488, 'Source Data'!$B$26:$J$26,1),TRUE))))</f>
        <v/>
      </c>
      <c r="P488" s="170" t="str">
        <f>IF(OR(AND(OR($J488="Retired",$J488="Permanent Low-Use"),$K488&lt;=2021),(AND($J488="New",$K488&gt;2021))),"N/A",IF($N488=0,0,IF(ISERROR(VLOOKUP($E488,'Source Data'!$B$29:$J$60, MATCH($L488, 'Source Data'!$B$26:$J$26,1),TRUE))=TRUE,"",VLOOKUP($E488,'Source Data'!$B$29:$J$60,MATCH($L488, 'Source Data'!$B$26:$J$26,1),TRUE))))</f>
        <v/>
      </c>
      <c r="Q488" s="170" t="str">
        <f>IF(OR(AND(OR($J488="Retired",$J488="Permanent Low-Use"),$K488&lt;=2022),(AND($J488="New",$K488&gt;2022))),"N/A",IF($N488=0,0,IF(ISERROR(VLOOKUP($E488,'Source Data'!$B$29:$J$60, MATCH($L488, 'Source Data'!$B$26:$J$26,1),TRUE))=TRUE,"",VLOOKUP($E488,'Source Data'!$B$29:$J$60,MATCH($L488, 'Source Data'!$B$26:$J$26,1),TRUE))))</f>
        <v/>
      </c>
      <c r="R488" s="170" t="str">
        <f>IF(OR(AND(OR($J488="Retired",$J488="Permanent Low-Use"),$K488&lt;=2023),(AND($J488="New",$K488&gt;2023))),"N/A",IF($N488=0,0,IF(ISERROR(VLOOKUP($E488,'Source Data'!$B$29:$J$60, MATCH($L488, 'Source Data'!$B$26:$J$26,1),TRUE))=TRUE,"",VLOOKUP($E488,'Source Data'!$B$29:$J$60,MATCH($L488, 'Source Data'!$B$26:$J$26,1),TRUE))))</f>
        <v/>
      </c>
      <c r="S488" s="170" t="str">
        <f>IF(OR(AND(OR($J488="Retired",$J488="Permanent Low-Use"),$K488&lt;=2024),(AND($J488="New",$K488&gt;2024))),"N/A",IF($N488=0,0,IF(ISERROR(VLOOKUP($E488,'Source Data'!$B$29:$J$60, MATCH($L488, 'Source Data'!$B$26:$J$26,1),TRUE))=TRUE,"",VLOOKUP($E488,'Source Data'!$B$29:$J$60,MATCH($L488, 'Source Data'!$B$26:$J$26,1),TRUE))))</f>
        <v/>
      </c>
      <c r="T488" s="170" t="str">
        <f>IF(OR(AND(OR($J488="Retired",$J488="Permanent Low-Use"),$K488&lt;=2025),(AND($J488="New",$K488&gt;2025))),"N/A",IF($N488=0,0,IF(ISERROR(VLOOKUP($E488,'Source Data'!$B$29:$J$60, MATCH($L488, 'Source Data'!$B$26:$J$26,1),TRUE))=TRUE,"",VLOOKUP($E488,'Source Data'!$B$29:$J$60,MATCH($L488, 'Source Data'!$B$26:$J$26,1),TRUE))))</f>
        <v/>
      </c>
      <c r="U488" s="170" t="str">
        <f>IF(OR(AND(OR($J488="Retired",$J488="Permanent Low-Use"),$K488&lt;=2026),(AND($J488="New",$K488&gt;2026))),"N/A",IF($N488=0,0,IF(ISERROR(VLOOKUP($E488,'Source Data'!$B$29:$J$60, MATCH($L488, 'Source Data'!$B$26:$J$26,1),TRUE))=TRUE,"",VLOOKUP($E488,'Source Data'!$B$29:$J$60,MATCH($L488, 'Source Data'!$B$26:$J$26,1),TRUE))))</f>
        <v/>
      </c>
      <c r="V488" s="170" t="str">
        <f>IF(OR(AND(OR($J488="Retired",$J488="Permanent Low-Use"),$K488&lt;=2027),(AND($J488="New",$K488&gt;2027))),"N/A",IF($N488=0,0,IF(ISERROR(VLOOKUP($E488,'Source Data'!$B$29:$J$60, MATCH($L488, 'Source Data'!$B$26:$J$26,1),TRUE))=TRUE,"",VLOOKUP($E488,'Source Data'!$B$29:$J$60,MATCH($L488, 'Source Data'!$B$26:$J$26,1),TRUE))))</f>
        <v/>
      </c>
      <c r="W488" s="170" t="str">
        <f>IF(OR(AND(OR($J488="Retired",$J488="Permanent Low-Use"),$K488&lt;=2028),(AND($J488="New",$K488&gt;2028))),"N/A",IF($N488=0,0,IF(ISERROR(VLOOKUP($E488,'Source Data'!$B$29:$J$60, MATCH($L488, 'Source Data'!$B$26:$J$26,1),TRUE))=TRUE,"",VLOOKUP($E488,'Source Data'!$B$29:$J$60,MATCH($L488, 'Source Data'!$B$26:$J$26,1),TRUE))))</f>
        <v/>
      </c>
      <c r="X488" s="170" t="str">
        <f>IF(OR(AND(OR($J488="Retired",$J488="Permanent Low-Use"),$K488&lt;=2029),(AND($J488="New",$K488&gt;2029))),"N/A",IF($N488=0,0,IF(ISERROR(VLOOKUP($E488,'Source Data'!$B$29:$J$60, MATCH($L488, 'Source Data'!$B$26:$J$26,1),TRUE))=TRUE,"",VLOOKUP($E488,'Source Data'!$B$29:$J$60,MATCH($L488, 'Source Data'!$B$26:$J$26,1),TRUE))))</f>
        <v/>
      </c>
      <c r="Y488" s="170" t="str">
        <f>IF(OR(AND(OR($J488="Retired",$J488="Permanent Low-Use"),$K488&lt;=2030),(AND($J488="New",$K488&gt;2030))),"N/A",IF($N488=0,0,IF(ISERROR(VLOOKUP($E488,'Source Data'!$B$29:$J$60, MATCH($L488, 'Source Data'!$B$26:$J$26,1),TRUE))=TRUE,"",VLOOKUP($E488,'Source Data'!$B$29:$J$60,MATCH($L488, 'Source Data'!$B$26:$J$26,1),TRUE))))</f>
        <v/>
      </c>
      <c r="Z488" s="171" t="str">
        <f>IF(ISNUMBER($L488),IF(OR(AND(OR($J488="Retired",$J488="Permanent Low-Use"),$K488&lt;=2020),(AND($J488="New",$K488&gt;2020))),"N/A",VLOOKUP($F488,'Source Data'!$B$15:$I$22,5)),"")</f>
        <v/>
      </c>
      <c r="AA488" s="171" t="str">
        <f>IF(ISNUMBER($F488), IF(OR(AND(OR($J488="Retired", $J488="Permanent Low-Use"), $K488&lt;=2021), (AND($J488= "New", $K488&gt;2021))), "N/A", VLOOKUP($F488, 'Source Data'!$B$15:$I$22,6)), "")</f>
        <v/>
      </c>
      <c r="AB488" s="171" t="str">
        <f>IF(ISNUMBER($F488), IF(OR(AND(OR($J488="Retired", $J488="Permanent Low-Use"), $K488&lt;=2022), (AND($J488= "New", $K488&gt;2022))), "N/A", VLOOKUP($F488, 'Source Data'!$B$15:$I$22,7)), "")</f>
        <v/>
      </c>
      <c r="AC488" s="171" t="str">
        <f>IF(ISNUMBER($F488), IF(OR(AND(OR($J488="Retired", $J488="Permanent Low-Use"), $K488&lt;=2023), (AND($J488= "New", $K488&gt;2023))), "N/A", VLOOKUP($F488, 'Source Data'!$B$15:$I$22,8)), "")</f>
        <v/>
      </c>
      <c r="AD488" s="171" t="str">
        <f>IF(ISNUMBER($F488), IF(OR(AND(OR($J488="Retired", $J488="Permanent Low-Use"), $K488&lt;=2024), (AND($J488= "New", $K488&gt;2024))), "N/A", VLOOKUP($F488, 'Source Data'!$B$15:$I$22,8)), "")</f>
        <v/>
      </c>
      <c r="AE488" s="171" t="str">
        <f>IF(ISNUMBER($F488), IF(OR(AND(OR($J488="Retired", $J488="Permanent Low-Use"), $K488&lt;=2025), (AND($J488= "New", $K488&gt;2025))), "N/A", VLOOKUP($F488, 'Source Data'!$B$15:$I$22,8)), "")</f>
        <v/>
      </c>
      <c r="AF488" s="171" t="str">
        <f>IF(ISNUMBER($F488), IF(OR(AND(OR($J488="Retired", $J488="Permanent Low-Use"), $K488&lt;=2026), (AND($J488= "New", $K488&gt;2026))), "N/A", VLOOKUP($F488, 'Source Data'!$B$15:$I$22,8)), "")</f>
        <v/>
      </c>
      <c r="AG488" s="171" t="str">
        <f>IF(ISNUMBER($F488), IF(OR(AND(OR($J488="Retired", $J488="Permanent Low-Use"), $K488&lt;=2027), (AND($J488= "New", $K488&gt;2027))), "N/A", VLOOKUP($F488, 'Source Data'!$B$15:$I$22,8)), "")</f>
        <v/>
      </c>
      <c r="AH488" s="171" t="str">
        <f>IF(ISNUMBER($F488), IF(OR(AND(OR($J488="Retired", $J488="Permanent Low-Use"), $K488&lt;=2028), (AND($J488= "New", $K488&gt;2028))), "N/A", VLOOKUP($F488, 'Source Data'!$B$15:$I$22,8)), "")</f>
        <v/>
      </c>
      <c r="AI488" s="171" t="str">
        <f>IF(ISNUMBER($F488), IF(OR(AND(OR($J488="Retired", $J488="Permanent Low-Use"), $K488&lt;=2029), (AND($J488= "New", $K488&gt;2029))), "N/A", VLOOKUP($F488, 'Source Data'!$B$15:$I$22,8)), "")</f>
        <v/>
      </c>
      <c r="AJ488" s="171" t="str">
        <f>IF(ISNUMBER($F488), IF(OR(AND(OR($J488="Retired", $J488="Permanent Low-Use"), $K488&lt;=2030), (AND($J488= "New", $K488&gt;2030))), "N/A", VLOOKUP($F488, 'Source Data'!$B$15:$I$22,8)), "")</f>
        <v/>
      </c>
      <c r="AK488" s="171" t="str">
        <f>IF($N488= 0, "N/A", IF(ISERROR(VLOOKUP($F488, 'Source Data'!$B$4:$C$11,2)), "", VLOOKUP($F488, 'Source Data'!$B$4:$C$11,2)))</f>
        <v/>
      </c>
    </row>
    <row r="489" spans="1:37" x14ac:dyDescent="0.35">
      <c r="A489" s="99"/>
      <c r="B489" s="89"/>
      <c r="C489" s="90"/>
      <c r="D489" s="90"/>
      <c r="E489" s="91"/>
      <c r="F489" s="91"/>
      <c r="G489" s="86"/>
      <c r="H489" s="87"/>
      <c r="I489" s="86"/>
      <c r="J489" s="88"/>
      <c r="K489" s="92"/>
      <c r="L489" s="168" t="str">
        <f t="shared" si="19"/>
        <v/>
      </c>
      <c r="M489" s="170" t="str">
        <f>IF(ISERROR(VLOOKUP(E489,'Source Data'!$B$67:$J$97, MATCH(F489, 'Source Data'!$B$64:$J$64,1),TRUE))=TRUE,"",VLOOKUP(E489,'Source Data'!$B$67:$J$97,MATCH(F489, 'Source Data'!$B$64:$J$64,1),TRUE))</f>
        <v/>
      </c>
      <c r="N489" s="169" t="str">
        <f t="shared" si="20"/>
        <v/>
      </c>
      <c r="O489" s="170" t="str">
        <f>IF(OR(AND(OR($J489="Retired",$J489="Permanent Low-Use"),$K489&lt;=2020),(AND($J489="New",$K489&gt;2020))),"N/A",IF($N489=0,0,IF(ISERROR(VLOOKUP($E489,'Source Data'!$B$29:$J$60, MATCH($L489, 'Source Data'!$B$26:$J$26,1),TRUE))=TRUE,"",VLOOKUP($E489,'Source Data'!$B$29:$J$60,MATCH($L489, 'Source Data'!$B$26:$J$26,1),TRUE))))</f>
        <v/>
      </c>
      <c r="P489" s="170" t="str">
        <f>IF(OR(AND(OR($J489="Retired",$J489="Permanent Low-Use"),$K489&lt;=2021),(AND($J489="New",$K489&gt;2021))),"N/A",IF($N489=0,0,IF(ISERROR(VLOOKUP($E489,'Source Data'!$B$29:$J$60, MATCH($L489, 'Source Data'!$B$26:$J$26,1),TRUE))=TRUE,"",VLOOKUP($E489,'Source Data'!$B$29:$J$60,MATCH($L489, 'Source Data'!$B$26:$J$26,1),TRUE))))</f>
        <v/>
      </c>
      <c r="Q489" s="170" t="str">
        <f>IF(OR(AND(OR($J489="Retired",$J489="Permanent Low-Use"),$K489&lt;=2022),(AND($J489="New",$K489&gt;2022))),"N/A",IF($N489=0,0,IF(ISERROR(VLOOKUP($E489,'Source Data'!$B$29:$J$60, MATCH($L489, 'Source Data'!$B$26:$J$26,1),TRUE))=TRUE,"",VLOOKUP($E489,'Source Data'!$B$29:$J$60,MATCH($L489, 'Source Data'!$B$26:$J$26,1),TRUE))))</f>
        <v/>
      </c>
      <c r="R489" s="170" t="str">
        <f>IF(OR(AND(OR($J489="Retired",$J489="Permanent Low-Use"),$K489&lt;=2023),(AND($J489="New",$K489&gt;2023))),"N/A",IF($N489=0,0,IF(ISERROR(VLOOKUP($E489,'Source Data'!$B$29:$J$60, MATCH($L489, 'Source Data'!$B$26:$J$26,1),TRUE))=TRUE,"",VLOOKUP($E489,'Source Data'!$B$29:$J$60,MATCH($L489, 'Source Data'!$B$26:$J$26,1),TRUE))))</f>
        <v/>
      </c>
      <c r="S489" s="170" t="str">
        <f>IF(OR(AND(OR($J489="Retired",$J489="Permanent Low-Use"),$K489&lt;=2024),(AND($J489="New",$K489&gt;2024))),"N/A",IF($N489=0,0,IF(ISERROR(VLOOKUP($E489,'Source Data'!$B$29:$J$60, MATCH($L489, 'Source Data'!$B$26:$J$26,1),TRUE))=TRUE,"",VLOOKUP($E489,'Source Data'!$B$29:$J$60,MATCH($L489, 'Source Data'!$B$26:$J$26,1),TRUE))))</f>
        <v/>
      </c>
      <c r="T489" s="170" t="str">
        <f>IF(OR(AND(OR($J489="Retired",$J489="Permanent Low-Use"),$K489&lt;=2025),(AND($J489="New",$K489&gt;2025))),"N/A",IF($N489=0,0,IF(ISERROR(VLOOKUP($E489,'Source Data'!$B$29:$J$60, MATCH($L489, 'Source Data'!$B$26:$J$26,1),TRUE))=TRUE,"",VLOOKUP($E489,'Source Data'!$B$29:$J$60,MATCH($L489, 'Source Data'!$B$26:$J$26,1),TRUE))))</f>
        <v/>
      </c>
      <c r="U489" s="170" t="str">
        <f>IF(OR(AND(OR($J489="Retired",$J489="Permanent Low-Use"),$K489&lt;=2026),(AND($J489="New",$K489&gt;2026))),"N/A",IF($N489=0,0,IF(ISERROR(VLOOKUP($E489,'Source Data'!$B$29:$J$60, MATCH($L489, 'Source Data'!$B$26:$J$26,1),TRUE))=TRUE,"",VLOOKUP($E489,'Source Data'!$B$29:$J$60,MATCH($L489, 'Source Data'!$B$26:$J$26,1),TRUE))))</f>
        <v/>
      </c>
      <c r="V489" s="170" t="str">
        <f>IF(OR(AND(OR($J489="Retired",$J489="Permanent Low-Use"),$K489&lt;=2027),(AND($J489="New",$K489&gt;2027))),"N/A",IF($N489=0,0,IF(ISERROR(VLOOKUP($E489,'Source Data'!$B$29:$J$60, MATCH($L489, 'Source Data'!$B$26:$J$26,1),TRUE))=TRUE,"",VLOOKUP($E489,'Source Data'!$B$29:$J$60,MATCH($L489, 'Source Data'!$B$26:$J$26,1),TRUE))))</f>
        <v/>
      </c>
      <c r="W489" s="170" t="str">
        <f>IF(OR(AND(OR($J489="Retired",$J489="Permanent Low-Use"),$K489&lt;=2028),(AND($J489="New",$K489&gt;2028))),"N/A",IF($N489=0,0,IF(ISERROR(VLOOKUP($E489,'Source Data'!$B$29:$J$60, MATCH($L489, 'Source Data'!$B$26:$J$26,1),TRUE))=TRUE,"",VLOOKUP($E489,'Source Data'!$B$29:$J$60,MATCH($L489, 'Source Data'!$B$26:$J$26,1),TRUE))))</f>
        <v/>
      </c>
      <c r="X489" s="170" t="str">
        <f>IF(OR(AND(OR($J489="Retired",$J489="Permanent Low-Use"),$K489&lt;=2029),(AND($J489="New",$K489&gt;2029))),"N/A",IF($N489=0,0,IF(ISERROR(VLOOKUP($E489,'Source Data'!$B$29:$J$60, MATCH($L489, 'Source Data'!$B$26:$J$26,1),TRUE))=TRUE,"",VLOOKUP($E489,'Source Data'!$B$29:$J$60,MATCH($L489, 'Source Data'!$B$26:$J$26,1),TRUE))))</f>
        <v/>
      </c>
      <c r="Y489" s="170" t="str">
        <f>IF(OR(AND(OR($J489="Retired",$J489="Permanent Low-Use"),$K489&lt;=2030),(AND($J489="New",$K489&gt;2030))),"N/A",IF($N489=0,0,IF(ISERROR(VLOOKUP($E489,'Source Data'!$B$29:$J$60, MATCH($L489, 'Source Data'!$B$26:$J$26,1),TRUE))=TRUE,"",VLOOKUP($E489,'Source Data'!$B$29:$J$60,MATCH($L489, 'Source Data'!$B$26:$J$26,1),TRUE))))</f>
        <v/>
      </c>
      <c r="Z489" s="171" t="str">
        <f>IF(ISNUMBER($L489),IF(OR(AND(OR($J489="Retired",$J489="Permanent Low-Use"),$K489&lt;=2020),(AND($J489="New",$K489&gt;2020))),"N/A",VLOOKUP($F489,'Source Data'!$B$15:$I$22,5)),"")</f>
        <v/>
      </c>
      <c r="AA489" s="171" t="str">
        <f>IF(ISNUMBER($F489), IF(OR(AND(OR($J489="Retired", $J489="Permanent Low-Use"), $K489&lt;=2021), (AND($J489= "New", $K489&gt;2021))), "N/A", VLOOKUP($F489, 'Source Data'!$B$15:$I$22,6)), "")</f>
        <v/>
      </c>
      <c r="AB489" s="171" t="str">
        <f>IF(ISNUMBER($F489), IF(OR(AND(OR($J489="Retired", $J489="Permanent Low-Use"), $K489&lt;=2022), (AND($J489= "New", $K489&gt;2022))), "N/A", VLOOKUP($F489, 'Source Data'!$B$15:$I$22,7)), "")</f>
        <v/>
      </c>
      <c r="AC489" s="171" t="str">
        <f>IF(ISNUMBER($F489), IF(OR(AND(OR($J489="Retired", $J489="Permanent Low-Use"), $K489&lt;=2023), (AND($J489= "New", $K489&gt;2023))), "N/A", VLOOKUP($F489, 'Source Data'!$B$15:$I$22,8)), "")</f>
        <v/>
      </c>
      <c r="AD489" s="171" t="str">
        <f>IF(ISNUMBER($F489), IF(OR(AND(OR($J489="Retired", $J489="Permanent Low-Use"), $K489&lt;=2024), (AND($J489= "New", $K489&gt;2024))), "N/A", VLOOKUP($F489, 'Source Data'!$B$15:$I$22,8)), "")</f>
        <v/>
      </c>
      <c r="AE489" s="171" t="str">
        <f>IF(ISNUMBER($F489), IF(OR(AND(OR($J489="Retired", $J489="Permanent Low-Use"), $K489&lt;=2025), (AND($J489= "New", $K489&gt;2025))), "N/A", VLOOKUP($F489, 'Source Data'!$B$15:$I$22,8)), "")</f>
        <v/>
      </c>
      <c r="AF489" s="171" t="str">
        <f>IF(ISNUMBER($F489), IF(OR(AND(OR($J489="Retired", $J489="Permanent Low-Use"), $K489&lt;=2026), (AND($J489= "New", $K489&gt;2026))), "N/A", VLOOKUP($F489, 'Source Data'!$B$15:$I$22,8)), "")</f>
        <v/>
      </c>
      <c r="AG489" s="171" t="str">
        <f>IF(ISNUMBER($F489), IF(OR(AND(OR($J489="Retired", $J489="Permanent Low-Use"), $K489&lt;=2027), (AND($J489= "New", $K489&gt;2027))), "N/A", VLOOKUP($F489, 'Source Data'!$B$15:$I$22,8)), "")</f>
        <v/>
      </c>
      <c r="AH489" s="171" t="str">
        <f>IF(ISNUMBER($F489), IF(OR(AND(OR($J489="Retired", $J489="Permanent Low-Use"), $K489&lt;=2028), (AND($J489= "New", $K489&gt;2028))), "N/A", VLOOKUP($F489, 'Source Data'!$B$15:$I$22,8)), "")</f>
        <v/>
      </c>
      <c r="AI489" s="171" t="str">
        <f>IF(ISNUMBER($F489), IF(OR(AND(OR($J489="Retired", $J489="Permanent Low-Use"), $K489&lt;=2029), (AND($J489= "New", $K489&gt;2029))), "N/A", VLOOKUP($F489, 'Source Data'!$B$15:$I$22,8)), "")</f>
        <v/>
      </c>
      <c r="AJ489" s="171" t="str">
        <f>IF(ISNUMBER($F489), IF(OR(AND(OR($J489="Retired", $J489="Permanent Low-Use"), $K489&lt;=2030), (AND($J489= "New", $K489&gt;2030))), "N/A", VLOOKUP($F489, 'Source Data'!$B$15:$I$22,8)), "")</f>
        <v/>
      </c>
      <c r="AK489" s="171" t="str">
        <f>IF($N489= 0, "N/A", IF(ISERROR(VLOOKUP($F489, 'Source Data'!$B$4:$C$11,2)), "", VLOOKUP($F489, 'Source Data'!$B$4:$C$11,2)))</f>
        <v/>
      </c>
    </row>
    <row r="490" spans="1:37" x14ac:dyDescent="0.35">
      <c r="A490" s="99"/>
      <c r="B490" s="89"/>
      <c r="C490" s="90"/>
      <c r="D490" s="90"/>
      <c r="E490" s="91"/>
      <c r="F490" s="91"/>
      <c r="G490" s="86"/>
      <c r="H490" s="87"/>
      <c r="I490" s="86"/>
      <c r="J490" s="88"/>
      <c r="K490" s="92"/>
      <c r="L490" s="168" t="str">
        <f t="shared" si="19"/>
        <v/>
      </c>
      <c r="M490" s="170" t="str">
        <f>IF(ISERROR(VLOOKUP(E490,'Source Data'!$B$67:$J$97, MATCH(F490, 'Source Data'!$B$64:$J$64,1),TRUE))=TRUE,"",VLOOKUP(E490,'Source Data'!$B$67:$J$97,MATCH(F490, 'Source Data'!$B$64:$J$64,1),TRUE))</f>
        <v/>
      </c>
      <c r="N490" s="169" t="str">
        <f t="shared" si="20"/>
        <v/>
      </c>
      <c r="O490" s="170" t="str">
        <f>IF(OR(AND(OR($J490="Retired",$J490="Permanent Low-Use"),$K490&lt;=2020),(AND($J490="New",$K490&gt;2020))),"N/A",IF($N490=0,0,IF(ISERROR(VLOOKUP($E490,'Source Data'!$B$29:$J$60, MATCH($L490, 'Source Data'!$B$26:$J$26,1),TRUE))=TRUE,"",VLOOKUP($E490,'Source Data'!$B$29:$J$60,MATCH($L490, 'Source Data'!$B$26:$J$26,1),TRUE))))</f>
        <v/>
      </c>
      <c r="P490" s="170" t="str">
        <f>IF(OR(AND(OR($J490="Retired",$J490="Permanent Low-Use"),$K490&lt;=2021),(AND($J490="New",$K490&gt;2021))),"N/A",IF($N490=0,0,IF(ISERROR(VLOOKUP($E490,'Source Data'!$B$29:$J$60, MATCH($L490, 'Source Data'!$B$26:$J$26,1),TRUE))=TRUE,"",VLOOKUP($E490,'Source Data'!$B$29:$J$60,MATCH($L490, 'Source Data'!$B$26:$J$26,1),TRUE))))</f>
        <v/>
      </c>
      <c r="Q490" s="170" t="str">
        <f>IF(OR(AND(OR($J490="Retired",$J490="Permanent Low-Use"),$K490&lt;=2022),(AND($J490="New",$K490&gt;2022))),"N/A",IF($N490=0,0,IF(ISERROR(VLOOKUP($E490,'Source Data'!$B$29:$J$60, MATCH($L490, 'Source Data'!$B$26:$J$26,1),TRUE))=TRUE,"",VLOOKUP($E490,'Source Data'!$B$29:$J$60,MATCH($L490, 'Source Data'!$B$26:$J$26,1),TRUE))))</f>
        <v/>
      </c>
      <c r="R490" s="170" t="str">
        <f>IF(OR(AND(OR($J490="Retired",$J490="Permanent Low-Use"),$K490&lt;=2023),(AND($J490="New",$K490&gt;2023))),"N/A",IF($N490=0,0,IF(ISERROR(VLOOKUP($E490,'Source Data'!$B$29:$J$60, MATCH($L490, 'Source Data'!$B$26:$J$26,1),TRUE))=TRUE,"",VLOOKUP($E490,'Source Data'!$B$29:$J$60,MATCH($L490, 'Source Data'!$B$26:$J$26,1),TRUE))))</f>
        <v/>
      </c>
      <c r="S490" s="170" t="str">
        <f>IF(OR(AND(OR($J490="Retired",$J490="Permanent Low-Use"),$K490&lt;=2024),(AND($J490="New",$K490&gt;2024))),"N/A",IF($N490=0,0,IF(ISERROR(VLOOKUP($E490,'Source Data'!$B$29:$J$60, MATCH($L490, 'Source Data'!$B$26:$J$26,1),TRUE))=TRUE,"",VLOOKUP($E490,'Source Data'!$B$29:$J$60,MATCH($L490, 'Source Data'!$B$26:$J$26,1),TRUE))))</f>
        <v/>
      </c>
      <c r="T490" s="170" t="str">
        <f>IF(OR(AND(OR($J490="Retired",$J490="Permanent Low-Use"),$K490&lt;=2025),(AND($J490="New",$K490&gt;2025))),"N/A",IF($N490=0,0,IF(ISERROR(VLOOKUP($E490,'Source Data'!$B$29:$J$60, MATCH($L490, 'Source Data'!$B$26:$J$26,1),TRUE))=TRUE,"",VLOOKUP($E490,'Source Data'!$B$29:$J$60,MATCH($L490, 'Source Data'!$B$26:$J$26,1),TRUE))))</f>
        <v/>
      </c>
      <c r="U490" s="170" t="str">
        <f>IF(OR(AND(OR($J490="Retired",$J490="Permanent Low-Use"),$K490&lt;=2026),(AND($J490="New",$K490&gt;2026))),"N/A",IF($N490=0,0,IF(ISERROR(VLOOKUP($E490,'Source Data'!$B$29:$J$60, MATCH($L490, 'Source Data'!$B$26:$J$26,1),TRUE))=TRUE,"",VLOOKUP($E490,'Source Data'!$B$29:$J$60,MATCH($L490, 'Source Data'!$B$26:$J$26,1),TRUE))))</f>
        <v/>
      </c>
      <c r="V490" s="170" t="str">
        <f>IF(OR(AND(OR($J490="Retired",$J490="Permanent Low-Use"),$K490&lt;=2027),(AND($J490="New",$K490&gt;2027))),"N/A",IF($N490=0,0,IF(ISERROR(VLOOKUP($E490,'Source Data'!$B$29:$J$60, MATCH($L490, 'Source Data'!$B$26:$J$26,1),TRUE))=TRUE,"",VLOOKUP($E490,'Source Data'!$B$29:$J$60,MATCH($L490, 'Source Data'!$B$26:$J$26,1),TRUE))))</f>
        <v/>
      </c>
      <c r="W490" s="170" t="str">
        <f>IF(OR(AND(OR($J490="Retired",$J490="Permanent Low-Use"),$K490&lt;=2028),(AND($J490="New",$K490&gt;2028))),"N/A",IF($N490=0,0,IF(ISERROR(VLOOKUP($E490,'Source Data'!$B$29:$J$60, MATCH($L490, 'Source Data'!$B$26:$J$26,1),TRUE))=TRUE,"",VLOOKUP($E490,'Source Data'!$B$29:$J$60,MATCH($L490, 'Source Data'!$B$26:$J$26,1),TRUE))))</f>
        <v/>
      </c>
      <c r="X490" s="170" t="str">
        <f>IF(OR(AND(OR($J490="Retired",$J490="Permanent Low-Use"),$K490&lt;=2029),(AND($J490="New",$K490&gt;2029))),"N/A",IF($N490=0,0,IF(ISERROR(VLOOKUP($E490,'Source Data'!$B$29:$J$60, MATCH($L490, 'Source Data'!$B$26:$J$26,1),TRUE))=TRUE,"",VLOOKUP($E490,'Source Data'!$B$29:$J$60,MATCH($L490, 'Source Data'!$B$26:$J$26,1),TRUE))))</f>
        <v/>
      </c>
      <c r="Y490" s="170" t="str">
        <f>IF(OR(AND(OR($J490="Retired",$J490="Permanent Low-Use"),$K490&lt;=2030),(AND($J490="New",$K490&gt;2030))),"N/A",IF($N490=0,0,IF(ISERROR(VLOOKUP($E490,'Source Data'!$B$29:$J$60, MATCH($L490, 'Source Data'!$B$26:$J$26,1),TRUE))=TRUE,"",VLOOKUP($E490,'Source Data'!$B$29:$J$60,MATCH($L490, 'Source Data'!$B$26:$J$26,1),TRUE))))</f>
        <v/>
      </c>
      <c r="Z490" s="171" t="str">
        <f>IF(ISNUMBER($L490),IF(OR(AND(OR($J490="Retired",$J490="Permanent Low-Use"),$K490&lt;=2020),(AND($J490="New",$K490&gt;2020))),"N/A",VLOOKUP($F490,'Source Data'!$B$15:$I$22,5)),"")</f>
        <v/>
      </c>
      <c r="AA490" s="171" t="str">
        <f>IF(ISNUMBER($F490), IF(OR(AND(OR($J490="Retired", $J490="Permanent Low-Use"), $K490&lt;=2021), (AND($J490= "New", $K490&gt;2021))), "N/A", VLOOKUP($F490, 'Source Data'!$B$15:$I$22,6)), "")</f>
        <v/>
      </c>
      <c r="AB490" s="171" t="str">
        <f>IF(ISNUMBER($F490), IF(OR(AND(OR($J490="Retired", $J490="Permanent Low-Use"), $K490&lt;=2022), (AND($J490= "New", $K490&gt;2022))), "N/A", VLOOKUP($F490, 'Source Data'!$B$15:$I$22,7)), "")</f>
        <v/>
      </c>
      <c r="AC490" s="171" t="str">
        <f>IF(ISNUMBER($F490), IF(OR(AND(OR($J490="Retired", $J490="Permanent Low-Use"), $K490&lt;=2023), (AND($J490= "New", $K490&gt;2023))), "N/A", VLOOKUP($F490, 'Source Data'!$B$15:$I$22,8)), "")</f>
        <v/>
      </c>
      <c r="AD490" s="171" t="str">
        <f>IF(ISNUMBER($F490), IF(OR(AND(OR($J490="Retired", $J490="Permanent Low-Use"), $K490&lt;=2024), (AND($J490= "New", $K490&gt;2024))), "N/A", VLOOKUP($F490, 'Source Data'!$B$15:$I$22,8)), "")</f>
        <v/>
      </c>
      <c r="AE490" s="171" t="str">
        <f>IF(ISNUMBER($F490), IF(OR(AND(OR($J490="Retired", $J490="Permanent Low-Use"), $K490&lt;=2025), (AND($J490= "New", $K490&gt;2025))), "N/A", VLOOKUP($F490, 'Source Data'!$B$15:$I$22,8)), "")</f>
        <v/>
      </c>
      <c r="AF490" s="171" t="str">
        <f>IF(ISNUMBER($F490), IF(OR(AND(OR($J490="Retired", $J490="Permanent Low-Use"), $K490&lt;=2026), (AND($J490= "New", $K490&gt;2026))), "N/A", VLOOKUP($F490, 'Source Data'!$B$15:$I$22,8)), "")</f>
        <v/>
      </c>
      <c r="AG490" s="171" t="str">
        <f>IF(ISNUMBER($F490), IF(OR(AND(OR($J490="Retired", $J490="Permanent Low-Use"), $K490&lt;=2027), (AND($J490= "New", $K490&gt;2027))), "N/A", VLOOKUP($F490, 'Source Data'!$B$15:$I$22,8)), "")</f>
        <v/>
      </c>
      <c r="AH490" s="171" t="str">
        <f>IF(ISNUMBER($F490), IF(OR(AND(OR($J490="Retired", $J490="Permanent Low-Use"), $K490&lt;=2028), (AND($J490= "New", $K490&gt;2028))), "N/A", VLOOKUP($F490, 'Source Data'!$B$15:$I$22,8)), "")</f>
        <v/>
      </c>
      <c r="AI490" s="171" t="str">
        <f>IF(ISNUMBER($F490), IF(OR(AND(OR($J490="Retired", $J490="Permanent Low-Use"), $K490&lt;=2029), (AND($J490= "New", $K490&gt;2029))), "N/A", VLOOKUP($F490, 'Source Data'!$B$15:$I$22,8)), "")</f>
        <v/>
      </c>
      <c r="AJ490" s="171" t="str">
        <f>IF(ISNUMBER($F490), IF(OR(AND(OR($J490="Retired", $J490="Permanent Low-Use"), $K490&lt;=2030), (AND($J490= "New", $K490&gt;2030))), "N/A", VLOOKUP($F490, 'Source Data'!$B$15:$I$22,8)), "")</f>
        <v/>
      </c>
      <c r="AK490" s="171" t="str">
        <f>IF($N490= 0, "N/A", IF(ISERROR(VLOOKUP($F490, 'Source Data'!$B$4:$C$11,2)), "", VLOOKUP($F490, 'Source Data'!$B$4:$C$11,2)))</f>
        <v/>
      </c>
    </row>
    <row r="491" spans="1:37" x14ac:dyDescent="0.35">
      <c r="A491" s="99"/>
      <c r="B491" s="89"/>
      <c r="C491" s="90"/>
      <c r="D491" s="90"/>
      <c r="E491" s="91"/>
      <c r="F491" s="91"/>
      <c r="G491" s="86"/>
      <c r="H491" s="87"/>
      <c r="I491" s="86"/>
      <c r="J491" s="88"/>
      <c r="K491" s="92"/>
      <c r="L491" s="168" t="str">
        <f t="shared" si="19"/>
        <v/>
      </c>
      <c r="M491" s="170" t="str">
        <f>IF(ISERROR(VLOOKUP(E491,'Source Data'!$B$67:$J$97, MATCH(F491, 'Source Data'!$B$64:$J$64,1),TRUE))=TRUE,"",VLOOKUP(E491,'Source Data'!$B$67:$J$97,MATCH(F491, 'Source Data'!$B$64:$J$64,1),TRUE))</f>
        <v/>
      </c>
      <c r="N491" s="169" t="str">
        <f t="shared" si="20"/>
        <v/>
      </c>
      <c r="O491" s="170" t="str">
        <f>IF(OR(AND(OR($J491="Retired",$J491="Permanent Low-Use"),$K491&lt;=2020),(AND($J491="New",$K491&gt;2020))),"N/A",IF($N491=0,0,IF(ISERROR(VLOOKUP($E491,'Source Data'!$B$29:$J$60, MATCH($L491, 'Source Data'!$B$26:$J$26,1),TRUE))=TRUE,"",VLOOKUP($E491,'Source Data'!$B$29:$J$60,MATCH($L491, 'Source Data'!$B$26:$J$26,1),TRUE))))</f>
        <v/>
      </c>
      <c r="P491" s="170" t="str">
        <f>IF(OR(AND(OR($J491="Retired",$J491="Permanent Low-Use"),$K491&lt;=2021),(AND($J491="New",$K491&gt;2021))),"N/A",IF($N491=0,0,IF(ISERROR(VLOOKUP($E491,'Source Data'!$B$29:$J$60, MATCH($L491, 'Source Data'!$B$26:$J$26,1),TRUE))=TRUE,"",VLOOKUP($E491,'Source Data'!$B$29:$J$60,MATCH($L491, 'Source Data'!$B$26:$J$26,1),TRUE))))</f>
        <v/>
      </c>
      <c r="Q491" s="170" t="str">
        <f>IF(OR(AND(OR($J491="Retired",$J491="Permanent Low-Use"),$K491&lt;=2022),(AND($J491="New",$K491&gt;2022))),"N/A",IF($N491=0,0,IF(ISERROR(VLOOKUP($E491,'Source Data'!$B$29:$J$60, MATCH($L491, 'Source Data'!$B$26:$J$26,1),TRUE))=TRUE,"",VLOOKUP($E491,'Source Data'!$B$29:$J$60,MATCH($L491, 'Source Data'!$B$26:$J$26,1),TRUE))))</f>
        <v/>
      </c>
      <c r="R491" s="170" t="str">
        <f>IF(OR(AND(OR($J491="Retired",$J491="Permanent Low-Use"),$K491&lt;=2023),(AND($J491="New",$K491&gt;2023))),"N/A",IF($N491=0,0,IF(ISERROR(VLOOKUP($E491,'Source Data'!$B$29:$J$60, MATCH($L491, 'Source Data'!$B$26:$J$26,1),TRUE))=TRUE,"",VLOOKUP($E491,'Source Data'!$B$29:$J$60,MATCH($L491, 'Source Data'!$B$26:$J$26,1),TRUE))))</f>
        <v/>
      </c>
      <c r="S491" s="170" t="str">
        <f>IF(OR(AND(OR($J491="Retired",$J491="Permanent Low-Use"),$K491&lt;=2024),(AND($J491="New",$K491&gt;2024))),"N/A",IF($N491=0,0,IF(ISERROR(VLOOKUP($E491,'Source Data'!$B$29:$J$60, MATCH($L491, 'Source Data'!$B$26:$J$26,1),TRUE))=TRUE,"",VLOOKUP($E491,'Source Data'!$B$29:$J$60,MATCH($L491, 'Source Data'!$B$26:$J$26,1),TRUE))))</f>
        <v/>
      </c>
      <c r="T491" s="170" t="str">
        <f>IF(OR(AND(OR($J491="Retired",$J491="Permanent Low-Use"),$K491&lt;=2025),(AND($J491="New",$K491&gt;2025))),"N/A",IF($N491=0,0,IF(ISERROR(VLOOKUP($E491,'Source Data'!$B$29:$J$60, MATCH($L491, 'Source Data'!$B$26:$J$26,1),TRUE))=TRUE,"",VLOOKUP($E491,'Source Data'!$B$29:$J$60,MATCH($L491, 'Source Data'!$B$26:$J$26,1),TRUE))))</f>
        <v/>
      </c>
      <c r="U491" s="170" t="str">
        <f>IF(OR(AND(OR($J491="Retired",$J491="Permanent Low-Use"),$K491&lt;=2026),(AND($J491="New",$K491&gt;2026))),"N/A",IF($N491=0,0,IF(ISERROR(VLOOKUP($E491,'Source Data'!$B$29:$J$60, MATCH($L491, 'Source Data'!$B$26:$J$26,1),TRUE))=TRUE,"",VLOOKUP($E491,'Source Data'!$B$29:$J$60,MATCH($L491, 'Source Data'!$B$26:$J$26,1),TRUE))))</f>
        <v/>
      </c>
      <c r="V491" s="170" t="str">
        <f>IF(OR(AND(OR($J491="Retired",$J491="Permanent Low-Use"),$K491&lt;=2027),(AND($J491="New",$K491&gt;2027))),"N/A",IF($N491=0,0,IF(ISERROR(VLOOKUP($E491,'Source Data'!$B$29:$J$60, MATCH($L491, 'Source Data'!$B$26:$J$26,1),TRUE))=TRUE,"",VLOOKUP($E491,'Source Data'!$B$29:$J$60,MATCH($L491, 'Source Data'!$B$26:$J$26,1),TRUE))))</f>
        <v/>
      </c>
      <c r="W491" s="170" t="str">
        <f>IF(OR(AND(OR($J491="Retired",$J491="Permanent Low-Use"),$K491&lt;=2028),(AND($J491="New",$K491&gt;2028))),"N/A",IF($N491=0,0,IF(ISERROR(VLOOKUP($E491,'Source Data'!$B$29:$J$60, MATCH($L491, 'Source Data'!$B$26:$J$26,1),TRUE))=TRUE,"",VLOOKUP($E491,'Source Data'!$B$29:$J$60,MATCH($L491, 'Source Data'!$B$26:$J$26,1),TRUE))))</f>
        <v/>
      </c>
      <c r="X491" s="170" t="str">
        <f>IF(OR(AND(OR($J491="Retired",$J491="Permanent Low-Use"),$K491&lt;=2029),(AND($J491="New",$K491&gt;2029))),"N/A",IF($N491=0,0,IF(ISERROR(VLOOKUP($E491,'Source Data'!$B$29:$J$60, MATCH($L491, 'Source Data'!$B$26:$J$26,1),TRUE))=TRUE,"",VLOOKUP($E491,'Source Data'!$B$29:$J$60,MATCH($L491, 'Source Data'!$B$26:$J$26,1),TRUE))))</f>
        <v/>
      </c>
      <c r="Y491" s="170" t="str">
        <f>IF(OR(AND(OR($J491="Retired",$J491="Permanent Low-Use"),$K491&lt;=2030),(AND($J491="New",$K491&gt;2030))),"N/A",IF($N491=0,0,IF(ISERROR(VLOOKUP($E491,'Source Data'!$B$29:$J$60, MATCH($L491, 'Source Data'!$B$26:$J$26,1),TRUE))=TRUE,"",VLOOKUP($E491,'Source Data'!$B$29:$J$60,MATCH($L491, 'Source Data'!$B$26:$J$26,1),TRUE))))</f>
        <v/>
      </c>
      <c r="Z491" s="171" t="str">
        <f>IF(ISNUMBER($L491),IF(OR(AND(OR($J491="Retired",$J491="Permanent Low-Use"),$K491&lt;=2020),(AND($J491="New",$K491&gt;2020))),"N/A",VLOOKUP($F491,'Source Data'!$B$15:$I$22,5)),"")</f>
        <v/>
      </c>
      <c r="AA491" s="171" t="str">
        <f>IF(ISNUMBER($F491), IF(OR(AND(OR($J491="Retired", $J491="Permanent Low-Use"), $K491&lt;=2021), (AND($J491= "New", $K491&gt;2021))), "N/A", VLOOKUP($F491, 'Source Data'!$B$15:$I$22,6)), "")</f>
        <v/>
      </c>
      <c r="AB491" s="171" t="str">
        <f>IF(ISNUMBER($F491), IF(OR(AND(OR($J491="Retired", $J491="Permanent Low-Use"), $K491&lt;=2022), (AND($J491= "New", $K491&gt;2022))), "N/A", VLOOKUP($F491, 'Source Data'!$B$15:$I$22,7)), "")</f>
        <v/>
      </c>
      <c r="AC491" s="171" t="str">
        <f>IF(ISNUMBER($F491), IF(OR(AND(OR($J491="Retired", $J491="Permanent Low-Use"), $K491&lt;=2023), (AND($J491= "New", $K491&gt;2023))), "N/A", VLOOKUP($F491, 'Source Data'!$B$15:$I$22,8)), "")</f>
        <v/>
      </c>
      <c r="AD491" s="171" t="str">
        <f>IF(ISNUMBER($F491), IF(OR(AND(OR($J491="Retired", $J491="Permanent Low-Use"), $K491&lt;=2024), (AND($J491= "New", $K491&gt;2024))), "N/A", VLOOKUP($F491, 'Source Data'!$B$15:$I$22,8)), "")</f>
        <v/>
      </c>
      <c r="AE491" s="171" t="str">
        <f>IF(ISNUMBER($F491), IF(OR(AND(OR($J491="Retired", $J491="Permanent Low-Use"), $K491&lt;=2025), (AND($J491= "New", $K491&gt;2025))), "N/A", VLOOKUP($F491, 'Source Data'!$B$15:$I$22,8)), "")</f>
        <v/>
      </c>
      <c r="AF491" s="171" t="str">
        <f>IF(ISNUMBER($F491), IF(OR(AND(OR($J491="Retired", $J491="Permanent Low-Use"), $K491&lt;=2026), (AND($J491= "New", $K491&gt;2026))), "N/A", VLOOKUP($F491, 'Source Data'!$B$15:$I$22,8)), "")</f>
        <v/>
      </c>
      <c r="AG491" s="171" t="str">
        <f>IF(ISNUMBER($F491), IF(OR(AND(OR($J491="Retired", $J491="Permanent Low-Use"), $K491&lt;=2027), (AND($J491= "New", $K491&gt;2027))), "N/A", VLOOKUP($F491, 'Source Data'!$B$15:$I$22,8)), "")</f>
        <v/>
      </c>
      <c r="AH491" s="171" t="str">
        <f>IF(ISNUMBER($F491), IF(OR(AND(OR($J491="Retired", $J491="Permanent Low-Use"), $K491&lt;=2028), (AND($J491= "New", $K491&gt;2028))), "N/A", VLOOKUP($F491, 'Source Data'!$B$15:$I$22,8)), "")</f>
        <v/>
      </c>
      <c r="AI491" s="171" t="str">
        <f>IF(ISNUMBER($F491), IF(OR(AND(OR($J491="Retired", $J491="Permanent Low-Use"), $K491&lt;=2029), (AND($J491= "New", $K491&gt;2029))), "N/A", VLOOKUP($F491, 'Source Data'!$B$15:$I$22,8)), "")</f>
        <v/>
      </c>
      <c r="AJ491" s="171" t="str">
        <f>IF(ISNUMBER($F491), IF(OR(AND(OR($J491="Retired", $J491="Permanent Low-Use"), $K491&lt;=2030), (AND($J491= "New", $K491&gt;2030))), "N/A", VLOOKUP($F491, 'Source Data'!$B$15:$I$22,8)), "")</f>
        <v/>
      </c>
      <c r="AK491" s="171" t="str">
        <f>IF($N491= 0, "N/A", IF(ISERROR(VLOOKUP($F491, 'Source Data'!$B$4:$C$11,2)), "", VLOOKUP($F491, 'Source Data'!$B$4:$C$11,2)))</f>
        <v/>
      </c>
    </row>
    <row r="492" spans="1:37" x14ac:dyDescent="0.35">
      <c r="A492" s="99"/>
      <c r="B492" s="89"/>
      <c r="C492" s="90"/>
      <c r="D492" s="90"/>
      <c r="E492" s="91"/>
      <c r="F492" s="91"/>
      <c r="G492" s="86"/>
      <c r="H492" s="87"/>
      <c r="I492" s="86"/>
      <c r="J492" s="88"/>
      <c r="K492" s="92"/>
      <c r="L492" s="168" t="str">
        <f t="shared" si="19"/>
        <v/>
      </c>
      <c r="M492" s="170" t="str">
        <f>IF(ISERROR(VLOOKUP(E492,'Source Data'!$B$67:$J$97, MATCH(F492, 'Source Data'!$B$64:$J$64,1),TRUE))=TRUE,"",VLOOKUP(E492,'Source Data'!$B$67:$J$97,MATCH(F492, 'Source Data'!$B$64:$J$64,1),TRUE))</f>
        <v/>
      </c>
      <c r="N492" s="169" t="str">
        <f t="shared" si="20"/>
        <v/>
      </c>
      <c r="O492" s="170" t="str">
        <f>IF(OR(AND(OR($J492="Retired",$J492="Permanent Low-Use"),$K492&lt;=2020),(AND($J492="New",$K492&gt;2020))),"N/A",IF($N492=0,0,IF(ISERROR(VLOOKUP($E492,'Source Data'!$B$29:$J$60, MATCH($L492, 'Source Data'!$B$26:$J$26,1),TRUE))=TRUE,"",VLOOKUP($E492,'Source Data'!$B$29:$J$60,MATCH($L492, 'Source Data'!$B$26:$J$26,1),TRUE))))</f>
        <v/>
      </c>
      <c r="P492" s="170" t="str">
        <f>IF(OR(AND(OR($J492="Retired",$J492="Permanent Low-Use"),$K492&lt;=2021),(AND($J492="New",$K492&gt;2021))),"N/A",IF($N492=0,0,IF(ISERROR(VLOOKUP($E492,'Source Data'!$B$29:$J$60, MATCH($L492, 'Source Data'!$B$26:$J$26,1),TRUE))=TRUE,"",VLOOKUP($E492,'Source Data'!$B$29:$J$60,MATCH($L492, 'Source Data'!$B$26:$J$26,1),TRUE))))</f>
        <v/>
      </c>
      <c r="Q492" s="170" t="str">
        <f>IF(OR(AND(OR($J492="Retired",$J492="Permanent Low-Use"),$K492&lt;=2022),(AND($J492="New",$K492&gt;2022))),"N/A",IF($N492=0,0,IF(ISERROR(VLOOKUP($E492,'Source Data'!$B$29:$J$60, MATCH($L492, 'Source Data'!$B$26:$J$26,1),TRUE))=TRUE,"",VLOOKUP($E492,'Source Data'!$B$29:$J$60,MATCH($L492, 'Source Data'!$B$26:$J$26,1),TRUE))))</f>
        <v/>
      </c>
      <c r="R492" s="170" t="str">
        <f>IF(OR(AND(OR($J492="Retired",$J492="Permanent Low-Use"),$K492&lt;=2023),(AND($J492="New",$K492&gt;2023))),"N/A",IF($N492=0,0,IF(ISERROR(VLOOKUP($E492,'Source Data'!$B$29:$J$60, MATCH($L492, 'Source Data'!$B$26:$J$26,1),TRUE))=TRUE,"",VLOOKUP($E492,'Source Data'!$B$29:$J$60,MATCH($L492, 'Source Data'!$B$26:$J$26,1),TRUE))))</f>
        <v/>
      </c>
      <c r="S492" s="170" t="str">
        <f>IF(OR(AND(OR($J492="Retired",$J492="Permanent Low-Use"),$K492&lt;=2024),(AND($J492="New",$K492&gt;2024))),"N/A",IF($N492=0,0,IF(ISERROR(VLOOKUP($E492,'Source Data'!$B$29:$J$60, MATCH($L492, 'Source Data'!$B$26:$J$26,1),TRUE))=TRUE,"",VLOOKUP($E492,'Source Data'!$B$29:$J$60,MATCH($L492, 'Source Data'!$B$26:$J$26,1),TRUE))))</f>
        <v/>
      </c>
      <c r="T492" s="170" t="str">
        <f>IF(OR(AND(OR($J492="Retired",$J492="Permanent Low-Use"),$K492&lt;=2025),(AND($J492="New",$K492&gt;2025))),"N/A",IF($N492=0,0,IF(ISERROR(VLOOKUP($E492,'Source Data'!$B$29:$J$60, MATCH($L492, 'Source Data'!$B$26:$J$26,1),TRUE))=TRUE,"",VLOOKUP($E492,'Source Data'!$B$29:$J$60,MATCH($L492, 'Source Data'!$B$26:$J$26,1),TRUE))))</f>
        <v/>
      </c>
      <c r="U492" s="170" t="str">
        <f>IF(OR(AND(OR($J492="Retired",$J492="Permanent Low-Use"),$K492&lt;=2026),(AND($J492="New",$K492&gt;2026))),"N/A",IF($N492=0,0,IF(ISERROR(VLOOKUP($E492,'Source Data'!$B$29:$J$60, MATCH($L492, 'Source Data'!$B$26:$J$26,1),TRUE))=TRUE,"",VLOOKUP($E492,'Source Data'!$B$29:$J$60,MATCH($L492, 'Source Data'!$B$26:$J$26,1),TRUE))))</f>
        <v/>
      </c>
      <c r="V492" s="170" t="str">
        <f>IF(OR(AND(OR($J492="Retired",$J492="Permanent Low-Use"),$K492&lt;=2027),(AND($J492="New",$K492&gt;2027))),"N/A",IF($N492=0,0,IF(ISERROR(VLOOKUP($E492,'Source Data'!$B$29:$J$60, MATCH($L492, 'Source Data'!$B$26:$J$26,1),TRUE))=TRUE,"",VLOOKUP($E492,'Source Data'!$B$29:$J$60,MATCH($L492, 'Source Data'!$B$26:$J$26,1),TRUE))))</f>
        <v/>
      </c>
      <c r="W492" s="170" t="str">
        <f>IF(OR(AND(OR($J492="Retired",$J492="Permanent Low-Use"),$K492&lt;=2028),(AND($J492="New",$K492&gt;2028))),"N/A",IF($N492=0,0,IF(ISERROR(VLOOKUP($E492,'Source Data'!$B$29:$J$60, MATCH($L492, 'Source Data'!$B$26:$J$26,1),TRUE))=TRUE,"",VLOOKUP($E492,'Source Data'!$B$29:$J$60,MATCH($L492, 'Source Data'!$B$26:$J$26,1),TRUE))))</f>
        <v/>
      </c>
      <c r="X492" s="170" t="str">
        <f>IF(OR(AND(OR($J492="Retired",$J492="Permanent Low-Use"),$K492&lt;=2029),(AND($J492="New",$K492&gt;2029))),"N/A",IF($N492=0,0,IF(ISERROR(VLOOKUP($E492,'Source Data'!$B$29:$J$60, MATCH($L492, 'Source Data'!$B$26:$J$26,1),TRUE))=TRUE,"",VLOOKUP($E492,'Source Data'!$B$29:$J$60,MATCH($L492, 'Source Data'!$B$26:$J$26,1),TRUE))))</f>
        <v/>
      </c>
      <c r="Y492" s="170" t="str">
        <f>IF(OR(AND(OR($J492="Retired",$J492="Permanent Low-Use"),$K492&lt;=2030),(AND($J492="New",$K492&gt;2030))),"N/A",IF($N492=0,0,IF(ISERROR(VLOOKUP($E492,'Source Data'!$B$29:$J$60, MATCH($L492, 'Source Data'!$B$26:$J$26,1),TRUE))=TRUE,"",VLOOKUP($E492,'Source Data'!$B$29:$J$60,MATCH($L492, 'Source Data'!$B$26:$J$26,1),TRUE))))</f>
        <v/>
      </c>
      <c r="Z492" s="171" t="str">
        <f>IF(ISNUMBER($L492),IF(OR(AND(OR($J492="Retired",$J492="Permanent Low-Use"),$K492&lt;=2020),(AND($J492="New",$K492&gt;2020))),"N/A",VLOOKUP($F492,'Source Data'!$B$15:$I$22,5)),"")</f>
        <v/>
      </c>
      <c r="AA492" s="171" t="str">
        <f>IF(ISNUMBER($F492), IF(OR(AND(OR($J492="Retired", $J492="Permanent Low-Use"), $K492&lt;=2021), (AND($J492= "New", $K492&gt;2021))), "N/A", VLOOKUP($F492, 'Source Data'!$B$15:$I$22,6)), "")</f>
        <v/>
      </c>
      <c r="AB492" s="171" t="str">
        <f>IF(ISNUMBER($F492), IF(OR(AND(OR($J492="Retired", $J492="Permanent Low-Use"), $K492&lt;=2022), (AND($J492= "New", $K492&gt;2022))), "N/A", VLOOKUP($F492, 'Source Data'!$B$15:$I$22,7)), "")</f>
        <v/>
      </c>
      <c r="AC492" s="171" t="str">
        <f>IF(ISNUMBER($F492), IF(OR(AND(OR($J492="Retired", $J492="Permanent Low-Use"), $K492&lt;=2023), (AND($J492= "New", $K492&gt;2023))), "N/A", VLOOKUP($F492, 'Source Data'!$B$15:$I$22,8)), "")</f>
        <v/>
      </c>
      <c r="AD492" s="171" t="str">
        <f>IF(ISNUMBER($F492), IF(OR(AND(OR($J492="Retired", $J492="Permanent Low-Use"), $K492&lt;=2024), (AND($J492= "New", $K492&gt;2024))), "N/A", VLOOKUP($F492, 'Source Data'!$B$15:$I$22,8)), "")</f>
        <v/>
      </c>
      <c r="AE492" s="171" t="str">
        <f>IF(ISNUMBER($F492), IF(OR(AND(OR($J492="Retired", $J492="Permanent Low-Use"), $K492&lt;=2025), (AND($J492= "New", $K492&gt;2025))), "N/A", VLOOKUP($F492, 'Source Data'!$B$15:$I$22,8)), "")</f>
        <v/>
      </c>
      <c r="AF492" s="171" t="str">
        <f>IF(ISNUMBER($F492), IF(OR(AND(OR($J492="Retired", $J492="Permanent Low-Use"), $K492&lt;=2026), (AND($J492= "New", $K492&gt;2026))), "N/A", VLOOKUP($F492, 'Source Data'!$B$15:$I$22,8)), "")</f>
        <v/>
      </c>
      <c r="AG492" s="171" t="str">
        <f>IF(ISNUMBER($F492), IF(OR(AND(OR($J492="Retired", $J492="Permanent Low-Use"), $K492&lt;=2027), (AND($J492= "New", $K492&gt;2027))), "N/A", VLOOKUP($F492, 'Source Data'!$B$15:$I$22,8)), "")</f>
        <v/>
      </c>
      <c r="AH492" s="171" t="str">
        <f>IF(ISNUMBER($F492), IF(OR(AND(OR($J492="Retired", $J492="Permanent Low-Use"), $K492&lt;=2028), (AND($J492= "New", $K492&gt;2028))), "N/A", VLOOKUP($F492, 'Source Data'!$B$15:$I$22,8)), "")</f>
        <v/>
      </c>
      <c r="AI492" s="171" t="str">
        <f>IF(ISNUMBER($F492), IF(OR(AND(OR($J492="Retired", $J492="Permanent Low-Use"), $K492&lt;=2029), (AND($J492= "New", $K492&gt;2029))), "N/A", VLOOKUP($F492, 'Source Data'!$B$15:$I$22,8)), "")</f>
        <v/>
      </c>
      <c r="AJ492" s="171" t="str">
        <f>IF(ISNUMBER($F492), IF(OR(AND(OR($J492="Retired", $J492="Permanent Low-Use"), $K492&lt;=2030), (AND($J492= "New", $K492&gt;2030))), "N/A", VLOOKUP($F492, 'Source Data'!$B$15:$I$22,8)), "")</f>
        <v/>
      </c>
      <c r="AK492" s="171" t="str">
        <f>IF($N492= 0, "N/A", IF(ISERROR(VLOOKUP($F492, 'Source Data'!$B$4:$C$11,2)), "", VLOOKUP($F492, 'Source Data'!$B$4:$C$11,2)))</f>
        <v/>
      </c>
    </row>
    <row r="493" spans="1:37" x14ac:dyDescent="0.35">
      <c r="A493" s="99"/>
      <c r="B493" s="89"/>
      <c r="C493" s="90"/>
      <c r="D493" s="90"/>
      <c r="E493" s="91"/>
      <c r="F493" s="91"/>
      <c r="G493" s="86"/>
      <c r="H493" s="87"/>
      <c r="I493" s="86"/>
      <c r="J493" s="88"/>
      <c r="K493" s="92"/>
      <c r="L493" s="168" t="str">
        <f t="shared" si="19"/>
        <v/>
      </c>
      <c r="M493" s="170" t="str">
        <f>IF(ISERROR(VLOOKUP(E493,'Source Data'!$B$67:$J$97, MATCH(F493, 'Source Data'!$B$64:$J$64,1),TRUE))=TRUE,"",VLOOKUP(E493,'Source Data'!$B$67:$J$97,MATCH(F493, 'Source Data'!$B$64:$J$64,1),TRUE))</f>
        <v/>
      </c>
      <c r="N493" s="169" t="str">
        <f t="shared" si="20"/>
        <v/>
      </c>
      <c r="O493" s="170" t="str">
        <f>IF(OR(AND(OR($J493="Retired",$J493="Permanent Low-Use"),$K493&lt;=2020),(AND($J493="New",$K493&gt;2020))),"N/A",IF($N493=0,0,IF(ISERROR(VLOOKUP($E493,'Source Data'!$B$29:$J$60, MATCH($L493, 'Source Data'!$B$26:$J$26,1),TRUE))=TRUE,"",VLOOKUP($E493,'Source Data'!$B$29:$J$60,MATCH($L493, 'Source Data'!$B$26:$J$26,1),TRUE))))</f>
        <v/>
      </c>
      <c r="P493" s="170" t="str">
        <f>IF(OR(AND(OR($J493="Retired",$J493="Permanent Low-Use"),$K493&lt;=2021),(AND($J493="New",$K493&gt;2021))),"N/A",IF($N493=0,0,IF(ISERROR(VLOOKUP($E493,'Source Data'!$B$29:$J$60, MATCH($L493, 'Source Data'!$B$26:$J$26,1),TRUE))=TRUE,"",VLOOKUP($E493,'Source Data'!$B$29:$J$60,MATCH($L493, 'Source Data'!$B$26:$J$26,1),TRUE))))</f>
        <v/>
      </c>
      <c r="Q493" s="170" t="str">
        <f>IF(OR(AND(OR($J493="Retired",$J493="Permanent Low-Use"),$K493&lt;=2022),(AND($J493="New",$K493&gt;2022))),"N/A",IF($N493=0,0,IF(ISERROR(VLOOKUP($E493,'Source Data'!$B$29:$J$60, MATCH($L493, 'Source Data'!$B$26:$J$26,1),TRUE))=TRUE,"",VLOOKUP($E493,'Source Data'!$B$29:$J$60,MATCH($L493, 'Source Data'!$B$26:$J$26,1),TRUE))))</f>
        <v/>
      </c>
      <c r="R493" s="170" t="str">
        <f>IF(OR(AND(OR($J493="Retired",$J493="Permanent Low-Use"),$K493&lt;=2023),(AND($J493="New",$K493&gt;2023))),"N/A",IF($N493=0,0,IF(ISERROR(VLOOKUP($E493,'Source Data'!$B$29:$J$60, MATCH($L493, 'Source Data'!$B$26:$J$26,1),TRUE))=TRUE,"",VLOOKUP($E493,'Source Data'!$B$29:$J$60,MATCH($L493, 'Source Data'!$B$26:$J$26,1),TRUE))))</f>
        <v/>
      </c>
      <c r="S493" s="170" t="str">
        <f>IF(OR(AND(OR($J493="Retired",$J493="Permanent Low-Use"),$K493&lt;=2024),(AND($J493="New",$K493&gt;2024))),"N/A",IF($N493=0,0,IF(ISERROR(VLOOKUP($E493,'Source Data'!$B$29:$J$60, MATCH($L493, 'Source Data'!$B$26:$J$26,1),TRUE))=TRUE,"",VLOOKUP($E493,'Source Data'!$B$29:$J$60,MATCH($L493, 'Source Data'!$B$26:$J$26,1),TRUE))))</f>
        <v/>
      </c>
      <c r="T493" s="170" t="str">
        <f>IF(OR(AND(OR($J493="Retired",$J493="Permanent Low-Use"),$K493&lt;=2025),(AND($J493="New",$K493&gt;2025))),"N/A",IF($N493=0,0,IF(ISERROR(VLOOKUP($E493,'Source Data'!$B$29:$J$60, MATCH($L493, 'Source Data'!$B$26:$J$26,1),TRUE))=TRUE,"",VLOOKUP($E493,'Source Data'!$B$29:$J$60,MATCH($L493, 'Source Data'!$B$26:$J$26,1),TRUE))))</f>
        <v/>
      </c>
      <c r="U493" s="170" t="str">
        <f>IF(OR(AND(OR($J493="Retired",$J493="Permanent Low-Use"),$K493&lt;=2026),(AND($J493="New",$K493&gt;2026))),"N/A",IF($N493=0,0,IF(ISERROR(VLOOKUP($E493,'Source Data'!$B$29:$J$60, MATCH($L493, 'Source Data'!$B$26:$J$26,1),TRUE))=TRUE,"",VLOOKUP($E493,'Source Data'!$B$29:$J$60,MATCH($L493, 'Source Data'!$B$26:$J$26,1),TRUE))))</f>
        <v/>
      </c>
      <c r="V493" s="170" t="str">
        <f>IF(OR(AND(OR($J493="Retired",$J493="Permanent Low-Use"),$K493&lt;=2027),(AND($J493="New",$K493&gt;2027))),"N/A",IF($N493=0,0,IF(ISERROR(VLOOKUP($E493,'Source Data'!$B$29:$J$60, MATCH($L493, 'Source Data'!$B$26:$J$26,1),TRUE))=TRUE,"",VLOOKUP($E493,'Source Data'!$B$29:$J$60,MATCH($L493, 'Source Data'!$B$26:$J$26,1),TRUE))))</f>
        <v/>
      </c>
      <c r="W493" s="170" t="str">
        <f>IF(OR(AND(OR($J493="Retired",$J493="Permanent Low-Use"),$K493&lt;=2028),(AND($J493="New",$K493&gt;2028))),"N/A",IF($N493=0,0,IF(ISERROR(VLOOKUP($E493,'Source Data'!$B$29:$J$60, MATCH($L493, 'Source Data'!$B$26:$J$26,1),TRUE))=TRUE,"",VLOOKUP($E493,'Source Data'!$B$29:$J$60,MATCH($L493, 'Source Data'!$B$26:$J$26,1),TRUE))))</f>
        <v/>
      </c>
      <c r="X493" s="170" t="str">
        <f>IF(OR(AND(OR($J493="Retired",$J493="Permanent Low-Use"),$K493&lt;=2029),(AND($J493="New",$K493&gt;2029))),"N/A",IF($N493=0,0,IF(ISERROR(VLOOKUP($E493,'Source Data'!$B$29:$J$60, MATCH($L493, 'Source Data'!$B$26:$J$26,1),TRUE))=TRUE,"",VLOOKUP($E493,'Source Data'!$B$29:$J$60,MATCH($L493, 'Source Data'!$B$26:$J$26,1),TRUE))))</f>
        <v/>
      </c>
      <c r="Y493" s="170" t="str">
        <f>IF(OR(AND(OR($J493="Retired",$J493="Permanent Low-Use"),$K493&lt;=2030),(AND($J493="New",$K493&gt;2030))),"N/A",IF($N493=0,0,IF(ISERROR(VLOOKUP($E493,'Source Data'!$B$29:$J$60, MATCH($L493, 'Source Data'!$B$26:$J$26,1),TRUE))=TRUE,"",VLOOKUP($E493,'Source Data'!$B$29:$J$60,MATCH($L493, 'Source Data'!$B$26:$J$26,1),TRUE))))</f>
        <v/>
      </c>
      <c r="Z493" s="171" t="str">
        <f>IF(ISNUMBER($L493),IF(OR(AND(OR($J493="Retired",$J493="Permanent Low-Use"),$K493&lt;=2020),(AND($J493="New",$K493&gt;2020))),"N/A",VLOOKUP($F493,'Source Data'!$B$15:$I$22,5)),"")</f>
        <v/>
      </c>
      <c r="AA493" s="171" t="str">
        <f>IF(ISNUMBER($F493), IF(OR(AND(OR($J493="Retired", $J493="Permanent Low-Use"), $K493&lt;=2021), (AND($J493= "New", $K493&gt;2021))), "N/A", VLOOKUP($F493, 'Source Data'!$B$15:$I$22,6)), "")</f>
        <v/>
      </c>
      <c r="AB493" s="171" t="str">
        <f>IF(ISNUMBER($F493), IF(OR(AND(OR($J493="Retired", $J493="Permanent Low-Use"), $K493&lt;=2022), (AND($J493= "New", $K493&gt;2022))), "N/A", VLOOKUP($F493, 'Source Data'!$B$15:$I$22,7)), "")</f>
        <v/>
      </c>
      <c r="AC493" s="171" t="str">
        <f>IF(ISNUMBER($F493), IF(OR(AND(OR($J493="Retired", $J493="Permanent Low-Use"), $K493&lt;=2023), (AND($J493= "New", $K493&gt;2023))), "N/A", VLOOKUP($F493, 'Source Data'!$B$15:$I$22,8)), "")</f>
        <v/>
      </c>
      <c r="AD493" s="171" t="str">
        <f>IF(ISNUMBER($F493), IF(OR(AND(OR($J493="Retired", $J493="Permanent Low-Use"), $K493&lt;=2024), (AND($J493= "New", $K493&gt;2024))), "N/A", VLOOKUP($F493, 'Source Data'!$B$15:$I$22,8)), "")</f>
        <v/>
      </c>
      <c r="AE493" s="171" t="str">
        <f>IF(ISNUMBER($F493), IF(OR(AND(OR($J493="Retired", $J493="Permanent Low-Use"), $K493&lt;=2025), (AND($J493= "New", $K493&gt;2025))), "N/A", VLOOKUP($F493, 'Source Data'!$B$15:$I$22,8)), "")</f>
        <v/>
      </c>
      <c r="AF493" s="171" t="str">
        <f>IF(ISNUMBER($F493), IF(OR(AND(OR($J493="Retired", $J493="Permanent Low-Use"), $K493&lt;=2026), (AND($J493= "New", $K493&gt;2026))), "N/A", VLOOKUP($F493, 'Source Data'!$B$15:$I$22,8)), "")</f>
        <v/>
      </c>
      <c r="AG493" s="171" t="str">
        <f>IF(ISNUMBER($F493), IF(OR(AND(OR($J493="Retired", $J493="Permanent Low-Use"), $K493&lt;=2027), (AND($J493= "New", $K493&gt;2027))), "N/A", VLOOKUP($F493, 'Source Data'!$B$15:$I$22,8)), "")</f>
        <v/>
      </c>
      <c r="AH493" s="171" t="str">
        <f>IF(ISNUMBER($F493), IF(OR(AND(OR($J493="Retired", $J493="Permanent Low-Use"), $K493&lt;=2028), (AND($J493= "New", $K493&gt;2028))), "N/A", VLOOKUP($F493, 'Source Data'!$B$15:$I$22,8)), "")</f>
        <v/>
      </c>
      <c r="AI493" s="171" t="str">
        <f>IF(ISNUMBER($F493), IF(OR(AND(OR($J493="Retired", $J493="Permanent Low-Use"), $K493&lt;=2029), (AND($J493= "New", $K493&gt;2029))), "N/A", VLOOKUP($F493, 'Source Data'!$B$15:$I$22,8)), "")</f>
        <v/>
      </c>
      <c r="AJ493" s="171" t="str">
        <f>IF(ISNUMBER($F493), IF(OR(AND(OR($J493="Retired", $J493="Permanent Low-Use"), $K493&lt;=2030), (AND($J493= "New", $K493&gt;2030))), "N/A", VLOOKUP($F493, 'Source Data'!$B$15:$I$22,8)), "")</f>
        <v/>
      </c>
      <c r="AK493" s="171" t="str">
        <f>IF($N493= 0, "N/A", IF(ISERROR(VLOOKUP($F493, 'Source Data'!$B$4:$C$11,2)), "", VLOOKUP($F493, 'Source Data'!$B$4:$C$11,2)))</f>
        <v/>
      </c>
    </row>
    <row r="494" spans="1:37" x14ac:dyDescent="0.35">
      <c r="A494" s="99"/>
      <c r="B494" s="89"/>
      <c r="C494" s="90"/>
      <c r="D494" s="90"/>
      <c r="E494" s="91"/>
      <c r="F494" s="91"/>
      <c r="G494" s="86"/>
      <c r="H494" s="87"/>
      <c r="I494" s="86"/>
      <c r="J494" s="88"/>
      <c r="K494" s="92"/>
      <c r="L494" s="168" t="str">
        <f t="shared" si="19"/>
        <v/>
      </c>
      <c r="M494" s="170" t="str">
        <f>IF(ISERROR(VLOOKUP(E494,'Source Data'!$B$67:$J$97, MATCH(F494, 'Source Data'!$B$64:$J$64,1),TRUE))=TRUE,"",VLOOKUP(E494,'Source Data'!$B$67:$J$97,MATCH(F494, 'Source Data'!$B$64:$J$64,1),TRUE))</f>
        <v/>
      </c>
      <c r="N494" s="169" t="str">
        <f t="shared" si="20"/>
        <v/>
      </c>
      <c r="O494" s="170" t="str">
        <f>IF(OR(AND(OR($J494="Retired",$J494="Permanent Low-Use"),$K494&lt;=2020),(AND($J494="New",$K494&gt;2020))),"N/A",IF($N494=0,0,IF(ISERROR(VLOOKUP($E494,'Source Data'!$B$29:$J$60, MATCH($L494, 'Source Data'!$B$26:$J$26,1),TRUE))=TRUE,"",VLOOKUP($E494,'Source Data'!$B$29:$J$60,MATCH($L494, 'Source Data'!$B$26:$J$26,1),TRUE))))</f>
        <v/>
      </c>
      <c r="P494" s="170" t="str">
        <f>IF(OR(AND(OR($J494="Retired",$J494="Permanent Low-Use"),$K494&lt;=2021),(AND($J494="New",$K494&gt;2021))),"N/A",IF($N494=0,0,IF(ISERROR(VLOOKUP($E494,'Source Data'!$B$29:$J$60, MATCH($L494, 'Source Data'!$B$26:$J$26,1),TRUE))=TRUE,"",VLOOKUP($E494,'Source Data'!$B$29:$J$60,MATCH($L494, 'Source Data'!$B$26:$J$26,1),TRUE))))</f>
        <v/>
      </c>
      <c r="Q494" s="170" t="str">
        <f>IF(OR(AND(OR($J494="Retired",$J494="Permanent Low-Use"),$K494&lt;=2022),(AND($J494="New",$K494&gt;2022))),"N/A",IF($N494=0,0,IF(ISERROR(VLOOKUP($E494,'Source Data'!$B$29:$J$60, MATCH($L494, 'Source Data'!$B$26:$J$26,1),TRUE))=TRUE,"",VLOOKUP($E494,'Source Data'!$B$29:$J$60,MATCH($L494, 'Source Data'!$B$26:$J$26,1),TRUE))))</f>
        <v/>
      </c>
      <c r="R494" s="170" t="str">
        <f>IF(OR(AND(OR($J494="Retired",$J494="Permanent Low-Use"),$K494&lt;=2023),(AND($J494="New",$K494&gt;2023))),"N/A",IF($N494=0,0,IF(ISERROR(VLOOKUP($E494,'Source Data'!$B$29:$J$60, MATCH($L494, 'Source Data'!$B$26:$J$26,1),TRUE))=TRUE,"",VLOOKUP($E494,'Source Data'!$B$29:$J$60,MATCH($L494, 'Source Data'!$B$26:$J$26,1),TRUE))))</f>
        <v/>
      </c>
      <c r="S494" s="170" t="str">
        <f>IF(OR(AND(OR($J494="Retired",$J494="Permanent Low-Use"),$K494&lt;=2024),(AND($J494="New",$K494&gt;2024))),"N/A",IF($N494=0,0,IF(ISERROR(VLOOKUP($E494,'Source Data'!$B$29:$J$60, MATCH($L494, 'Source Data'!$B$26:$J$26,1),TRUE))=TRUE,"",VLOOKUP($E494,'Source Data'!$B$29:$J$60,MATCH($L494, 'Source Data'!$B$26:$J$26,1),TRUE))))</f>
        <v/>
      </c>
      <c r="T494" s="170" t="str">
        <f>IF(OR(AND(OR($J494="Retired",$J494="Permanent Low-Use"),$K494&lt;=2025),(AND($J494="New",$K494&gt;2025))),"N/A",IF($N494=0,0,IF(ISERROR(VLOOKUP($E494,'Source Data'!$B$29:$J$60, MATCH($L494, 'Source Data'!$B$26:$J$26,1),TRUE))=TRUE,"",VLOOKUP($E494,'Source Data'!$B$29:$J$60,MATCH($L494, 'Source Data'!$B$26:$J$26,1),TRUE))))</f>
        <v/>
      </c>
      <c r="U494" s="170" t="str">
        <f>IF(OR(AND(OR($J494="Retired",$J494="Permanent Low-Use"),$K494&lt;=2026),(AND($J494="New",$K494&gt;2026))),"N/A",IF($N494=0,0,IF(ISERROR(VLOOKUP($E494,'Source Data'!$B$29:$J$60, MATCH($L494, 'Source Data'!$B$26:$J$26,1),TRUE))=TRUE,"",VLOOKUP($E494,'Source Data'!$B$29:$J$60,MATCH($L494, 'Source Data'!$B$26:$J$26,1),TRUE))))</f>
        <v/>
      </c>
      <c r="V494" s="170" t="str">
        <f>IF(OR(AND(OR($J494="Retired",$J494="Permanent Low-Use"),$K494&lt;=2027),(AND($J494="New",$K494&gt;2027))),"N/A",IF($N494=0,0,IF(ISERROR(VLOOKUP($E494,'Source Data'!$B$29:$J$60, MATCH($L494, 'Source Data'!$B$26:$J$26,1),TRUE))=TRUE,"",VLOOKUP($E494,'Source Data'!$B$29:$J$60,MATCH($L494, 'Source Data'!$B$26:$J$26,1),TRUE))))</f>
        <v/>
      </c>
      <c r="W494" s="170" t="str">
        <f>IF(OR(AND(OR($J494="Retired",$J494="Permanent Low-Use"),$K494&lt;=2028),(AND($J494="New",$K494&gt;2028))),"N/A",IF($N494=0,0,IF(ISERROR(VLOOKUP($E494,'Source Data'!$B$29:$J$60, MATCH($L494, 'Source Data'!$B$26:$J$26,1),TRUE))=TRUE,"",VLOOKUP($E494,'Source Data'!$B$29:$J$60,MATCH($L494, 'Source Data'!$B$26:$J$26,1),TRUE))))</f>
        <v/>
      </c>
      <c r="X494" s="170" t="str">
        <f>IF(OR(AND(OR($J494="Retired",$J494="Permanent Low-Use"),$K494&lt;=2029),(AND($J494="New",$K494&gt;2029))),"N/A",IF($N494=0,0,IF(ISERROR(VLOOKUP($E494,'Source Data'!$B$29:$J$60, MATCH($L494, 'Source Data'!$B$26:$J$26,1),TRUE))=TRUE,"",VLOOKUP($E494,'Source Data'!$B$29:$J$60,MATCH($L494, 'Source Data'!$B$26:$J$26,1),TRUE))))</f>
        <v/>
      </c>
      <c r="Y494" s="170" t="str">
        <f>IF(OR(AND(OR($J494="Retired",$J494="Permanent Low-Use"),$K494&lt;=2030),(AND($J494="New",$K494&gt;2030))),"N/A",IF($N494=0,0,IF(ISERROR(VLOOKUP($E494,'Source Data'!$B$29:$J$60, MATCH($L494, 'Source Data'!$B$26:$J$26,1),TRUE))=TRUE,"",VLOOKUP($E494,'Source Data'!$B$29:$J$60,MATCH($L494, 'Source Data'!$B$26:$J$26,1),TRUE))))</f>
        <v/>
      </c>
      <c r="Z494" s="171" t="str">
        <f>IF(ISNUMBER($L494),IF(OR(AND(OR($J494="Retired",$J494="Permanent Low-Use"),$K494&lt;=2020),(AND($J494="New",$K494&gt;2020))),"N/A",VLOOKUP($F494,'Source Data'!$B$15:$I$22,5)),"")</f>
        <v/>
      </c>
      <c r="AA494" s="171" t="str">
        <f>IF(ISNUMBER($F494), IF(OR(AND(OR($J494="Retired", $J494="Permanent Low-Use"), $K494&lt;=2021), (AND($J494= "New", $K494&gt;2021))), "N/A", VLOOKUP($F494, 'Source Data'!$B$15:$I$22,6)), "")</f>
        <v/>
      </c>
      <c r="AB494" s="171" t="str">
        <f>IF(ISNUMBER($F494), IF(OR(AND(OR($J494="Retired", $J494="Permanent Low-Use"), $K494&lt;=2022), (AND($J494= "New", $K494&gt;2022))), "N/A", VLOOKUP($F494, 'Source Data'!$B$15:$I$22,7)), "")</f>
        <v/>
      </c>
      <c r="AC494" s="171" t="str">
        <f>IF(ISNUMBER($F494), IF(OR(AND(OR($J494="Retired", $J494="Permanent Low-Use"), $K494&lt;=2023), (AND($J494= "New", $K494&gt;2023))), "N/A", VLOOKUP($F494, 'Source Data'!$B$15:$I$22,8)), "")</f>
        <v/>
      </c>
      <c r="AD494" s="171" t="str">
        <f>IF(ISNUMBER($F494), IF(OR(AND(OR($J494="Retired", $J494="Permanent Low-Use"), $K494&lt;=2024), (AND($J494= "New", $K494&gt;2024))), "N/A", VLOOKUP($F494, 'Source Data'!$B$15:$I$22,8)), "")</f>
        <v/>
      </c>
      <c r="AE494" s="171" t="str">
        <f>IF(ISNUMBER($F494), IF(OR(AND(OR($J494="Retired", $J494="Permanent Low-Use"), $K494&lt;=2025), (AND($J494= "New", $K494&gt;2025))), "N/A", VLOOKUP($F494, 'Source Data'!$B$15:$I$22,8)), "")</f>
        <v/>
      </c>
      <c r="AF494" s="171" t="str">
        <f>IF(ISNUMBER($F494), IF(OR(AND(OR($J494="Retired", $J494="Permanent Low-Use"), $K494&lt;=2026), (AND($J494= "New", $K494&gt;2026))), "N/A", VLOOKUP($F494, 'Source Data'!$B$15:$I$22,8)), "")</f>
        <v/>
      </c>
      <c r="AG494" s="171" t="str">
        <f>IF(ISNUMBER($F494), IF(OR(AND(OR($J494="Retired", $J494="Permanent Low-Use"), $K494&lt;=2027), (AND($J494= "New", $K494&gt;2027))), "N/A", VLOOKUP($F494, 'Source Data'!$B$15:$I$22,8)), "")</f>
        <v/>
      </c>
      <c r="AH494" s="171" t="str">
        <f>IF(ISNUMBER($F494), IF(OR(AND(OR($J494="Retired", $J494="Permanent Low-Use"), $K494&lt;=2028), (AND($J494= "New", $K494&gt;2028))), "N/A", VLOOKUP($F494, 'Source Data'!$B$15:$I$22,8)), "")</f>
        <v/>
      </c>
      <c r="AI494" s="171" t="str">
        <f>IF(ISNUMBER($F494), IF(OR(AND(OR($J494="Retired", $J494="Permanent Low-Use"), $K494&lt;=2029), (AND($J494= "New", $K494&gt;2029))), "N/A", VLOOKUP($F494, 'Source Data'!$B$15:$I$22,8)), "")</f>
        <v/>
      </c>
      <c r="AJ494" s="171" t="str">
        <f>IF(ISNUMBER($F494), IF(OR(AND(OR($J494="Retired", $J494="Permanent Low-Use"), $K494&lt;=2030), (AND($J494= "New", $K494&gt;2030))), "N/A", VLOOKUP($F494, 'Source Data'!$B$15:$I$22,8)), "")</f>
        <v/>
      </c>
      <c r="AK494" s="171" t="str">
        <f>IF($N494= 0, "N/A", IF(ISERROR(VLOOKUP($F494, 'Source Data'!$B$4:$C$11,2)), "", VLOOKUP($F494, 'Source Data'!$B$4:$C$11,2)))</f>
        <v/>
      </c>
    </row>
    <row r="495" spans="1:37" x14ac:dyDescent="0.35">
      <c r="A495" s="99"/>
      <c r="B495" s="89"/>
      <c r="C495" s="90"/>
      <c r="D495" s="90"/>
      <c r="E495" s="91"/>
      <c r="F495" s="91"/>
      <c r="G495" s="86"/>
      <c r="H495" s="87"/>
      <c r="I495" s="86"/>
      <c r="J495" s="88"/>
      <c r="K495" s="92"/>
      <c r="L495" s="168" t="str">
        <f t="shared" si="19"/>
        <v/>
      </c>
      <c r="M495" s="170" t="str">
        <f>IF(ISERROR(VLOOKUP(E495,'Source Data'!$B$67:$J$97, MATCH(F495, 'Source Data'!$B$64:$J$64,1),TRUE))=TRUE,"",VLOOKUP(E495,'Source Data'!$B$67:$J$97,MATCH(F495, 'Source Data'!$B$64:$J$64,1),TRUE))</f>
        <v/>
      </c>
      <c r="N495" s="169" t="str">
        <f t="shared" si="20"/>
        <v/>
      </c>
      <c r="O495" s="170" t="str">
        <f>IF(OR(AND(OR($J495="Retired",$J495="Permanent Low-Use"),$K495&lt;=2020),(AND($J495="New",$K495&gt;2020))),"N/A",IF($N495=0,0,IF(ISERROR(VLOOKUP($E495,'Source Data'!$B$29:$J$60, MATCH($L495, 'Source Data'!$B$26:$J$26,1),TRUE))=TRUE,"",VLOOKUP($E495,'Source Data'!$B$29:$J$60,MATCH($L495, 'Source Data'!$B$26:$J$26,1),TRUE))))</f>
        <v/>
      </c>
      <c r="P495" s="170" t="str">
        <f>IF(OR(AND(OR($J495="Retired",$J495="Permanent Low-Use"),$K495&lt;=2021),(AND($J495="New",$K495&gt;2021))),"N/A",IF($N495=0,0,IF(ISERROR(VLOOKUP($E495,'Source Data'!$B$29:$J$60, MATCH($L495, 'Source Data'!$B$26:$J$26,1),TRUE))=TRUE,"",VLOOKUP($E495,'Source Data'!$B$29:$J$60,MATCH($L495, 'Source Data'!$B$26:$J$26,1),TRUE))))</f>
        <v/>
      </c>
      <c r="Q495" s="170" t="str">
        <f>IF(OR(AND(OR($J495="Retired",$J495="Permanent Low-Use"),$K495&lt;=2022),(AND($J495="New",$K495&gt;2022))),"N/A",IF($N495=0,0,IF(ISERROR(VLOOKUP($E495,'Source Data'!$B$29:$J$60, MATCH($L495, 'Source Data'!$B$26:$J$26,1),TRUE))=TRUE,"",VLOOKUP($E495,'Source Data'!$B$29:$J$60,MATCH($L495, 'Source Data'!$B$26:$J$26,1),TRUE))))</f>
        <v/>
      </c>
      <c r="R495" s="170" t="str">
        <f>IF(OR(AND(OR($J495="Retired",$J495="Permanent Low-Use"),$K495&lt;=2023),(AND($J495="New",$K495&gt;2023))),"N/A",IF($N495=0,0,IF(ISERROR(VLOOKUP($E495,'Source Data'!$B$29:$J$60, MATCH($L495, 'Source Data'!$B$26:$J$26,1),TRUE))=TRUE,"",VLOOKUP($E495,'Source Data'!$B$29:$J$60,MATCH($L495, 'Source Data'!$B$26:$J$26,1),TRUE))))</f>
        <v/>
      </c>
      <c r="S495" s="170" t="str">
        <f>IF(OR(AND(OR($J495="Retired",$J495="Permanent Low-Use"),$K495&lt;=2024),(AND($J495="New",$K495&gt;2024))),"N/A",IF($N495=0,0,IF(ISERROR(VLOOKUP($E495,'Source Data'!$B$29:$J$60, MATCH($L495, 'Source Data'!$B$26:$J$26,1),TRUE))=TRUE,"",VLOOKUP($E495,'Source Data'!$B$29:$J$60,MATCH($L495, 'Source Data'!$B$26:$J$26,1),TRUE))))</f>
        <v/>
      </c>
      <c r="T495" s="170" t="str">
        <f>IF(OR(AND(OR($J495="Retired",$J495="Permanent Low-Use"),$K495&lt;=2025),(AND($J495="New",$K495&gt;2025))),"N/A",IF($N495=0,0,IF(ISERROR(VLOOKUP($E495,'Source Data'!$B$29:$J$60, MATCH($L495, 'Source Data'!$B$26:$J$26,1),TRUE))=TRUE,"",VLOOKUP($E495,'Source Data'!$B$29:$J$60,MATCH($L495, 'Source Data'!$B$26:$J$26,1),TRUE))))</f>
        <v/>
      </c>
      <c r="U495" s="170" t="str">
        <f>IF(OR(AND(OR($J495="Retired",$J495="Permanent Low-Use"),$K495&lt;=2026),(AND($J495="New",$K495&gt;2026))),"N/A",IF($N495=0,0,IF(ISERROR(VLOOKUP($E495,'Source Data'!$B$29:$J$60, MATCH($L495, 'Source Data'!$B$26:$J$26,1),TRUE))=TRUE,"",VLOOKUP($E495,'Source Data'!$B$29:$J$60,MATCH($L495, 'Source Data'!$B$26:$J$26,1),TRUE))))</f>
        <v/>
      </c>
      <c r="V495" s="170" t="str">
        <f>IF(OR(AND(OR($J495="Retired",$J495="Permanent Low-Use"),$K495&lt;=2027),(AND($J495="New",$K495&gt;2027))),"N/A",IF($N495=0,0,IF(ISERROR(VLOOKUP($E495,'Source Data'!$B$29:$J$60, MATCH($L495, 'Source Data'!$B$26:$J$26,1),TRUE))=TRUE,"",VLOOKUP($E495,'Source Data'!$B$29:$J$60,MATCH($L495, 'Source Data'!$B$26:$J$26,1),TRUE))))</f>
        <v/>
      </c>
      <c r="W495" s="170" t="str">
        <f>IF(OR(AND(OR($J495="Retired",$J495="Permanent Low-Use"),$K495&lt;=2028),(AND($J495="New",$K495&gt;2028))),"N/A",IF($N495=0,0,IF(ISERROR(VLOOKUP($E495,'Source Data'!$B$29:$J$60, MATCH($L495, 'Source Data'!$B$26:$J$26,1),TRUE))=TRUE,"",VLOOKUP($E495,'Source Data'!$B$29:$J$60,MATCH($L495, 'Source Data'!$B$26:$J$26,1),TRUE))))</f>
        <v/>
      </c>
      <c r="X495" s="170" t="str">
        <f>IF(OR(AND(OR($J495="Retired",$J495="Permanent Low-Use"),$K495&lt;=2029),(AND($J495="New",$K495&gt;2029))),"N/A",IF($N495=0,0,IF(ISERROR(VLOOKUP($E495,'Source Data'!$B$29:$J$60, MATCH($L495, 'Source Data'!$B$26:$J$26,1),TRUE))=TRUE,"",VLOOKUP($E495,'Source Data'!$B$29:$J$60,MATCH($L495, 'Source Data'!$B$26:$J$26,1),TRUE))))</f>
        <v/>
      </c>
      <c r="Y495" s="170" t="str">
        <f>IF(OR(AND(OR($J495="Retired",$J495="Permanent Low-Use"),$K495&lt;=2030),(AND($J495="New",$K495&gt;2030))),"N/A",IF($N495=0,0,IF(ISERROR(VLOOKUP($E495,'Source Data'!$B$29:$J$60, MATCH($L495, 'Source Data'!$B$26:$J$26,1),TRUE))=TRUE,"",VLOOKUP($E495,'Source Data'!$B$29:$J$60,MATCH($L495, 'Source Data'!$B$26:$J$26,1),TRUE))))</f>
        <v/>
      </c>
      <c r="Z495" s="171" t="str">
        <f>IF(ISNUMBER($L495),IF(OR(AND(OR($J495="Retired",$J495="Permanent Low-Use"),$K495&lt;=2020),(AND($J495="New",$K495&gt;2020))),"N/A",VLOOKUP($F495,'Source Data'!$B$15:$I$22,5)),"")</f>
        <v/>
      </c>
      <c r="AA495" s="171" t="str">
        <f>IF(ISNUMBER($F495), IF(OR(AND(OR($J495="Retired", $J495="Permanent Low-Use"), $K495&lt;=2021), (AND($J495= "New", $K495&gt;2021))), "N/A", VLOOKUP($F495, 'Source Data'!$B$15:$I$22,6)), "")</f>
        <v/>
      </c>
      <c r="AB495" s="171" t="str">
        <f>IF(ISNUMBER($F495), IF(OR(AND(OR($J495="Retired", $J495="Permanent Low-Use"), $K495&lt;=2022), (AND($J495= "New", $K495&gt;2022))), "N/A", VLOOKUP($F495, 'Source Data'!$B$15:$I$22,7)), "")</f>
        <v/>
      </c>
      <c r="AC495" s="171" t="str">
        <f>IF(ISNUMBER($F495), IF(OR(AND(OR($J495="Retired", $J495="Permanent Low-Use"), $K495&lt;=2023), (AND($J495= "New", $K495&gt;2023))), "N/A", VLOOKUP($F495, 'Source Data'!$B$15:$I$22,8)), "")</f>
        <v/>
      </c>
      <c r="AD495" s="171" t="str">
        <f>IF(ISNUMBER($F495), IF(OR(AND(OR($J495="Retired", $J495="Permanent Low-Use"), $K495&lt;=2024), (AND($J495= "New", $K495&gt;2024))), "N/A", VLOOKUP($F495, 'Source Data'!$B$15:$I$22,8)), "")</f>
        <v/>
      </c>
      <c r="AE495" s="171" t="str">
        <f>IF(ISNUMBER($F495), IF(OR(AND(OR($J495="Retired", $J495="Permanent Low-Use"), $K495&lt;=2025), (AND($J495= "New", $K495&gt;2025))), "N/A", VLOOKUP($F495, 'Source Data'!$B$15:$I$22,8)), "")</f>
        <v/>
      </c>
      <c r="AF495" s="171" t="str">
        <f>IF(ISNUMBER($F495), IF(OR(AND(OR($J495="Retired", $J495="Permanent Low-Use"), $K495&lt;=2026), (AND($J495= "New", $K495&gt;2026))), "N/A", VLOOKUP($F495, 'Source Data'!$B$15:$I$22,8)), "")</f>
        <v/>
      </c>
      <c r="AG495" s="171" t="str">
        <f>IF(ISNUMBER($F495), IF(OR(AND(OR($J495="Retired", $J495="Permanent Low-Use"), $K495&lt;=2027), (AND($J495= "New", $K495&gt;2027))), "N/A", VLOOKUP($F495, 'Source Data'!$B$15:$I$22,8)), "")</f>
        <v/>
      </c>
      <c r="AH495" s="171" t="str">
        <f>IF(ISNUMBER($F495), IF(OR(AND(OR($J495="Retired", $J495="Permanent Low-Use"), $K495&lt;=2028), (AND($J495= "New", $K495&gt;2028))), "N/A", VLOOKUP($F495, 'Source Data'!$B$15:$I$22,8)), "")</f>
        <v/>
      </c>
      <c r="AI495" s="171" t="str">
        <f>IF(ISNUMBER($F495), IF(OR(AND(OR($J495="Retired", $J495="Permanent Low-Use"), $K495&lt;=2029), (AND($J495= "New", $K495&gt;2029))), "N/A", VLOOKUP($F495, 'Source Data'!$B$15:$I$22,8)), "")</f>
        <v/>
      </c>
      <c r="AJ495" s="171" t="str">
        <f>IF(ISNUMBER($F495), IF(OR(AND(OR($J495="Retired", $J495="Permanent Low-Use"), $K495&lt;=2030), (AND($J495= "New", $K495&gt;2030))), "N/A", VLOOKUP($F495, 'Source Data'!$B$15:$I$22,8)), "")</f>
        <v/>
      </c>
      <c r="AK495" s="171" t="str">
        <f>IF($N495= 0, "N/A", IF(ISERROR(VLOOKUP($F495, 'Source Data'!$B$4:$C$11,2)), "", VLOOKUP($F495, 'Source Data'!$B$4:$C$11,2)))</f>
        <v/>
      </c>
    </row>
    <row r="496" spans="1:37" x14ac:dyDescent="0.35">
      <c r="A496" s="99"/>
      <c r="B496" s="89"/>
      <c r="C496" s="90"/>
      <c r="D496" s="90"/>
      <c r="E496" s="91"/>
      <c r="F496" s="91"/>
      <c r="G496" s="86"/>
      <c r="H496" s="87"/>
      <c r="I496" s="86"/>
      <c r="J496" s="88"/>
      <c r="K496" s="92"/>
      <c r="L496" s="168" t="str">
        <f t="shared" si="19"/>
        <v/>
      </c>
      <c r="M496" s="170" t="str">
        <f>IF(ISERROR(VLOOKUP(E496,'Source Data'!$B$67:$J$97, MATCH(F496, 'Source Data'!$B$64:$J$64,1),TRUE))=TRUE,"",VLOOKUP(E496,'Source Data'!$B$67:$J$97,MATCH(F496, 'Source Data'!$B$64:$J$64,1),TRUE))</f>
        <v/>
      </c>
      <c r="N496" s="169" t="str">
        <f t="shared" si="20"/>
        <v/>
      </c>
      <c r="O496" s="170" t="str">
        <f>IF(OR(AND(OR($J496="Retired",$J496="Permanent Low-Use"),$K496&lt;=2020),(AND($J496="New",$K496&gt;2020))),"N/A",IF($N496=0,0,IF(ISERROR(VLOOKUP($E496,'Source Data'!$B$29:$J$60, MATCH($L496, 'Source Data'!$B$26:$J$26,1),TRUE))=TRUE,"",VLOOKUP($E496,'Source Data'!$B$29:$J$60,MATCH($L496, 'Source Data'!$B$26:$J$26,1),TRUE))))</f>
        <v/>
      </c>
      <c r="P496" s="170" t="str">
        <f>IF(OR(AND(OR($J496="Retired",$J496="Permanent Low-Use"),$K496&lt;=2021),(AND($J496="New",$K496&gt;2021))),"N/A",IF($N496=0,0,IF(ISERROR(VLOOKUP($E496,'Source Data'!$B$29:$J$60, MATCH($L496, 'Source Data'!$B$26:$J$26,1),TRUE))=TRUE,"",VLOOKUP($E496,'Source Data'!$B$29:$J$60,MATCH($L496, 'Source Data'!$B$26:$J$26,1),TRUE))))</f>
        <v/>
      </c>
      <c r="Q496" s="170" t="str">
        <f>IF(OR(AND(OR($J496="Retired",$J496="Permanent Low-Use"),$K496&lt;=2022),(AND($J496="New",$K496&gt;2022))),"N/A",IF($N496=0,0,IF(ISERROR(VLOOKUP($E496,'Source Data'!$B$29:$J$60, MATCH($L496, 'Source Data'!$B$26:$J$26,1),TRUE))=TRUE,"",VLOOKUP($E496,'Source Data'!$B$29:$J$60,MATCH($L496, 'Source Data'!$B$26:$J$26,1),TRUE))))</f>
        <v/>
      </c>
      <c r="R496" s="170" t="str">
        <f>IF(OR(AND(OR($J496="Retired",$J496="Permanent Low-Use"),$K496&lt;=2023),(AND($J496="New",$K496&gt;2023))),"N/A",IF($N496=0,0,IF(ISERROR(VLOOKUP($E496,'Source Data'!$B$29:$J$60, MATCH($L496, 'Source Data'!$B$26:$J$26,1),TRUE))=TRUE,"",VLOOKUP($E496,'Source Data'!$B$29:$J$60,MATCH($L496, 'Source Data'!$B$26:$J$26,1),TRUE))))</f>
        <v/>
      </c>
      <c r="S496" s="170" t="str">
        <f>IF(OR(AND(OR($J496="Retired",$J496="Permanent Low-Use"),$K496&lt;=2024),(AND($J496="New",$K496&gt;2024))),"N/A",IF($N496=0,0,IF(ISERROR(VLOOKUP($E496,'Source Data'!$B$29:$J$60, MATCH($L496, 'Source Data'!$B$26:$J$26,1),TRUE))=TRUE,"",VLOOKUP($E496,'Source Data'!$B$29:$J$60,MATCH($L496, 'Source Data'!$B$26:$J$26,1),TRUE))))</f>
        <v/>
      </c>
      <c r="T496" s="170" t="str">
        <f>IF(OR(AND(OR($J496="Retired",$J496="Permanent Low-Use"),$K496&lt;=2025),(AND($J496="New",$K496&gt;2025))),"N/A",IF($N496=0,0,IF(ISERROR(VLOOKUP($E496,'Source Data'!$B$29:$J$60, MATCH($L496, 'Source Data'!$B$26:$J$26,1),TRUE))=TRUE,"",VLOOKUP($E496,'Source Data'!$B$29:$J$60,MATCH($L496, 'Source Data'!$B$26:$J$26,1),TRUE))))</f>
        <v/>
      </c>
      <c r="U496" s="170" t="str">
        <f>IF(OR(AND(OR($J496="Retired",$J496="Permanent Low-Use"),$K496&lt;=2026),(AND($J496="New",$K496&gt;2026))),"N/A",IF($N496=0,0,IF(ISERROR(VLOOKUP($E496,'Source Data'!$B$29:$J$60, MATCH($L496, 'Source Data'!$B$26:$J$26,1),TRUE))=TRUE,"",VLOOKUP($E496,'Source Data'!$B$29:$J$60,MATCH($L496, 'Source Data'!$B$26:$J$26,1),TRUE))))</f>
        <v/>
      </c>
      <c r="V496" s="170" t="str">
        <f>IF(OR(AND(OR($J496="Retired",$J496="Permanent Low-Use"),$K496&lt;=2027),(AND($J496="New",$K496&gt;2027))),"N/A",IF($N496=0,0,IF(ISERROR(VLOOKUP($E496,'Source Data'!$B$29:$J$60, MATCH($L496, 'Source Data'!$B$26:$J$26,1),TRUE))=TRUE,"",VLOOKUP($E496,'Source Data'!$B$29:$J$60,MATCH($L496, 'Source Data'!$B$26:$J$26,1),TRUE))))</f>
        <v/>
      </c>
      <c r="W496" s="170" t="str">
        <f>IF(OR(AND(OR($J496="Retired",$J496="Permanent Low-Use"),$K496&lt;=2028),(AND($J496="New",$K496&gt;2028))),"N/A",IF($N496=0,0,IF(ISERROR(VLOOKUP($E496,'Source Data'!$B$29:$J$60, MATCH($L496, 'Source Data'!$B$26:$J$26,1),TRUE))=TRUE,"",VLOOKUP($E496,'Source Data'!$B$29:$J$60,MATCH($L496, 'Source Data'!$B$26:$J$26,1),TRUE))))</f>
        <v/>
      </c>
      <c r="X496" s="170" t="str">
        <f>IF(OR(AND(OR($J496="Retired",$J496="Permanent Low-Use"),$K496&lt;=2029),(AND($J496="New",$K496&gt;2029))),"N/A",IF($N496=0,0,IF(ISERROR(VLOOKUP($E496,'Source Data'!$B$29:$J$60, MATCH($L496, 'Source Data'!$B$26:$J$26,1),TRUE))=TRUE,"",VLOOKUP($E496,'Source Data'!$B$29:$J$60,MATCH($L496, 'Source Data'!$B$26:$J$26,1),TRUE))))</f>
        <v/>
      </c>
      <c r="Y496" s="170" t="str">
        <f>IF(OR(AND(OR($J496="Retired",$J496="Permanent Low-Use"),$K496&lt;=2030),(AND($J496="New",$K496&gt;2030))),"N/A",IF($N496=0,0,IF(ISERROR(VLOOKUP($E496,'Source Data'!$B$29:$J$60, MATCH($L496, 'Source Data'!$B$26:$J$26,1),TRUE))=TRUE,"",VLOOKUP($E496,'Source Data'!$B$29:$J$60,MATCH($L496, 'Source Data'!$B$26:$J$26,1),TRUE))))</f>
        <v/>
      </c>
      <c r="Z496" s="171" t="str">
        <f>IF(ISNUMBER($L496),IF(OR(AND(OR($J496="Retired",$J496="Permanent Low-Use"),$K496&lt;=2020),(AND($J496="New",$K496&gt;2020))),"N/A",VLOOKUP($F496,'Source Data'!$B$15:$I$22,5)),"")</f>
        <v/>
      </c>
      <c r="AA496" s="171" t="str">
        <f>IF(ISNUMBER($F496), IF(OR(AND(OR($J496="Retired", $J496="Permanent Low-Use"), $K496&lt;=2021), (AND($J496= "New", $K496&gt;2021))), "N/A", VLOOKUP($F496, 'Source Data'!$B$15:$I$22,6)), "")</f>
        <v/>
      </c>
      <c r="AB496" s="171" t="str">
        <f>IF(ISNUMBER($F496), IF(OR(AND(OR($J496="Retired", $J496="Permanent Low-Use"), $K496&lt;=2022), (AND($J496= "New", $K496&gt;2022))), "N/A", VLOOKUP($F496, 'Source Data'!$B$15:$I$22,7)), "")</f>
        <v/>
      </c>
      <c r="AC496" s="171" t="str">
        <f>IF(ISNUMBER($F496), IF(OR(AND(OR($J496="Retired", $J496="Permanent Low-Use"), $K496&lt;=2023), (AND($J496= "New", $K496&gt;2023))), "N/A", VLOOKUP($F496, 'Source Data'!$B$15:$I$22,8)), "")</f>
        <v/>
      </c>
      <c r="AD496" s="171" t="str">
        <f>IF(ISNUMBER($F496), IF(OR(AND(OR($J496="Retired", $J496="Permanent Low-Use"), $K496&lt;=2024), (AND($J496= "New", $K496&gt;2024))), "N/A", VLOOKUP($F496, 'Source Data'!$B$15:$I$22,8)), "")</f>
        <v/>
      </c>
      <c r="AE496" s="171" t="str">
        <f>IF(ISNUMBER($F496), IF(OR(AND(OR($J496="Retired", $J496="Permanent Low-Use"), $K496&lt;=2025), (AND($J496= "New", $K496&gt;2025))), "N/A", VLOOKUP($F496, 'Source Data'!$B$15:$I$22,8)), "")</f>
        <v/>
      </c>
      <c r="AF496" s="171" t="str">
        <f>IF(ISNUMBER($F496), IF(OR(AND(OR($J496="Retired", $J496="Permanent Low-Use"), $K496&lt;=2026), (AND($J496= "New", $K496&gt;2026))), "N/A", VLOOKUP($F496, 'Source Data'!$B$15:$I$22,8)), "")</f>
        <v/>
      </c>
      <c r="AG496" s="171" t="str">
        <f>IF(ISNUMBER($F496), IF(OR(AND(OR($J496="Retired", $J496="Permanent Low-Use"), $K496&lt;=2027), (AND($J496= "New", $K496&gt;2027))), "N/A", VLOOKUP($F496, 'Source Data'!$B$15:$I$22,8)), "")</f>
        <v/>
      </c>
      <c r="AH496" s="171" t="str">
        <f>IF(ISNUMBER($F496), IF(OR(AND(OR($J496="Retired", $J496="Permanent Low-Use"), $K496&lt;=2028), (AND($J496= "New", $K496&gt;2028))), "N/A", VLOOKUP($F496, 'Source Data'!$B$15:$I$22,8)), "")</f>
        <v/>
      </c>
      <c r="AI496" s="171" t="str">
        <f>IF(ISNUMBER($F496), IF(OR(AND(OR($J496="Retired", $J496="Permanent Low-Use"), $K496&lt;=2029), (AND($J496= "New", $K496&gt;2029))), "N/A", VLOOKUP($F496, 'Source Data'!$B$15:$I$22,8)), "")</f>
        <v/>
      </c>
      <c r="AJ496" s="171" t="str">
        <f>IF(ISNUMBER($F496), IF(OR(AND(OR($J496="Retired", $J496="Permanent Low-Use"), $K496&lt;=2030), (AND($J496= "New", $K496&gt;2030))), "N/A", VLOOKUP($F496, 'Source Data'!$B$15:$I$22,8)), "")</f>
        <v/>
      </c>
      <c r="AK496" s="171" t="str">
        <f>IF($N496= 0, "N/A", IF(ISERROR(VLOOKUP($F496, 'Source Data'!$B$4:$C$11,2)), "", VLOOKUP($F496, 'Source Data'!$B$4:$C$11,2)))</f>
        <v/>
      </c>
    </row>
    <row r="497" spans="1:37" x14ac:dyDescent="0.35">
      <c r="A497" s="99"/>
      <c r="B497" s="89"/>
      <c r="C497" s="90"/>
      <c r="D497" s="90"/>
      <c r="E497" s="91"/>
      <c r="F497" s="91"/>
      <c r="G497" s="86"/>
      <c r="H497" s="87"/>
      <c r="I497" s="86"/>
      <c r="J497" s="88"/>
      <c r="K497" s="92"/>
      <c r="L497" s="168" t="str">
        <f t="shared" si="19"/>
        <v/>
      </c>
      <c r="M497" s="170" t="str">
        <f>IF(ISERROR(VLOOKUP(E497,'Source Data'!$B$67:$J$97, MATCH(F497, 'Source Data'!$B$64:$J$64,1),TRUE))=TRUE,"",VLOOKUP(E497,'Source Data'!$B$67:$J$97,MATCH(F497, 'Source Data'!$B$64:$J$64,1),TRUE))</f>
        <v/>
      </c>
      <c r="N497" s="169" t="str">
        <f t="shared" si="20"/>
        <v/>
      </c>
      <c r="O497" s="170" t="str">
        <f>IF(OR(AND(OR($J497="Retired",$J497="Permanent Low-Use"),$K497&lt;=2020),(AND($J497="New",$K497&gt;2020))),"N/A",IF($N497=0,0,IF(ISERROR(VLOOKUP($E497,'Source Data'!$B$29:$J$60, MATCH($L497, 'Source Data'!$B$26:$J$26,1),TRUE))=TRUE,"",VLOOKUP($E497,'Source Data'!$B$29:$J$60,MATCH($L497, 'Source Data'!$B$26:$J$26,1),TRUE))))</f>
        <v/>
      </c>
      <c r="P497" s="170" t="str">
        <f>IF(OR(AND(OR($J497="Retired",$J497="Permanent Low-Use"),$K497&lt;=2021),(AND($J497="New",$K497&gt;2021))),"N/A",IF($N497=0,0,IF(ISERROR(VLOOKUP($E497,'Source Data'!$B$29:$J$60, MATCH($L497, 'Source Data'!$B$26:$J$26,1),TRUE))=TRUE,"",VLOOKUP($E497,'Source Data'!$B$29:$J$60,MATCH($L497, 'Source Data'!$B$26:$J$26,1),TRUE))))</f>
        <v/>
      </c>
      <c r="Q497" s="170" t="str">
        <f>IF(OR(AND(OR($J497="Retired",$J497="Permanent Low-Use"),$K497&lt;=2022),(AND($J497="New",$K497&gt;2022))),"N/A",IF($N497=0,0,IF(ISERROR(VLOOKUP($E497,'Source Data'!$B$29:$J$60, MATCH($L497, 'Source Data'!$B$26:$J$26,1),TRUE))=TRUE,"",VLOOKUP($E497,'Source Data'!$B$29:$J$60,MATCH($L497, 'Source Data'!$B$26:$J$26,1),TRUE))))</f>
        <v/>
      </c>
      <c r="R497" s="170" t="str">
        <f>IF(OR(AND(OR($J497="Retired",$J497="Permanent Low-Use"),$K497&lt;=2023),(AND($J497="New",$K497&gt;2023))),"N/A",IF($N497=0,0,IF(ISERROR(VLOOKUP($E497,'Source Data'!$B$29:$J$60, MATCH($L497, 'Source Data'!$B$26:$J$26,1),TRUE))=TRUE,"",VLOOKUP($E497,'Source Data'!$B$29:$J$60,MATCH($L497, 'Source Data'!$B$26:$J$26,1),TRUE))))</f>
        <v/>
      </c>
      <c r="S497" s="170" t="str">
        <f>IF(OR(AND(OR($J497="Retired",$J497="Permanent Low-Use"),$K497&lt;=2024),(AND($J497="New",$K497&gt;2024))),"N/A",IF($N497=0,0,IF(ISERROR(VLOOKUP($E497,'Source Data'!$B$29:$J$60, MATCH($L497, 'Source Data'!$B$26:$J$26,1),TRUE))=TRUE,"",VLOOKUP($E497,'Source Data'!$B$29:$J$60,MATCH($L497, 'Source Data'!$B$26:$J$26,1),TRUE))))</f>
        <v/>
      </c>
      <c r="T497" s="170" t="str">
        <f>IF(OR(AND(OR($J497="Retired",$J497="Permanent Low-Use"),$K497&lt;=2025),(AND($J497="New",$K497&gt;2025))),"N/A",IF($N497=0,0,IF(ISERROR(VLOOKUP($E497,'Source Data'!$B$29:$J$60, MATCH($L497, 'Source Data'!$B$26:$J$26,1),TRUE))=TRUE,"",VLOOKUP($E497,'Source Data'!$B$29:$J$60,MATCH($L497, 'Source Data'!$B$26:$J$26,1),TRUE))))</f>
        <v/>
      </c>
      <c r="U497" s="170" t="str">
        <f>IF(OR(AND(OR($J497="Retired",$J497="Permanent Low-Use"),$K497&lt;=2026),(AND($J497="New",$K497&gt;2026))),"N/A",IF($N497=0,0,IF(ISERROR(VLOOKUP($E497,'Source Data'!$B$29:$J$60, MATCH($L497, 'Source Data'!$B$26:$J$26,1),TRUE))=TRUE,"",VLOOKUP($E497,'Source Data'!$B$29:$J$60,MATCH($L497, 'Source Data'!$B$26:$J$26,1),TRUE))))</f>
        <v/>
      </c>
      <c r="V497" s="170" t="str">
        <f>IF(OR(AND(OR($J497="Retired",$J497="Permanent Low-Use"),$K497&lt;=2027),(AND($J497="New",$K497&gt;2027))),"N/A",IF($N497=0,0,IF(ISERROR(VLOOKUP($E497,'Source Data'!$B$29:$J$60, MATCH($L497, 'Source Data'!$B$26:$J$26,1),TRUE))=TRUE,"",VLOOKUP($E497,'Source Data'!$B$29:$J$60,MATCH($L497, 'Source Data'!$B$26:$J$26,1),TRUE))))</f>
        <v/>
      </c>
      <c r="W497" s="170" t="str">
        <f>IF(OR(AND(OR($J497="Retired",$J497="Permanent Low-Use"),$K497&lt;=2028),(AND($J497="New",$K497&gt;2028))),"N/A",IF($N497=0,0,IF(ISERROR(VLOOKUP($E497,'Source Data'!$B$29:$J$60, MATCH($L497, 'Source Data'!$B$26:$J$26,1),TRUE))=TRUE,"",VLOOKUP($E497,'Source Data'!$B$29:$J$60,MATCH($L497, 'Source Data'!$B$26:$J$26,1),TRUE))))</f>
        <v/>
      </c>
      <c r="X497" s="170" t="str">
        <f>IF(OR(AND(OR($J497="Retired",$J497="Permanent Low-Use"),$K497&lt;=2029),(AND($J497="New",$K497&gt;2029))),"N/A",IF($N497=0,0,IF(ISERROR(VLOOKUP($E497,'Source Data'!$B$29:$J$60, MATCH($L497, 'Source Data'!$B$26:$J$26,1),TRUE))=TRUE,"",VLOOKUP($E497,'Source Data'!$B$29:$J$60,MATCH($L497, 'Source Data'!$B$26:$J$26,1),TRUE))))</f>
        <v/>
      </c>
      <c r="Y497" s="170" t="str">
        <f>IF(OR(AND(OR($J497="Retired",$J497="Permanent Low-Use"),$K497&lt;=2030),(AND($J497="New",$K497&gt;2030))),"N/A",IF($N497=0,0,IF(ISERROR(VLOOKUP($E497,'Source Data'!$B$29:$J$60, MATCH($L497, 'Source Data'!$B$26:$J$26,1),TRUE))=TRUE,"",VLOOKUP($E497,'Source Data'!$B$29:$J$60,MATCH($L497, 'Source Data'!$B$26:$J$26,1),TRUE))))</f>
        <v/>
      </c>
      <c r="Z497" s="171" t="str">
        <f>IF(ISNUMBER($L497),IF(OR(AND(OR($J497="Retired",$J497="Permanent Low-Use"),$K497&lt;=2020),(AND($J497="New",$K497&gt;2020))),"N/A",VLOOKUP($F497,'Source Data'!$B$15:$I$22,5)),"")</f>
        <v/>
      </c>
      <c r="AA497" s="171" t="str">
        <f>IF(ISNUMBER($F497), IF(OR(AND(OR($J497="Retired", $J497="Permanent Low-Use"), $K497&lt;=2021), (AND($J497= "New", $K497&gt;2021))), "N/A", VLOOKUP($F497, 'Source Data'!$B$15:$I$22,6)), "")</f>
        <v/>
      </c>
      <c r="AB497" s="171" t="str">
        <f>IF(ISNUMBER($F497), IF(OR(AND(OR($J497="Retired", $J497="Permanent Low-Use"), $K497&lt;=2022), (AND($J497= "New", $K497&gt;2022))), "N/A", VLOOKUP($F497, 'Source Data'!$B$15:$I$22,7)), "")</f>
        <v/>
      </c>
      <c r="AC497" s="171" t="str">
        <f>IF(ISNUMBER($F497), IF(OR(AND(OR($J497="Retired", $J497="Permanent Low-Use"), $K497&lt;=2023), (AND($J497= "New", $K497&gt;2023))), "N/A", VLOOKUP($F497, 'Source Data'!$B$15:$I$22,8)), "")</f>
        <v/>
      </c>
      <c r="AD497" s="171" t="str">
        <f>IF(ISNUMBER($F497), IF(OR(AND(OR($J497="Retired", $J497="Permanent Low-Use"), $K497&lt;=2024), (AND($J497= "New", $K497&gt;2024))), "N/A", VLOOKUP($F497, 'Source Data'!$B$15:$I$22,8)), "")</f>
        <v/>
      </c>
      <c r="AE497" s="171" t="str">
        <f>IF(ISNUMBER($F497), IF(OR(AND(OR($J497="Retired", $J497="Permanent Low-Use"), $K497&lt;=2025), (AND($J497= "New", $K497&gt;2025))), "N/A", VLOOKUP($F497, 'Source Data'!$B$15:$I$22,8)), "")</f>
        <v/>
      </c>
      <c r="AF497" s="171" t="str">
        <f>IF(ISNUMBER($F497), IF(OR(AND(OR($J497="Retired", $J497="Permanent Low-Use"), $K497&lt;=2026), (AND($J497= "New", $K497&gt;2026))), "N/A", VLOOKUP($F497, 'Source Data'!$B$15:$I$22,8)), "")</f>
        <v/>
      </c>
      <c r="AG497" s="171" t="str">
        <f>IF(ISNUMBER($F497), IF(OR(AND(OR($J497="Retired", $J497="Permanent Low-Use"), $K497&lt;=2027), (AND($J497= "New", $K497&gt;2027))), "N/A", VLOOKUP($F497, 'Source Data'!$B$15:$I$22,8)), "")</f>
        <v/>
      </c>
      <c r="AH497" s="171" t="str">
        <f>IF(ISNUMBER($F497), IF(OR(AND(OR($J497="Retired", $J497="Permanent Low-Use"), $K497&lt;=2028), (AND($J497= "New", $K497&gt;2028))), "N/A", VLOOKUP($F497, 'Source Data'!$B$15:$I$22,8)), "")</f>
        <v/>
      </c>
      <c r="AI497" s="171" t="str">
        <f>IF(ISNUMBER($F497), IF(OR(AND(OR($J497="Retired", $J497="Permanent Low-Use"), $K497&lt;=2029), (AND($J497= "New", $K497&gt;2029))), "N/A", VLOOKUP($F497, 'Source Data'!$B$15:$I$22,8)), "")</f>
        <v/>
      </c>
      <c r="AJ497" s="171" t="str">
        <f>IF(ISNUMBER($F497), IF(OR(AND(OR($J497="Retired", $J497="Permanent Low-Use"), $K497&lt;=2030), (AND($J497= "New", $K497&gt;2030))), "N/A", VLOOKUP($F497, 'Source Data'!$B$15:$I$22,8)), "")</f>
        <v/>
      </c>
      <c r="AK497" s="171" t="str">
        <f>IF($N497= 0, "N/A", IF(ISERROR(VLOOKUP($F497, 'Source Data'!$B$4:$C$11,2)), "", VLOOKUP($F497, 'Source Data'!$B$4:$C$11,2)))</f>
        <v/>
      </c>
    </row>
    <row r="498" spans="1:37" x14ac:dyDescent="0.35">
      <c r="A498" s="99"/>
      <c r="B498" s="89"/>
      <c r="C498" s="90"/>
      <c r="D498" s="90"/>
      <c r="E498" s="91"/>
      <c r="F498" s="91"/>
      <c r="G498" s="86"/>
      <c r="H498" s="87"/>
      <c r="I498" s="86"/>
      <c r="J498" s="88"/>
      <c r="K498" s="92"/>
      <c r="L498" s="168" t="str">
        <f t="shared" si="19"/>
        <v/>
      </c>
      <c r="M498" s="170" t="str">
        <f>IF(ISERROR(VLOOKUP(E498,'Source Data'!$B$67:$J$97, MATCH(F498, 'Source Data'!$B$64:$J$64,1),TRUE))=TRUE,"",VLOOKUP(E498,'Source Data'!$B$67:$J$97,MATCH(F498, 'Source Data'!$B$64:$J$64,1),TRUE))</f>
        <v/>
      </c>
      <c r="N498" s="169" t="str">
        <f t="shared" si="20"/>
        <v/>
      </c>
      <c r="O498" s="170" t="str">
        <f>IF(OR(AND(OR($J498="Retired",$J498="Permanent Low-Use"),$K498&lt;=2020),(AND($J498="New",$K498&gt;2020))),"N/A",IF($N498=0,0,IF(ISERROR(VLOOKUP($E498,'Source Data'!$B$29:$J$60, MATCH($L498, 'Source Data'!$B$26:$J$26,1),TRUE))=TRUE,"",VLOOKUP($E498,'Source Data'!$B$29:$J$60,MATCH($L498, 'Source Data'!$B$26:$J$26,1),TRUE))))</f>
        <v/>
      </c>
      <c r="P498" s="170" t="str">
        <f>IF(OR(AND(OR($J498="Retired",$J498="Permanent Low-Use"),$K498&lt;=2021),(AND($J498="New",$K498&gt;2021))),"N/A",IF($N498=0,0,IF(ISERROR(VLOOKUP($E498,'Source Data'!$B$29:$J$60, MATCH($L498, 'Source Data'!$B$26:$J$26,1),TRUE))=TRUE,"",VLOOKUP($E498,'Source Data'!$B$29:$J$60,MATCH($L498, 'Source Data'!$B$26:$J$26,1),TRUE))))</f>
        <v/>
      </c>
      <c r="Q498" s="170" t="str">
        <f>IF(OR(AND(OR($J498="Retired",$J498="Permanent Low-Use"),$K498&lt;=2022),(AND($J498="New",$K498&gt;2022))),"N/A",IF($N498=0,0,IF(ISERROR(VLOOKUP($E498,'Source Data'!$B$29:$J$60, MATCH($L498, 'Source Data'!$B$26:$J$26,1),TRUE))=TRUE,"",VLOOKUP($E498,'Source Data'!$B$29:$J$60,MATCH($L498, 'Source Data'!$B$26:$J$26,1),TRUE))))</f>
        <v/>
      </c>
      <c r="R498" s="170" t="str">
        <f>IF(OR(AND(OR($J498="Retired",$J498="Permanent Low-Use"),$K498&lt;=2023),(AND($J498="New",$K498&gt;2023))),"N/A",IF($N498=0,0,IF(ISERROR(VLOOKUP($E498,'Source Data'!$B$29:$J$60, MATCH($L498, 'Source Data'!$B$26:$J$26,1),TRUE))=TRUE,"",VLOOKUP($E498,'Source Data'!$B$29:$J$60,MATCH($L498, 'Source Data'!$B$26:$J$26,1),TRUE))))</f>
        <v/>
      </c>
      <c r="S498" s="170" t="str">
        <f>IF(OR(AND(OR($J498="Retired",$J498="Permanent Low-Use"),$K498&lt;=2024),(AND($J498="New",$K498&gt;2024))),"N/A",IF($N498=0,0,IF(ISERROR(VLOOKUP($E498,'Source Data'!$B$29:$J$60, MATCH($L498, 'Source Data'!$B$26:$J$26,1),TRUE))=TRUE,"",VLOOKUP($E498,'Source Data'!$B$29:$J$60,MATCH($L498, 'Source Data'!$B$26:$J$26,1),TRUE))))</f>
        <v/>
      </c>
      <c r="T498" s="170" t="str">
        <f>IF(OR(AND(OR($J498="Retired",$J498="Permanent Low-Use"),$K498&lt;=2025),(AND($J498="New",$K498&gt;2025))),"N/A",IF($N498=0,0,IF(ISERROR(VLOOKUP($E498,'Source Data'!$B$29:$J$60, MATCH($L498, 'Source Data'!$B$26:$J$26,1),TRUE))=TRUE,"",VLOOKUP($E498,'Source Data'!$B$29:$J$60,MATCH($L498, 'Source Data'!$B$26:$J$26,1),TRUE))))</f>
        <v/>
      </c>
      <c r="U498" s="170" t="str">
        <f>IF(OR(AND(OR($J498="Retired",$J498="Permanent Low-Use"),$K498&lt;=2026),(AND($J498="New",$K498&gt;2026))),"N/A",IF($N498=0,0,IF(ISERROR(VLOOKUP($E498,'Source Data'!$B$29:$J$60, MATCH($L498, 'Source Data'!$B$26:$J$26,1),TRUE))=TRUE,"",VLOOKUP($E498,'Source Data'!$B$29:$J$60,MATCH($L498, 'Source Data'!$B$26:$J$26,1),TRUE))))</f>
        <v/>
      </c>
      <c r="V498" s="170" t="str">
        <f>IF(OR(AND(OR($J498="Retired",$J498="Permanent Low-Use"),$K498&lt;=2027),(AND($J498="New",$K498&gt;2027))),"N/A",IF($N498=0,0,IF(ISERROR(VLOOKUP($E498,'Source Data'!$B$29:$J$60, MATCH($L498, 'Source Data'!$B$26:$J$26,1),TRUE))=TRUE,"",VLOOKUP($E498,'Source Data'!$B$29:$J$60,MATCH($L498, 'Source Data'!$B$26:$J$26,1),TRUE))))</f>
        <v/>
      </c>
      <c r="W498" s="170" t="str">
        <f>IF(OR(AND(OR($J498="Retired",$J498="Permanent Low-Use"),$K498&lt;=2028),(AND($J498="New",$K498&gt;2028))),"N/A",IF($N498=0,0,IF(ISERROR(VLOOKUP($E498,'Source Data'!$B$29:$J$60, MATCH($L498, 'Source Data'!$B$26:$J$26,1),TRUE))=TRUE,"",VLOOKUP($E498,'Source Data'!$B$29:$J$60,MATCH($L498, 'Source Data'!$B$26:$J$26,1),TRUE))))</f>
        <v/>
      </c>
      <c r="X498" s="170" t="str">
        <f>IF(OR(AND(OR($J498="Retired",$J498="Permanent Low-Use"),$K498&lt;=2029),(AND($J498="New",$K498&gt;2029))),"N/A",IF($N498=0,0,IF(ISERROR(VLOOKUP($E498,'Source Data'!$B$29:$J$60, MATCH($L498, 'Source Data'!$B$26:$J$26,1),TRUE))=TRUE,"",VLOOKUP($E498,'Source Data'!$B$29:$J$60,MATCH($L498, 'Source Data'!$B$26:$J$26,1),TRUE))))</f>
        <v/>
      </c>
      <c r="Y498" s="170" t="str">
        <f>IF(OR(AND(OR($J498="Retired",$J498="Permanent Low-Use"),$K498&lt;=2030),(AND($J498="New",$K498&gt;2030))),"N/A",IF($N498=0,0,IF(ISERROR(VLOOKUP($E498,'Source Data'!$B$29:$J$60, MATCH($L498, 'Source Data'!$B$26:$J$26,1),TRUE))=TRUE,"",VLOOKUP($E498,'Source Data'!$B$29:$J$60,MATCH($L498, 'Source Data'!$B$26:$J$26,1),TRUE))))</f>
        <v/>
      </c>
      <c r="Z498" s="171" t="str">
        <f>IF(ISNUMBER($L498),IF(OR(AND(OR($J498="Retired",$J498="Permanent Low-Use"),$K498&lt;=2020),(AND($J498="New",$K498&gt;2020))),"N/A",VLOOKUP($F498,'Source Data'!$B$15:$I$22,5)),"")</f>
        <v/>
      </c>
      <c r="AA498" s="171" t="str">
        <f>IF(ISNUMBER($F498), IF(OR(AND(OR($J498="Retired", $J498="Permanent Low-Use"), $K498&lt;=2021), (AND($J498= "New", $K498&gt;2021))), "N/A", VLOOKUP($F498, 'Source Data'!$B$15:$I$22,6)), "")</f>
        <v/>
      </c>
      <c r="AB498" s="171" t="str">
        <f>IF(ISNUMBER($F498), IF(OR(AND(OR($J498="Retired", $J498="Permanent Low-Use"), $K498&lt;=2022), (AND($J498= "New", $K498&gt;2022))), "N/A", VLOOKUP($F498, 'Source Data'!$B$15:$I$22,7)), "")</f>
        <v/>
      </c>
      <c r="AC498" s="171" t="str">
        <f>IF(ISNUMBER($F498), IF(OR(AND(OR($J498="Retired", $J498="Permanent Low-Use"), $K498&lt;=2023), (AND($J498= "New", $K498&gt;2023))), "N/A", VLOOKUP($F498, 'Source Data'!$B$15:$I$22,8)), "")</f>
        <v/>
      </c>
      <c r="AD498" s="171" t="str">
        <f>IF(ISNUMBER($F498), IF(OR(AND(OR($J498="Retired", $J498="Permanent Low-Use"), $K498&lt;=2024), (AND($J498= "New", $K498&gt;2024))), "N/A", VLOOKUP($F498, 'Source Data'!$B$15:$I$22,8)), "")</f>
        <v/>
      </c>
      <c r="AE498" s="171" t="str">
        <f>IF(ISNUMBER($F498), IF(OR(AND(OR($J498="Retired", $J498="Permanent Low-Use"), $K498&lt;=2025), (AND($J498= "New", $K498&gt;2025))), "N/A", VLOOKUP($F498, 'Source Data'!$B$15:$I$22,8)), "")</f>
        <v/>
      </c>
      <c r="AF498" s="171" t="str">
        <f>IF(ISNUMBER($F498), IF(OR(AND(OR($J498="Retired", $J498="Permanent Low-Use"), $K498&lt;=2026), (AND($J498= "New", $K498&gt;2026))), "N/A", VLOOKUP($F498, 'Source Data'!$B$15:$I$22,8)), "")</f>
        <v/>
      </c>
      <c r="AG498" s="171" t="str">
        <f>IF(ISNUMBER($F498), IF(OR(AND(OR($J498="Retired", $J498="Permanent Low-Use"), $K498&lt;=2027), (AND($J498= "New", $K498&gt;2027))), "N/A", VLOOKUP($F498, 'Source Data'!$B$15:$I$22,8)), "")</f>
        <v/>
      </c>
      <c r="AH498" s="171" t="str">
        <f>IF(ISNUMBER($F498), IF(OR(AND(OR($J498="Retired", $J498="Permanent Low-Use"), $K498&lt;=2028), (AND($J498= "New", $K498&gt;2028))), "N/A", VLOOKUP($F498, 'Source Data'!$B$15:$I$22,8)), "")</f>
        <v/>
      </c>
      <c r="AI498" s="171" t="str">
        <f>IF(ISNUMBER($F498), IF(OR(AND(OR($J498="Retired", $J498="Permanent Low-Use"), $K498&lt;=2029), (AND($J498= "New", $K498&gt;2029))), "N/A", VLOOKUP($F498, 'Source Data'!$B$15:$I$22,8)), "")</f>
        <v/>
      </c>
      <c r="AJ498" s="171" t="str">
        <f>IF(ISNUMBER($F498), IF(OR(AND(OR($J498="Retired", $J498="Permanent Low-Use"), $K498&lt;=2030), (AND($J498= "New", $K498&gt;2030))), "N/A", VLOOKUP($F498, 'Source Data'!$B$15:$I$22,8)), "")</f>
        <v/>
      </c>
      <c r="AK498" s="171" t="str">
        <f>IF($N498= 0, "N/A", IF(ISERROR(VLOOKUP($F498, 'Source Data'!$B$4:$C$11,2)), "", VLOOKUP($F498, 'Source Data'!$B$4:$C$11,2)))</f>
        <v/>
      </c>
    </row>
    <row r="499" spans="1:37" x14ac:dyDescent="0.35">
      <c r="A499" s="99"/>
      <c r="B499" s="89"/>
      <c r="C499" s="90"/>
      <c r="D499" s="90"/>
      <c r="E499" s="91"/>
      <c r="F499" s="91"/>
      <c r="G499" s="86"/>
      <c r="H499" s="87"/>
      <c r="I499" s="86"/>
      <c r="J499" s="88"/>
      <c r="K499" s="92"/>
      <c r="L499" s="168" t="str">
        <f t="shared" si="19"/>
        <v/>
      </c>
      <c r="M499" s="170" t="str">
        <f>IF(ISERROR(VLOOKUP(E499,'Source Data'!$B$67:$J$97, MATCH(F499, 'Source Data'!$B$64:$J$64,1),TRUE))=TRUE,"",VLOOKUP(E499,'Source Data'!$B$67:$J$97,MATCH(F499, 'Source Data'!$B$64:$J$64,1),TRUE))</f>
        <v/>
      </c>
      <c r="N499" s="169" t="str">
        <f t="shared" si="20"/>
        <v/>
      </c>
      <c r="O499" s="170" t="str">
        <f>IF(OR(AND(OR($J499="Retired",$J499="Permanent Low-Use"),$K499&lt;=2020),(AND($J499="New",$K499&gt;2020))),"N/A",IF($N499=0,0,IF(ISERROR(VLOOKUP($E499,'Source Data'!$B$29:$J$60, MATCH($L499, 'Source Data'!$B$26:$J$26,1),TRUE))=TRUE,"",VLOOKUP($E499,'Source Data'!$B$29:$J$60,MATCH($L499, 'Source Data'!$B$26:$J$26,1),TRUE))))</f>
        <v/>
      </c>
      <c r="P499" s="170" t="str">
        <f>IF(OR(AND(OR($J499="Retired",$J499="Permanent Low-Use"),$K499&lt;=2021),(AND($J499="New",$K499&gt;2021))),"N/A",IF($N499=0,0,IF(ISERROR(VLOOKUP($E499,'Source Data'!$B$29:$J$60, MATCH($L499, 'Source Data'!$B$26:$J$26,1),TRUE))=TRUE,"",VLOOKUP($E499,'Source Data'!$B$29:$J$60,MATCH($L499, 'Source Data'!$B$26:$J$26,1),TRUE))))</f>
        <v/>
      </c>
      <c r="Q499" s="170" t="str">
        <f>IF(OR(AND(OR($J499="Retired",$J499="Permanent Low-Use"),$K499&lt;=2022),(AND($J499="New",$K499&gt;2022))),"N/A",IF($N499=0,0,IF(ISERROR(VLOOKUP($E499,'Source Data'!$B$29:$J$60, MATCH($L499, 'Source Data'!$B$26:$J$26,1),TRUE))=TRUE,"",VLOOKUP($E499,'Source Data'!$B$29:$J$60,MATCH($L499, 'Source Data'!$B$26:$J$26,1),TRUE))))</f>
        <v/>
      </c>
      <c r="R499" s="170" t="str">
        <f>IF(OR(AND(OR($J499="Retired",$J499="Permanent Low-Use"),$K499&lt;=2023),(AND($J499="New",$K499&gt;2023))),"N/A",IF($N499=0,0,IF(ISERROR(VLOOKUP($E499,'Source Data'!$B$29:$J$60, MATCH($L499, 'Source Data'!$B$26:$J$26,1),TRUE))=TRUE,"",VLOOKUP($E499,'Source Data'!$B$29:$J$60,MATCH($L499, 'Source Data'!$B$26:$J$26,1),TRUE))))</f>
        <v/>
      </c>
      <c r="S499" s="170" t="str">
        <f>IF(OR(AND(OR($J499="Retired",$J499="Permanent Low-Use"),$K499&lt;=2024),(AND($J499="New",$K499&gt;2024))),"N/A",IF($N499=0,0,IF(ISERROR(VLOOKUP($E499,'Source Data'!$B$29:$J$60, MATCH($L499, 'Source Data'!$B$26:$J$26,1),TRUE))=TRUE,"",VLOOKUP($E499,'Source Data'!$B$29:$J$60,MATCH($L499, 'Source Data'!$B$26:$J$26,1),TRUE))))</f>
        <v/>
      </c>
      <c r="T499" s="170" t="str">
        <f>IF(OR(AND(OR($J499="Retired",$J499="Permanent Low-Use"),$K499&lt;=2025),(AND($J499="New",$K499&gt;2025))),"N/A",IF($N499=0,0,IF(ISERROR(VLOOKUP($E499,'Source Data'!$B$29:$J$60, MATCH($L499, 'Source Data'!$B$26:$J$26,1),TRUE))=TRUE,"",VLOOKUP($E499,'Source Data'!$B$29:$J$60,MATCH($L499, 'Source Data'!$B$26:$J$26,1),TRUE))))</f>
        <v/>
      </c>
      <c r="U499" s="170" t="str">
        <f>IF(OR(AND(OR($J499="Retired",$J499="Permanent Low-Use"),$K499&lt;=2026),(AND($J499="New",$K499&gt;2026))),"N/A",IF($N499=0,0,IF(ISERROR(VLOOKUP($E499,'Source Data'!$B$29:$J$60, MATCH($L499, 'Source Data'!$B$26:$J$26,1),TRUE))=TRUE,"",VLOOKUP($E499,'Source Data'!$B$29:$J$60,MATCH($L499, 'Source Data'!$B$26:$J$26,1),TRUE))))</f>
        <v/>
      </c>
      <c r="V499" s="170" t="str">
        <f>IF(OR(AND(OR($J499="Retired",$J499="Permanent Low-Use"),$K499&lt;=2027),(AND($J499="New",$K499&gt;2027))),"N/A",IF($N499=0,0,IF(ISERROR(VLOOKUP($E499,'Source Data'!$B$29:$J$60, MATCH($L499, 'Source Data'!$B$26:$J$26,1),TRUE))=TRUE,"",VLOOKUP($E499,'Source Data'!$B$29:$J$60,MATCH($L499, 'Source Data'!$B$26:$J$26,1),TRUE))))</f>
        <v/>
      </c>
      <c r="W499" s="170" t="str">
        <f>IF(OR(AND(OR($J499="Retired",$J499="Permanent Low-Use"),$K499&lt;=2028),(AND($J499="New",$K499&gt;2028))),"N/A",IF($N499=0,0,IF(ISERROR(VLOOKUP($E499,'Source Data'!$B$29:$J$60, MATCH($L499, 'Source Data'!$B$26:$J$26,1),TRUE))=TRUE,"",VLOOKUP($E499,'Source Data'!$B$29:$J$60,MATCH($L499, 'Source Data'!$B$26:$J$26,1),TRUE))))</f>
        <v/>
      </c>
      <c r="X499" s="170" t="str">
        <f>IF(OR(AND(OR($J499="Retired",$J499="Permanent Low-Use"),$K499&lt;=2029),(AND($J499="New",$K499&gt;2029))),"N/A",IF($N499=0,0,IF(ISERROR(VLOOKUP($E499,'Source Data'!$B$29:$J$60, MATCH($L499, 'Source Data'!$B$26:$J$26,1),TRUE))=TRUE,"",VLOOKUP($E499,'Source Data'!$B$29:$J$60,MATCH($L499, 'Source Data'!$B$26:$J$26,1),TRUE))))</f>
        <v/>
      </c>
      <c r="Y499" s="170" t="str">
        <f>IF(OR(AND(OR($J499="Retired",$J499="Permanent Low-Use"),$K499&lt;=2030),(AND($J499="New",$K499&gt;2030))),"N/A",IF($N499=0,0,IF(ISERROR(VLOOKUP($E499,'Source Data'!$B$29:$J$60, MATCH($L499, 'Source Data'!$B$26:$J$26,1),TRUE))=TRUE,"",VLOOKUP($E499,'Source Data'!$B$29:$J$60,MATCH($L499, 'Source Data'!$B$26:$J$26,1),TRUE))))</f>
        <v/>
      </c>
      <c r="Z499" s="171" t="str">
        <f>IF(ISNUMBER($L499),IF(OR(AND(OR($J499="Retired",$J499="Permanent Low-Use"),$K499&lt;=2020),(AND($J499="New",$K499&gt;2020))),"N/A",VLOOKUP($F499,'Source Data'!$B$15:$I$22,5)),"")</f>
        <v/>
      </c>
      <c r="AA499" s="171" t="str">
        <f>IF(ISNUMBER($F499), IF(OR(AND(OR($J499="Retired", $J499="Permanent Low-Use"), $K499&lt;=2021), (AND($J499= "New", $K499&gt;2021))), "N/A", VLOOKUP($F499, 'Source Data'!$B$15:$I$22,6)), "")</f>
        <v/>
      </c>
      <c r="AB499" s="171" t="str">
        <f>IF(ISNUMBER($F499), IF(OR(AND(OR($J499="Retired", $J499="Permanent Low-Use"), $K499&lt;=2022), (AND($J499= "New", $K499&gt;2022))), "N/A", VLOOKUP($F499, 'Source Data'!$B$15:$I$22,7)), "")</f>
        <v/>
      </c>
      <c r="AC499" s="171" t="str">
        <f>IF(ISNUMBER($F499), IF(OR(AND(OR($J499="Retired", $J499="Permanent Low-Use"), $K499&lt;=2023), (AND($J499= "New", $K499&gt;2023))), "N/A", VLOOKUP($F499, 'Source Data'!$B$15:$I$22,8)), "")</f>
        <v/>
      </c>
      <c r="AD499" s="171" t="str">
        <f>IF(ISNUMBER($F499), IF(OR(AND(OR($J499="Retired", $J499="Permanent Low-Use"), $K499&lt;=2024), (AND($J499= "New", $K499&gt;2024))), "N/A", VLOOKUP($F499, 'Source Data'!$B$15:$I$22,8)), "")</f>
        <v/>
      </c>
      <c r="AE499" s="171" t="str">
        <f>IF(ISNUMBER($F499), IF(OR(AND(OR($J499="Retired", $J499="Permanent Low-Use"), $K499&lt;=2025), (AND($J499= "New", $K499&gt;2025))), "N/A", VLOOKUP($F499, 'Source Data'!$B$15:$I$22,8)), "")</f>
        <v/>
      </c>
      <c r="AF499" s="171" t="str">
        <f>IF(ISNUMBER($F499), IF(OR(AND(OR($J499="Retired", $J499="Permanent Low-Use"), $K499&lt;=2026), (AND($J499= "New", $K499&gt;2026))), "N/A", VLOOKUP($F499, 'Source Data'!$B$15:$I$22,8)), "")</f>
        <v/>
      </c>
      <c r="AG499" s="171" t="str">
        <f>IF(ISNUMBER($F499), IF(OR(AND(OR($J499="Retired", $J499="Permanent Low-Use"), $K499&lt;=2027), (AND($J499= "New", $K499&gt;2027))), "N/A", VLOOKUP($F499, 'Source Data'!$B$15:$I$22,8)), "")</f>
        <v/>
      </c>
      <c r="AH499" s="171" t="str">
        <f>IF(ISNUMBER($F499), IF(OR(AND(OR($J499="Retired", $J499="Permanent Low-Use"), $K499&lt;=2028), (AND($J499= "New", $K499&gt;2028))), "N/A", VLOOKUP($F499, 'Source Data'!$B$15:$I$22,8)), "")</f>
        <v/>
      </c>
      <c r="AI499" s="171" t="str">
        <f>IF(ISNUMBER($F499), IF(OR(AND(OR($J499="Retired", $J499="Permanent Low-Use"), $K499&lt;=2029), (AND($J499= "New", $K499&gt;2029))), "N/A", VLOOKUP($F499, 'Source Data'!$B$15:$I$22,8)), "")</f>
        <v/>
      </c>
      <c r="AJ499" s="171" t="str">
        <f>IF(ISNUMBER($F499), IF(OR(AND(OR($J499="Retired", $J499="Permanent Low-Use"), $K499&lt;=2030), (AND($J499= "New", $K499&gt;2030))), "N/A", VLOOKUP($F499, 'Source Data'!$B$15:$I$22,8)), "")</f>
        <v/>
      </c>
      <c r="AK499" s="171" t="str">
        <f>IF($N499= 0, "N/A", IF(ISERROR(VLOOKUP($F499, 'Source Data'!$B$4:$C$11,2)), "", VLOOKUP($F499, 'Source Data'!$B$4:$C$11,2)))</f>
        <v/>
      </c>
    </row>
    <row r="500" spans="1:37" x14ac:dyDescent="0.35">
      <c r="A500" s="99"/>
      <c r="B500" s="89"/>
      <c r="C500" s="90"/>
      <c r="D500" s="90"/>
      <c r="E500" s="91"/>
      <c r="F500" s="91"/>
      <c r="G500" s="86"/>
      <c r="H500" s="87"/>
      <c r="I500" s="86"/>
      <c r="J500" s="88"/>
      <c r="K500" s="92"/>
      <c r="L500" s="168" t="str">
        <f t="shared" si="19"/>
        <v/>
      </c>
      <c r="M500" s="170" t="str">
        <f>IF(ISERROR(VLOOKUP(E500,'Source Data'!$B$67:$J$97, MATCH(F500, 'Source Data'!$B$64:$J$64,1),TRUE))=TRUE,"",VLOOKUP(E500,'Source Data'!$B$67:$J$97,MATCH(F500, 'Source Data'!$B$64:$J$64,1),TRUE))</f>
        <v/>
      </c>
      <c r="N500" s="169" t="str">
        <f t="shared" si="20"/>
        <v/>
      </c>
      <c r="O500" s="170" t="str">
        <f>IF(OR(AND(OR($J500="Retired",$J500="Permanent Low-Use"),$K500&lt;=2020),(AND($J500="New",$K500&gt;2020))),"N/A",IF($N500=0,0,IF(ISERROR(VLOOKUP($E500,'Source Data'!$B$29:$J$60, MATCH($L500, 'Source Data'!$B$26:$J$26,1),TRUE))=TRUE,"",VLOOKUP($E500,'Source Data'!$B$29:$J$60,MATCH($L500, 'Source Data'!$B$26:$J$26,1),TRUE))))</f>
        <v/>
      </c>
      <c r="P500" s="170" t="str">
        <f>IF(OR(AND(OR($J500="Retired",$J500="Permanent Low-Use"),$K500&lt;=2021),(AND($J500="New",$K500&gt;2021))),"N/A",IF($N500=0,0,IF(ISERROR(VLOOKUP($E500,'Source Data'!$B$29:$J$60, MATCH($L500, 'Source Data'!$B$26:$J$26,1),TRUE))=TRUE,"",VLOOKUP($E500,'Source Data'!$B$29:$J$60,MATCH($L500, 'Source Data'!$B$26:$J$26,1),TRUE))))</f>
        <v/>
      </c>
      <c r="Q500" s="170" t="str">
        <f>IF(OR(AND(OR($J500="Retired",$J500="Permanent Low-Use"),$K500&lt;=2022),(AND($J500="New",$K500&gt;2022))),"N/A",IF($N500=0,0,IF(ISERROR(VLOOKUP($E500,'Source Data'!$B$29:$J$60, MATCH($L500, 'Source Data'!$B$26:$J$26,1),TRUE))=TRUE,"",VLOOKUP($E500,'Source Data'!$B$29:$J$60,MATCH($L500, 'Source Data'!$B$26:$J$26,1),TRUE))))</f>
        <v/>
      </c>
      <c r="R500" s="170" t="str">
        <f>IF(OR(AND(OR($J500="Retired",$J500="Permanent Low-Use"),$K500&lt;=2023),(AND($J500="New",$K500&gt;2023))),"N/A",IF($N500=0,0,IF(ISERROR(VLOOKUP($E500,'Source Data'!$B$29:$J$60, MATCH($L500, 'Source Data'!$B$26:$J$26,1),TRUE))=TRUE,"",VLOOKUP($E500,'Source Data'!$B$29:$J$60,MATCH($L500, 'Source Data'!$B$26:$J$26,1),TRUE))))</f>
        <v/>
      </c>
      <c r="S500" s="170" t="str">
        <f>IF(OR(AND(OR($J500="Retired",$J500="Permanent Low-Use"),$K500&lt;=2024),(AND($J500="New",$K500&gt;2024))),"N/A",IF($N500=0,0,IF(ISERROR(VLOOKUP($E500,'Source Data'!$B$29:$J$60, MATCH($L500, 'Source Data'!$B$26:$J$26,1),TRUE))=TRUE,"",VLOOKUP($E500,'Source Data'!$B$29:$J$60,MATCH($L500, 'Source Data'!$B$26:$J$26,1),TRUE))))</f>
        <v/>
      </c>
      <c r="T500" s="170" t="str">
        <f>IF(OR(AND(OR($J500="Retired",$J500="Permanent Low-Use"),$K500&lt;=2025),(AND($J500="New",$K500&gt;2025))),"N/A",IF($N500=0,0,IF(ISERROR(VLOOKUP($E500,'Source Data'!$B$29:$J$60, MATCH($L500, 'Source Data'!$B$26:$J$26,1),TRUE))=TRUE,"",VLOOKUP($E500,'Source Data'!$B$29:$J$60,MATCH($L500, 'Source Data'!$B$26:$J$26,1),TRUE))))</f>
        <v/>
      </c>
      <c r="U500" s="170" t="str">
        <f>IF(OR(AND(OR($J500="Retired",$J500="Permanent Low-Use"),$K500&lt;=2026),(AND($J500="New",$K500&gt;2026))),"N/A",IF($N500=0,0,IF(ISERROR(VLOOKUP($E500,'Source Data'!$B$29:$J$60, MATCH($L500, 'Source Data'!$B$26:$J$26,1),TRUE))=TRUE,"",VLOOKUP($E500,'Source Data'!$B$29:$J$60,MATCH($L500, 'Source Data'!$B$26:$J$26,1),TRUE))))</f>
        <v/>
      </c>
      <c r="V500" s="170" t="str">
        <f>IF(OR(AND(OR($J500="Retired",$J500="Permanent Low-Use"),$K500&lt;=2027),(AND($J500="New",$K500&gt;2027))),"N/A",IF($N500=0,0,IF(ISERROR(VLOOKUP($E500,'Source Data'!$B$29:$J$60, MATCH($L500, 'Source Data'!$B$26:$J$26,1),TRUE))=TRUE,"",VLOOKUP($E500,'Source Data'!$B$29:$J$60,MATCH($L500, 'Source Data'!$B$26:$J$26,1),TRUE))))</f>
        <v/>
      </c>
      <c r="W500" s="170" t="str">
        <f>IF(OR(AND(OR($J500="Retired",$J500="Permanent Low-Use"),$K500&lt;=2028),(AND($J500="New",$K500&gt;2028))),"N/A",IF($N500=0,0,IF(ISERROR(VLOOKUP($E500,'Source Data'!$B$29:$J$60, MATCH($L500, 'Source Data'!$B$26:$J$26,1),TRUE))=TRUE,"",VLOOKUP($E500,'Source Data'!$B$29:$J$60,MATCH($L500, 'Source Data'!$B$26:$J$26,1),TRUE))))</f>
        <v/>
      </c>
      <c r="X500" s="170" t="str">
        <f>IF(OR(AND(OR($J500="Retired",$J500="Permanent Low-Use"),$K500&lt;=2029),(AND($J500="New",$K500&gt;2029))),"N/A",IF($N500=0,0,IF(ISERROR(VLOOKUP($E500,'Source Data'!$B$29:$J$60, MATCH($L500, 'Source Data'!$B$26:$J$26,1),TRUE))=TRUE,"",VLOOKUP($E500,'Source Data'!$B$29:$J$60,MATCH($L500, 'Source Data'!$B$26:$J$26,1),TRUE))))</f>
        <v/>
      </c>
      <c r="Y500" s="170" t="str">
        <f>IF(OR(AND(OR($J500="Retired",$J500="Permanent Low-Use"),$K500&lt;=2030),(AND($J500="New",$K500&gt;2030))),"N/A",IF($N500=0,0,IF(ISERROR(VLOOKUP($E500,'Source Data'!$B$29:$J$60, MATCH($L500, 'Source Data'!$B$26:$J$26,1),TRUE))=TRUE,"",VLOOKUP($E500,'Source Data'!$B$29:$J$60,MATCH($L500, 'Source Data'!$B$26:$J$26,1),TRUE))))</f>
        <v/>
      </c>
      <c r="Z500" s="171" t="str">
        <f>IF(ISNUMBER($L500),IF(OR(AND(OR($J500="Retired",$J500="Permanent Low-Use"),$K500&lt;=2020),(AND($J500="New",$K500&gt;2020))),"N/A",VLOOKUP($F500,'Source Data'!$B$15:$I$22,5)),"")</f>
        <v/>
      </c>
      <c r="AA500" s="171" t="str">
        <f>IF(ISNUMBER($F500), IF(OR(AND(OR($J500="Retired", $J500="Permanent Low-Use"), $K500&lt;=2021), (AND($J500= "New", $K500&gt;2021))), "N/A", VLOOKUP($F500, 'Source Data'!$B$15:$I$22,6)), "")</f>
        <v/>
      </c>
      <c r="AB500" s="171" t="str">
        <f>IF(ISNUMBER($F500), IF(OR(AND(OR($J500="Retired", $J500="Permanent Low-Use"), $K500&lt;=2022), (AND($J500= "New", $K500&gt;2022))), "N/A", VLOOKUP($F500, 'Source Data'!$B$15:$I$22,7)), "")</f>
        <v/>
      </c>
      <c r="AC500" s="171" t="str">
        <f>IF(ISNUMBER($F500), IF(OR(AND(OR($J500="Retired", $J500="Permanent Low-Use"), $K500&lt;=2023), (AND($J500= "New", $K500&gt;2023))), "N/A", VLOOKUP($F500, 'Source Data'!$B$15:$I$22,8)), "")</f>
        <v/>
      </c>
      <c r="AD500" s="171" t="str">
        <f>IF(ISNUMBER($F500), IF(OR(AND(OR($J500="Retired", $J500="Permanent Low-Use"), $K500&lt;=2024), (AND($J500= "New", $K500&gt;2024))), "N/A", VLOOKUP($F500, 'Source Data'!$B$15:$I$22,8)), "")</f>
        <v/>
      </c>
      <c r="AE500" s="171" t="str">
        <f>IF(ISNUMBER($F500), IF(OR(AND(OR($J500="Retired", $J500="Permanent Low-Use"), $K500&lt;=2025), (AND($J500= "New", $K500&gt;2025))), "N/A", VLOOKUP($F500, 'Source Data'!$B$15:$I$22,8)), "")</f>
        <v/>
      </c>
      <c r="AF500" s="171" t="str">
        <f>IF(ISNUMBER($F500), IF(OR(AND(OR($J500="Retired", $J500="Permanent Low-Use"), $K500&lt;=2026), (AND($J500= "New", $K500&gt;2026))), "N/A", VLOOKUP($F500, 'Source Data'!$B$15:$I$22,8)), "")</f>
        <v/>
      </c>
      <c r="AG500" s="171" t="str">
        <f>IF(ISNUMBER($F500), IF(OR(AND(OR($J500="Retired", $J500="Permanent Low-Use"), $K500&lt;=2027), (AND($J500= "New", $K500&gt;2027))), "N/A", VLOOKUP($F500, 'Source Data'!$B$15:$I$22,8)), "")</f>
        <v/>
      </c>
      <c r="AH500" s="171" t="str">
        <f>IF(ISNUMBER($F500), IF(OR(AND(OR($J500="Retired", $J500="Permanent Low-Use"), $K500&lt;=2028), (AND($J500= "New", $K500&gt;2028))), "N/A", VLOOKUP($F500, 'Source Data'!$B$15:$I$22,8)), "")</f>
        <v/>
      </c>
      <c r="AI500" s="171" t="str">
        <f>IF(ISNUMBER($F500), IF(OR(AND(OR($J500="Retired", $J500="Permanent Low-Use"), $K500&lt;=2029), (AND($J500= "New", $K500&gt;2029))), "N/A", VLOOKUP($F500, 'Source Data'!$B$15:$I$22,8)), "")</f>
        <v/>
      </c>
      <c r="AJ500" s="171" t="str">
        <f>IF(ISNUMBER($F500), IF(OR(AND(OR($J500="Retired", $J500="Permanent Low-Use"), $K500&lt;=2030), (AND($J500= "New", $K500&gt;2030))), "N/A", VLOOKUP($F500, 'Source Data'!$B$15:$I$22,8)), "")</f>
        <v/>
      </c>
      <c r="AK500" s="171" t="str">
        <f>IF($N500= 0, "N/A", IF(ISERROR(VLOOKUP($F500, 'Source Data'!$B$4:$C$11,2)), "", VLOOKUP($F500, 'Source Data'!$B$4:$C$11,2)))</f>
        <v/>
      </c>
    </row>
    <row r="501" spans="1:37" x14ac:dyDescent="0.35">
      <c r="A501" s="99"/>
      <c r="B501" s="89"/>
      <c r="C501" s="90"/>
      <c r="D501" s="90"/>
      <c r="E501" s="91"/>
      <c r="F501" s="91"/>
      <c r="G501" s="86"/>
      <c r="H501" s="87"/>
      <c r="I501" s="86"/>
      <c r="J501" s="88"/>
      <c r="K501" s="92"/>
      <c r="L501" s="168" t="str">
        <f t="shared" si="19"/>
        <v/>
      </c>
      <c r="M501" s="170" t="str">
        <f>IF(ISERROR(VLOOKUP(E501,'Source Data'!$B$67:$J$97, MATCH(F501, 'Source Data'!$B$64:$J$64,1),TRUE))=TRUE,"",VLOOKUP(E501,'Source Data'!$B$67:$J$97,MATCH(F501, 'Source Data'!$B$64:$J$64,1),TRUE))</f>
        <v/>
      </c>
      <c r="N501" s="169" t="str">
        <f t="shared" si="20"/>
        <v/>
      </c>
      <c r="O501" s="170" t="str">
        <f>IF(OR(AND(OR($J501="Retired",$J501="Permanent Low-Use"),$K501&lt;=2020),(AND($J501="New",$K501&gt;2020))),"N/A",IF($N501=0,0,IF(ISERROR(VLOOKUP($E501,'Source Data'!$B$29:$J$60, MATCH($L501, 'Source Data'!$B$26:$J$26,1),TRUE))=TRUE,"",VLOOKUP($E501,'Source Data'!$B$29:$J$60,MATCH($L501, 'Source Data'!$B$26:$J$26,1),TRUE))))</f>
        <v/>
      </c>
      <c r="P501" s="170" t="str">
        <f>IF(OR(AND(OR($J501="Retired",$J501="Permanent Low-Use"),$K501&lt;=2021),(AND($J501="New",$K501&gt;2021))),"N/A",IF($N501=0,0,IF(ISERROR(VLOOKUP($E501,'Source Data'!$B$29:$J$60, MATCH($L501, 'Source Data'!$B$26:$J$26,1),TRUE))=TRUE,"",VLOOKUP($E501,'Source Data'!$B$29:$J$60,MATCH($L501, 'Source Data'!$B$26:$J$26,1),TRUE))))</f>
        <v/>
      </c>
      <c r="Q501" s="170" t="str">
        <f>IF(OR(AND(OR($J501="Retired",$J501="Permanent Low-Use"),$K501&lt;=2022),(AND($J501="New",$K501&gt;2022))),"N/A",IF($N501=0,0,IF(ISERROR(VLOOKUP($E501,'Source Data'!$B$29:$J$60, MATCH($L501, 'Source Data'!$B$26:$J$26,1),TRUE))=TRUE,"",VLOOKUP($E501,'Source Data'!$B$29:$J$60,MATCH($L501, 'Source Data'!$B$26:$J$26,1),TRUE))))</f>
        <v/>
      </c>
      <c r="R501" s="170" t="str">
        <f>IF(OR(AND(OR($J501="Retired",$J501="Permanent Low-Use"),$K501&lt;=2023),(AND($J501="New",$K501&gt;2023))),"N/A",IF($N501=0,0,IF(ISERROR(VLOOKUP($E501,'Source Data'!$B$29:$J$60, MATCH($L501, 'Source Data'!$B$26:$J$26,1),TRUE))=TRUE,"",VLOOKUP($E501,'Source Data'!$B$29:$J$60,MATCH($L501, 'Source Data'!$B$26:$J$26,1),TRUE))))</f>
        <v/>
      </c>
      <c r="S501" s="170" t="str">
        <f>IF(OR(AND(OR($J501="Retired",$J501="Permanent Low-Use"),$K501&lt;=2024),(AND($J501="New",$K501&gt;2024))),"N/A",IF($N501=0,0,IF(ISERROR(VLOOKUP($E501,'Source Data'!$B$29:$J$60, MATCH($L501, 'Source Data'!$B$26:$J$26,1),TRUE))=TRUE,"",VLOOKUP($E501,'Source Data'!$B$29:$J$60,MATCH($L501, 'Source Data'!$B$26:$J$26,1),TRUE))))</f>
        <v/>
      </c>
      <c r="T501" s="170" t="str">
        <f>IF(OR(AND(OR($J501="Retired",$J501="Permanent Low-Use"),$K501&lt;=2025),(AND($J501="New",$K501&gt;2025))),"N/A",IF($N501=0,0,IF(ISERROR(VLOOKUP($E501,'Source Data'!$B$29:$J$60, MATCH($L501, 'Source Data'!$B$26:$J$26,1),TRUE))=TRUE,"",VLOOKUP($E501,'Source Data'!$B$29:$J$60,MATCH($L501, 'Source Data'!$B$26:$J$26,1),TRUE))))</f>
        <v/>
      </c>
      <c r="U501" s="170" t="str">
        <f>IF(OR(AND(OR($J501="Retired",$J501="Permanent Low-Use"),$K501&lt;=2026),(AND($J501="New",$K501&gt;2026))),"N/A",IF($N501=0,0,IF(ISERROR(VLOOKUP($E501,'Source Data'!$B$29:$J$60, MATCH($L501, 'Source Data'!$B$26:$J$26,1),TRUE))=TRUE,"",VLOOKUP($E501,'Source Data'!$B$29:$J$60,MATCH($L501, 'Source Data'!$B$26:$J$26,1),TRUE))))</f>
        <v/>
      </c>
      <c r="V501" s="170" t="str">
        <f>IF(OR(AND(OR($J501="Retired",$J501="Permanent Low-Use"),$K501&lt;=2027),(AND($J501="New",$K501&gt;2027))),"N/A",IF($N501=0,0,IF(ISERROR(VLOOKUP($E501,'Source Data'!$B$29:$J$60, MATCH($L501, 'Source Data'!$B$26:$J$26,1),TRUE))=TRUE,"",VLOOKUP($E501,'Source Data'!$B$29:$J$60,MATCH($L501, 'Source Data'!$B$26:$J$26,1),TRUE))))</f>
        <v/>
      </c>
      <c r="W501" s="170" t="str">
        <f>IF(OR(AND(OR($J501="Retired",$J501="Permanent Low-Use"),$K501&lt;=2028),(AND($J501="New",$K501&gt;2028))),"N/A",IF($N501=0,0,IF(ISERROR(VLOOKUP($E501,'Source Data'!$B$29:$J$60, MATCH($L501, 'Source Data'!$B$26:$J$26,1),TRUE))=TRUE,"",VLOOKUP($E501,'Source Data'!$B$29:$J$60,MATCH($L501, 'Source Data'!$B$26:$J$26,1),TRUE))))</f>
        <v/>
      </c>
      <c r="X501" s="170" t="str">
        <f>IF(OR(AND(OR($J501="Retired",$J501="Permanent Low-Use"),$K501&lt;=2029),(AND($J501="New",$K501&gt;2029))),"N/A",IF($N501=0,0,IF(ISERROR(VLOOKUP($E501,'Source Data'!$B$29:$J$60, MATCH($L501, 'Source Data'!$B$26:$J$26,1),TRUE))=TRUE,"",VLOOKUP($E501,'Source Data'!$B$29:$J$60,MATCH($L501, 'Source Data'!$B$26:$J$26,1),TRUE))))</f>
        <v/>
      </c>
      <c r="Y501" s="170" t="str">
        <f>IF(OR(AND(OR($J501="Retired",$J501="Permanent Low-Use"),$K501&lt;=2030),(AND($J501="New",$K501&gt;2030))),"N/A",IF($N501=0,0,IF(ISERROR(VLOOKUP($E501,'Source Data'!$B$29:$J$60, MATCH($L501, 'Source Data'!$B$26:$J$26,1),TRUE))=TRUE,"",VLOOKUP($E501,'Source Data'!$B$29:$J$60,MATCH($L501, 'Source Data'!$B$26:$J$26,1),TRUE))))</f>
        <v/>
      </c>
      <c r="Z501" s="171" t="str">
        <f>IF(ISNUMBER($L501),IF(OR(AND(OR($J501="Retired",$J501="Permanent Low-Use"),$K501&lt;=2020),(AND($J501="New",$K501&gt;2020))),"N/A",VLOOKUP($F501,'Source Data'!$B$15:$I$22,5)),"")</f>
        <v/>
      </c>
      <c r="AA501" s="171" t="str">
        <f>IF(ISNUMBER($F501), IF(OR(AND(OR($J501="Retired", $J501="Permanent Low-Use"), $K501&lt;=2021), (AND($J501= "New", $K501&gt;2021))), "N/A", VLOOKUP($F501, 'Source Data'!$B$15:$I$22,6)), "")</f>
        <v/>
      </c>
      <c r="AB501" s="171" t="str">
        <f>IF(ISNUMBER($F501), IF(OR(AND(OR($J501="Retired", $J501="Permanent Low-Use"), $K501&lt;=2022), (AND($J501= "New", $K501&gt;2022))), "N/A", VLOOKUP($F501, 'Source Data'!$B$15:$I$22,7)), "")</f>
        <v/>
      </c>
      <c r="AC501" s="171" t="str">
        <f>IF(ISNUMBER($F501), IF(OR(AND(OR($J501="Retired", $J501="Permanent Low-Use"), $K501&lt;=2023), (AND($J501= "New", $K501&gt;2023))), "N/A", VLOOKUP($F501, 'Source Data'!$B$15:$I$22,8)), "")</f>
        <v/>
      </c>
      <c r="AD501" s="171" t="str">
        <f>IF(ISNUMBER($F501), IF(OR(AND(OR($J501="Retired", $J501="Permanent Low-Use"), $K501&lt;=2024), (AND($J501= "New", $K501&gt;2024))), "N/A", VLOOKUP($F501, 'Source Data'!$B$15:$I$22,8)), "")</f>
        <v/>
      </c>
      <c r="AE501" s="171" t="str">
        <f>IF(ISNUMBER($F501), IF(OR(AND(OR($J501="Retired", $J501="Permanent Low-Use"), $K501&lt;=2025), (AND($J501= "New", $K501&gt;2025))), "N/A", VLOOKUP($F501, 'Source Data'!$B$15:$I$22,8)), "")</f>
        <v/>
      </c>
      <c r="AF501" s="171" t="str">
        <f>IF(ISNUMBER($F501), IF(OR(AND(OR($J501="Retired", $J501="Permanent Low-Use"), $K501&lt;=2026), (AND($J501= "New", $K501&gt;2026))), "N/A", VLOOKUP($F501, 'Source Data'!$B$15:$I$22,8)), "")</f>
        <v/>
      </c>
      <c r="AG501" s="171" t="str">
        <f>IF(ISNUMBER($F501), IF(OR(AND(OR($J501="Retired", $J501="Permanent Low-Use"), $K501&lt;=2027), (AND($J501= "New", $K501&gt;2027))), "N/A", VLOOKUP($F501, 'Source Data'!$B$15:$I$22,8)), "")</f>
        <v/>
      </c>
      <c r="AH501" s="171" t="str">
        <f>IF(ISNUMBER($F501), IF(OR(AND(OR($J501="Retired", $J501="Permanent Low-Use"), $K501&lt;=2028), (AND($J501= "New", $K501&gt;2028))), "N/A", VLOOKUP($F501, 'Source Data'!$B$15:$I$22,8)), "")</f>
        <v/>
      </c>
      <c r="AI501" s="171" t="str">
        <f>IF(ISNUMBER($F501), IF(OR(AND(OR($J501="Retired", $J501="Permanent Low-Use"), $K501&lt;=2029), (AND($J501= "New", $K501&gt;2029))), "N/A", VLOOKUP($F501, 'Source Data'!$B$15:$I$22,8)), "")</f>
        <v/>
      </c>
      <c r="AJ501" s="171" t="str">
        <f>IF(ISNUMBER($F501), IF(OR(AND(OR($J501="Retired", $J501="Permanent Low-Use"), $K501&lt;=2030), (AND($J501= "New", $K501&gt;2030))), "N/A", VLOOKUP($F501, 'Source Data'!$B$15:$I$22,8)), "")</f>
        <v/>
      </c>
      <c r="AK501" s="171" t="str">
        <f>IF($N501= 0, "N/A", IF(ISERROR(VLOOKUP($F501, 'Source Data'!$B$4:$C$11,2)), "", VLOOKUP($F501, 'Source Data'!$B$4:$C$11,2)))</f>
        <v/>
      </c>
    </row>
    <row r="502" spans="1:37" x14ac:dyDescent="0.35">
      <c r="A502" s="99"/>
      <c r="B502" s="89"/>
      <c r="C502" s="90"/>
      <c r="D502" s="90"/>
      <c r="E502" s="91"/>
      <c r="F502" s="91"/>
      <c r="G502" s="86"/>
      <c r="H502" s="87"/>
      <c r="I502" s="86"/>
      <c r="J502" s="88"/>
      <c r="K502" s="92"/>
      <c r="L502" s="168" t="str">
        <f t="shared" si="19"/>
        <v/>
      </c>
      <c r="M502" s="170" t="str">
        <f>IF(ISERROR(VLOOKUP(E502,'Source Data'!$B$67:$J$97, MATCH(F502, 'Source Data'!$B$64:$J$64,1),TRUE))=TRUE,"",VLOOKUP(E502,'Source Data'!$B$67:$J$97,MATCH(F502, 'Source Data'!$B$64:$J$64,1),TRUE))</f>
        <v/>
      </c>
      <c r="N502" s="169" t="str">
        <f t="shared" si="20"/>
        <v/>
      </c>
      <c r="O502" s="170" t="str">
        <f>IF(OR(AND(OR($J502="Retired",$J502="Permanent Low-Use"),$K502&lt;=2020),(AND($J502="New",$K502&gt;2020))),"N/A",IF($N502=0,0,IF(ISERROR(VLOOKUP($E502,'Source Data'!$B$29:$J$60, MATCH($L502, 'Source Data'!$B$26:$J$26,1),TRUE))=TRUE,"",VLOOKUP($E502,'Source Data'!$B$29:$J$60,MATCH($L502, 'Source Data'!$B$26:$J$26,1),TRUE))))</f>
        <v/>
      </c>
      <c r="P502" s="170" t="str">
        <f>IF(OR(AND(OR($J502="Retired",$J502="Permanent Low-Use"),$K502&lt;=2021),(AND($J502="New",$K502&gt;2021))),"N/A",IF($N502=0,0,IF(ISERROR(VLOOKUP($E502,'Source Data'!$B$29:$J$60, MATCH($L502, 'Source Data'!$B$26:$J$26,1),TRUE))=TRUE,"",VLOOKUP($E502,'Source Data'!$B$29:$J$60,MATCH($L502, 'Source Data'!$B$26:$J$26,1),TRUE))))</f>
        <v/>
      </c>
      <c r="Q502" s="170" t="str">
        <f>IF(OR(AND(OR($J502="Retired",$J502="Permanent Low-Use"),$K502&lt;=2022),(AND($J502="New",$K502&gt;2022))),"N/A",IF($N502=0,0,IF(ISERROR(VLOOKUP($E502,'Source Data'!$B$29:$J$60, MATCH($L502, 'Source Data'!$B$26:$J$26,1),TRUE))=TRUE,"",VLOOKUP($E502,'Source Data'!$B$29:$J$60,MATCH($L502, 'Source Data'!$B$26:$J$26,1),TRUE))))</f>
        <v/>
      </c>
      <c r="R502" s="170" t="str">
        <f>IF(OR(AND(OR($J502="Retired",$J502="Permanent Low-Use"),$K502&lt;=2023),(AND($J502="New",$K502&gt;2023))),"N/A",IF($N502=0,0,IF(ISERROR(VLOOKUP($E502,'Source Data'!$B$29:$J$60, MATCH($L502, 'Source Data'!$B$26:$J$26,1),TRUE))=TRUE,"",VLOOKUP($E502,'Source Data'!$B$29:$J$60,MATCH($L502, 'Source Data'!$B$26:$J$26,1),TRUE))))</f>
        <v/>
      </c>
      <c r="S502" s="170" t="str">
        <f>IF(OR(AND(OR($J502="Retired",$J502="Permanent Low-Use"),$K502&lt;=2024),(AND($J502="New",$K502&gt;2024))),"N/A",IF($N502=0,0,IF(ISERROR(VLOOKUP($E502,'Source Data'!$B$29:$J$60, MATCH($L502, 'Source Data'!$B$26:$J$26,1),TRUE))=TRUE,"",VLOOKUP($E502,'Source Data'!$B$29:$J$60,MATCH($L502, 'Source Data'!$B$26:$J$26,1),TRUE))))</f>
        <v/>
      </c>
      <c r="T502" s="170" t="str">
        <f>IF(OR(AND(OR($J502="Retired",$J502="Permanent Low-Use"),$K502&lt;=2025),(AND($J502="New",$K502&gt;2025))),"N/A",IF($N502=0,0,IF(ISERROR(VLOOKUP($E502,'Source Data'!$B$29:$J$60, MATCH($L502, 'Source Data'!$B$26:$J$26,1),TRUE))=TRUE,"",VLOOKUP($E502,'Source Data'!$B$29:$J$60,MATCH($L502, 'Source Data'!$B$26:$J$26,1),TRUE))))</f>
        <v/>
      </c>
      <c r="U502" s="170" t="str">
        <f>IF(OR(AND(OR($J502="Retired",$J502="Permanent Low-Use"),$K502&lt;=2026),(AND($J502="New",$K502&gt;2026))),"N/A",IF($N502=0,0,IF(ISERROR(VLOOKUP($E502,'Source Data'!$B$29:$J$60, MATCH($L502, 'Source Data'!$B$26:$J$26,1),TRUE))=TRUE,"",VLOOKUP($E502,'Source Data'!$B$29:$J$60,MATCH($L502, 'Source Data'!$B$26:$J$26,1),TRUE))))</f>
        <v/>
      </c>
      <c r="V502" s="170" t="str">
        <f>IF(OR(AND(OR($J502="Retired",$J502="Permanent Low-Use"),$K502&lt;=2027),(AND($J502="New",$K502&gt;2027))),"N/A",IF($N502=0,0,IF(ISERROR(VLOOKUP($E502,'Source Data'!$B$29:$J$60, MATCH($L502, 'Source Data'!$B$26:$J$26,1),TRUE))=TRUE,"",VLOOKUP($E502,'Source Data'!$B$29:$J$60,MATCH($L502, 'Source Data'!$B$26:$J$26,1),TRUE))))</f>
        <v/>
      </c>
      <c r="W502" s="170" t="str">
        <f>IF(OR(AND(OR($J502="Retired",$J502="Permanent Low-Use"),$K502&lt;=2028),(AND($J502="New",$K502&gt;2028))),"N/A",IF($N502=0,0,IF(ISERROR(VLOOKUP($E502,'Source Data'!$B$29:$J$60, MATCH($L502, 'Source Data'!$B$26:$J$26,1),TRUE))=TRUE,"",VLOOKUP($E502,'Source Data'!$B$29:$J$60,MATCH($L502, 'Source Data'!$B$26:$J$26,1),TRUE))))</f>
        <v/>
      </c>
      <c r="X502" s="170" t="str">
        <f>IF(OR(AND(OR($J502="Retired",$J502="Permanent Low-Use"),$K502&lt;=2029),(AND($J502="New",$K502&gt;2029))),"N/A",IF($N502=0,0,IF(ISERROR(VLOOKUP($E502,'Source Data'!$B$29:$J$60, MATCH($L502, 'Source Data'!$B$26:$J$26,1),TRUE))=TRUE,"",VLOOKUP($E502,'Source Data'!$B$29:$J$60,MATCH($L502, 'Source Data'!$B$26:$J$26,1),TRUE))))</f>
        <v/>
      </c>
      <c r="Y502" s="170" t="str">
        <f>IF(OR(AND(OR($J502="Retired",$J502="Permanent Low-Use"),$K502&lt;=2030),(AND($J502="New",$K502&gt;2030))),"N/A",IF($N502=0,0,IF(ISERROR(VLOOKUP($E502,'Source Data'!$B$29:$J$60, MATCH($L502, 'Source Data'!$B$26:$J$26,1),TRUE))=TRUE,"",VLOOKUP($E502,'Source Data'!$B$29:$J$60,MATCH($L502, 'Source Data'!$B$26:$J$26,1),TRUE))))</f>
        <v/>
      </c>
      <c r="Z502" s="171" t="str">
        <f>IF(ISNUMBER($L502),IF(OR(AND(OR($J502="Retired",$J502="Permanent Low-Use"),$K502&lt;=2020),(AND($J502="New",$K502&gt;2020))),"N/A",VLOOKUP($F502,'Source Data'!$B$15:$I$22,5)),"")</f>
        <v/>
      </c>
      <c r="AA502" s="171" t="str">
        <f>IF(ISNUMBER($F502), IF(OR(AND(OR($J502="Retired", $J502="Permanent Low-Use"), $K502&lt;=2021), (AND($J502= "New", $K502&gt;2021))), "N/A", VLOOKUP($F502, 'Source Data'!$B$15:$I$22,6)), "")</f>
        <v/>
      </c>
      <c r="AB502" s="171" t="str">
        <f>IF(ISNUMBER($F502), IF(OR(AND(OR($J502="Retired", $J502="Permanent Low-Use"), $K502&lt;=2022), (AND($J502= "New", $K502&gt;2022))), "N/A", VLOOKUP($F502, 'Source Data'!$B$15:$I$22,7)), "")</f>
        <v/>
      </c>
      <c r="AC502" s="171" t="str">
        <f>IF(ISNUMBER($F502), IF(OR(AND(OR($J502="Retired", $J502="Permanent Low-Use"), $K502&lt;=2023), (AND($J502= "New", $K502&gt;2023))), "N/A", VLOOKUP($F502, 'Source Data'!$B$15:$I$22,8)), "")</f>
        <v/>
      </c>
      <c r="AD502" s="171" t="str">
        <f>IF(ISNUMBER($F502), IF(OR(AND(OR($J502="Retired", $J502="Permanent Low-Use"), $K502&lt;=2024), (AND($J502= "New", $K502&gt;2024))), "N/A", VLOOKUP($F502, 'Source Data'!$B$15:$I$22,8)), "")</f>
        <v/>
      </c>
      <c r="AE502" s="171" t="str">
        <f>IF(ISNUMBER($F502), IF(OR(AND(OR($J502="Retired", $J502="Permanent Low-Use"), $K502&lt;=2025), (AND($J502= "New", $K502&gt;2025))), "N/A", VLOOKUP($F502, 'Source Data'!$B$15:$I$22,8)), "")</f>
        <v/>
      </c>
      <c r="AF502" s="171" t="str">
        <f>IF(ISNUMBER($F502), IF(OR(AND(OR($J502="Retired", $J502="Permanent Low-Use"), $K502&lt;=2026), (AND($J502= "New", $K502&gt;2026))), "N/A", VLOOKUP($F502, 'Source Data'!$B$15:$I$22,8)), "")</f>
        <v/>
      </c>
      <c r="AG502" s="171" t="str">
        <f>IF(ISNUMBER($F502), IF(OR(AND(OR($J502="Retired", $J502="Permanent Low-Use"), $K502&lt;=2027), (AND($J502= "New", $K502&gt;2027))), "N/A", VLOOKUP($F502, 'Source Data'!$B$15:$I$22,8)), "")</f>
        <v/>
      </c>
      <c r="AH502" s="171" t="str">
        <f>IF(ISNUMBER($F502), IF(OR(AND(OR($J502="Retired", $J502="Permanent Low-Use"), $K502&lt;=2028), (AND($J502= "New", $K502&gt;2028))), "N/A", VLOOKUP($F502, 'Source Data'!$B$15:$I$22,8)), "")</f>
        <v/>
      </c>
      <c r="AI502" s="171" t="str">
        <f>IF(ISNUMBER($F502), IF(OR(AND(OR($J502="Retired", $J502="Permanent Low-Use"), $K502&lt;=2029), (AND($J502= "New", $K502&gt;2029))), "N/A", VLOOKUP($F502, 'Source Data'!$B$15:$I$22,8)), "")</f>
        <v/>
      </c>
      <c r="AJ502" s="171" t="str">
        <f>IF(ISNUMBER($F502), IF(OR(AND(OR($J502="Retired", $J502="Permanent Low-Use"), $K502&lt;=2030), (AND($J502= "New", $K502&gt;2030))), "N/A", VLOOKUP($F502, 'Source Data'!$B$15:$I$22,8)), "")</f>
        <v/>
      </c>
      <c r="AK502" s="171" t="str">
        <f>IF($N502= 0, "N/A", IF(ISERROR(VLOOKUP($F502, 'Source Data'!$B$4:$C$11,2)), "", VLOOKUP($F502, 'Source Data'!$B$4:$C$11,2)))</f>
        <v/>
      </c>
    </row>
    <row r="503" spans="1:37" x14ac:dyDescent="0.35">
      <c r="A503" s="99"/>
      <c r="B503" s="89"/>
      <c r="C503" s="90"/>
      <c r="D503" s="90"/>
      <c r="E503" s="91"/>
      <c r="F503" s="91"/>
      <c r="G503" s="86"/>
      <c r="H503" s="87"/>
      <c r="I503" s="86"/>
      <c r="J503" s="88"/>
      <c r="K503" s="92"/>
      <c r="L503" s="168" t="str">
        <f t="shared" si="19"/>
        <v/>
      </c>
      <c r="M503" s="170" t="str">
        <f>IF(ISERROR(VLOOKUP(E503,'Source Data'!$B$67:$J$97, MATCH(F503, 'Source Data'!$B$64:$J$64,1),TRUE))=TRUE,"",VLOOKUP(E503,'Source Data'!$B$67:$J$97,MATCH(F503, 'Source Data'!$B$64:$J$64,1),TRUE))</f>
        <v/>
      </c>
      <c r="N503" s="169" t="str">
        <f t="shared" si="20"/>
        <v/>
      </c>
      <c r="O503" s="170" t="str">
        <f>IF(OR(AND(OR($J503="Retired",$J503="Permanent Low-Use"),$K503&lt;=2020),(AND($J503="New",$K503&gt;2020))),"N/A",IF($N503=0,0,IF(ISERROR(VLOOKUP($E503,'Source Data'!$B$29:$J$60, MATCH($L503, 'Source Data'!$B$26:$J$26,1),TRUE))=TRUE,"",VLOOKUP($E503,'Source Data'!$B$29:$J$60,MATCH($L503, 'Source Data'!$B$26:$J$26,1),TRUE))))</f>
        <v/>
      </c>
      <c r="P503" s="170" t="str">
        <f>IF(OR(AND(OR($J503="Retired",$J503="Permanent Low-Use"),$K503&lt;=2021),(AND($J503="New",$K503&gt;2021))),"N/A",IF($N503=0,0,IF(ISERROR(VLOOKUP($E503,'Source Data'!$B$29:$J$60, MATCH($L503, 'Source Data'!$B$26:$J$26,1),TRUE))=TRUE,"",VLOOKUP($E503,'Source Data'!$B$29:$J$60,MATCH($L503, 'Source Data'!$B$26:$J$26,1),TRUE))))</f>
        <v/>
      </c>
      <c r="Q503" s="170" t="str">
        <f>IF(OR(AND(OR($J503="Retired",$J503="Permanent Low-Use"),$K503&lt;=2022),(AND($J503="New",$K503&gt;2022))),"N/A",IF($N503=0,0,IF(ISERROR(VLOOKUP($E503,'Source Data'!$B$29:$J$60, MATCH($L503, 'Source Data'!$B$26:$J$26,1),TRUE))=TRUE,"",VLOOKUP($E503,'Source Data'!$B$29:$J$60,MATCH($L503, 'Source Data'!$B$26:$J$26,1),TRUE))))</f>
        <v/>
      </c>
      <c r="R503" s="170" t="str">
        <f>IF(OR(AND(OR($J503="Retired",$J503="Permanent Low-Use"),$K503&lt;=2023),(AND($J503="New",$K503&gt;2023))),"N/A",IF($N503=0,0,IF(ISERROR(VLOOKUP($E503,'Source Data'!$B$29:$J$60, MATCH($L503, 'Source Data'!$B$26:$J$26,1),TRUE))=TRUE,"",VLOOKUP($E503,'Source Data'!$B$29:$J$60,MATCH($L503, 'Source Data'!$B$26:$J$26,1),TRUE))))</f>
        <v/>
      </c>
      <c r="S503" s="170" t="str">
        <f>IF(OR(AND(OR($J503="Retired",$J503="Permanent Low-Use"),$K503&lt;=2024),(AND($J503="New",$K503&gt;2024))),"N/A",IF($N503=0,0,IF(ISERROR(VLOOKUP($E503,'Source Data'!$B$29:$J$60, MATCH($L503, 'Source Data'!$B$26:$J$26,1),TRUE))=TRUE,"",VLOOKUP($E503,'Source Data'!$B$29:$J$60,MATCH($L503, 'Source Data'!$B$26:$J$26,1),TRUE))))</f>
        <v/>
      </c>
      <c r="T503" s="170" t="str">
        <f>IF(OR(AND(OR($J503="Retired",$J503="Permanent Low-Use"),$K503&lt;=2025),(AND($J503="New",$K503&gt;2025))),"N/A",IF($N503=0,0,IF(ISERROR(VLOOKUP($E503,'Source Data'!$B$29:$J$60, MATCH($L503, 'Source Data'!$B$26:$J$26,1),TRUE))=TRUE,"",VLOOKUP($E503,'Source Data'!$B$29:$J$60,MATCH($L503, 'Source Data'!$B$26:$J$26,1),TRUE))))</f>
        <v/>
      </c>
      <c r="U503" s="170" t="str">
        <f>IF(OR(AND(OR($J503="Retired",$J503="Permanent Low-Use"),$K503&lt;=2026),(AND($J503="New",$K503&gt;2026))),"N/A",IF($N503=0,0,IF(ISERROR(VLOOKUP($E503,'Source Data'!$B$29:$J$60, MATCH($L503, 'Source Data'!$B$26:$J$26,1),TRUE))=TRUE,"",VLOOKUP($E503,'Source Data'!$B$29:$J$60,MATCH($L503, 'Source Data'!$B$26:$J$26,1),TRUE))))</f>
        <v/>
      </c>
      <c r="V503" s="170" t="str">
        <f>IF(OR(AND(OR($J503="Retired",$J503="Permanent Low-Use"),$K503&lt;=2027),(AND($J503="New",$K503&gt;2027))),"N/A",IF($N503=0,0,IF(ISERROR(VLOOKUP($E503,'Source Data'!$B$29:$J$60, MATCH($L503, 'Source Data'!$B$26:$J$26,1),TRUE))=TRUE,"",VLOOKUP($E503,'Source Data'!$B$29:$J$60,MATCH($L503, 'Source Data'!$B$26:$J$26,1),TRUE))))</f>
        <v/>
      </c>
      <c r="W503" s="170" t="str">
        <f>IF(OR(AND(OR($J503="Retired",$J503="Permanent Low-Use"),$K503&lt;=2028),(AND($J503="New",$K503&gt;2028))),"N/A",IF($N503=0,0,IF(ISERROR(VLOOKUP($E503,'Source Data'!$B$29:$J$60, MATCH($L503, 'Source Data'!$B$26:$J$26,1),TRUE))=TRUE,"",VLOOKUP($E503,'Source Data'!$B$29:$J$60,MATCH($L503, 'Source Data'!$B$26:$J$26,1),TRUE))))</f>
        <v/>
      </c>
      <c r="X503" s="170" t="str">
        <f>IF(OR(AND(OR($J503="Retired",$J503="Permanent Low-Use"),$K503&lt;=2029),(AND($J503="New",$K503&gt;2029))),"N/A",IF($N503=0,0,IF(ISERROR(VLOOKUP($E503,'Source Data'!$B$29:$J$60, MATCH($L503, 'Source Data'!$B$26:$J$26,1),TRUE))=TRUE,"",VLOOKUP($E503,'Source Data'!$B$29:$J$60,MATCH($L503, 'Source Data'!$B$26:$J$26,1),TRUE))))</f>
        <v/>
      </c>
      <c r="Y503" s="170" t="str">
        <f>IF(OR(AND(OR($J503="Retired",$J503="Permanent Low-Use"),$K503&lt;=2030),(AND($J503="New",$K503&gt;2030))),"N/A",IF($N503=0,0,IF(ISERROR(VLOOKUP($E503,'Source Data'!$B$29:$J$60, MATCH($L503, 'Source Data'!$B$26:$J$26,1),TRUE))=TRUE,"",VLOOKUP($E503,'Source Data'!$B$29:$J$60,MATCH($L503, 'Source Data'!$B$26:$J$26,1),TRUE))))</f>
        <v/>
      </c>
      <c r="Z503" s="171" t="str">
        <f>IF(ISNUMBER($L503),IF(OR(AND(OR($J503="Retired",$J503="Permanent Low-Use"),$K503&lt;=2020),(AND($J503="New",$K503&gt;2020))),"N/A",VLOOKUP($F503,'Source Data'!$B$15:$I$22,5)),"")</f>
        <v/>
      </c>
      <c r="AA503" s="171" t="str">
        <f>IF(ISNUMBER($F503), IF(OR(AND(OR($J503="Retired", $J503="Permanent Low-Use"), $K503&lt;=2021), (AND($J503= "New", $K503&gt;2021))), "N/A", VLOOKUP($F503, 'Source Data'!$B$15:$I$22,6)), "")</f>
        <v/>
      </c>
      <c r="AB503" s="171" t="str">
        <f>IF(ISNUMBER($F503), IF(OR(AND(OR($J503="Retired", $J503="Permanent Low-Use"), $K503&lt;=2022), (AND($J503= "New", $K503&gt;2022))), "N/A", VLOOKUP($F503, 'Source Data'!$B$15:$I$22,7)), "")</f>
        <v/>
      </c>
      <c r="AC503" s="171" t="str">
        <f>IF(ISNUMBER($F503), IF(OR(AND(OR($J503="Retired", $J503="Permanent Low-Use"), $K503&lt;=2023), (AND($J503= "New", $K503&gt;2023))), "N/A", VLOOKUP($F503, 'Source Data'!$B$15:$I$22,8)), "")</f>
        <v/>
      </c>
      <c r="AD503" s="171" t="str">
        <f>IF(ISNUMBER($F503), IF(OR(AND(OR($J503="Retired", $J503="Permanent Low-Use"), $K503&lt;=2024), (AND($J503= "New", $K503&gt;2024))), "N/A", VLOOKUP($F503, 'Source Data'!$B$15:$I$22,8)), "")</f>
        <v/>
      </c>
      <c r="AE503" s="171" t="str">
        <f>IF(ISNUMBER($F503), IF(OR(AND(OR($J503="Retired", $J503="Permanent Low-Use"), $K503&lt;=2025), (AND($J503= "New", $K503&gt;2025))), "N/A", VLOOKUP($F503, 'Source Data'!$B$15:$I$22,8)), "")</f>
        <v/>
      </c>
      <c r="AF503" s="171" t="str">
        <f>IF(ISNUMBER($F503), IF(OR(AND(OR($J503="Retired", $J503="Permanent Low-Use"), $K503&lt;=2026), (AND($J503= "New", $K503&gt;2026))), "N/A", VLOOKUP($F503, 'Source Data'!$B$15:$I$22,8)), "")</f>
        <v/>
      </c>
      <c r="AG503" s="171" t="str">
        <f>IF(ISNUMBER($F503), IF(OR(AND(OR($J503="Retired", $J503="Permanent Low-Use"), $K503&lt;=2027), (AND($J503= "New", $K503&gt;2027))), "N/A", VLOOKUP($F503, 'Source Data'!$B$15:$I$22,8)), "")</f>
        <v/>
      </c>
      <c r="AH503" s="171" t="str">
        <f>IF(ISNUMBER($F503), IF(OR(AND(OR($J503="Retired", $J503="Permanent Low-Use"), $K503&lt;=2028), (AND($J503= "New", $K503&gt;2028))), "N/A", VLOOKUP($F503, 'Source Data'!$B$15:$I$22,8)), "")</f>
        <v/>
      </c>
      <c r="AI503" s="171" t="str">
        <f>IF(ISNUMBER($F503), IF(OR(AND(OR($J503="Retired", $J503="Permanent Low-Use"), $K503&lt;=2029), (AND($J503= "New", $K503&gt;2029))), "N/A", VLOOKUP($F503, 'Source Data'!$B$15:$I$22,8)), "")</f>
        <v/>
      </c>
      <c r="AJ503" s="171" t="str">
        <f>IF(ISNUMBER($F503), IF(OR(AND(OR($J503="Retired", $J503="Permanent Low-Use"), $K503&lt;=2030), (AND($J503= "New", $K503&gt;2030))), "N/A", VLOOKUP($F503, 'Source Data'!$B$15:$I$22,8)), "")</f>
        <v/>
      </c>
      <c r="AK503" s="171" t="str">
        <f>IF($N503= 0, "N/A", IF(ISERROR(VLOOKUP($F503, 'Source Data'!$B$4:$C$11,2)), "", VLOOKUP($F503, 'Source Data'!$B$4:$C$11,2)))</f>
        <v/>
      </c>
    </row>
    <row r="504" spans="1:37" x14ac:dyDescent="0.35">
      <c r="A504" s="99"/>
      <c r="B504" s="89"/>
      <c r="C504" s="90"/>
      <c r="D504" s="90"/>
      <c r="E504" s="91"/>
      <c r="F504" s="91"/>
      <c r="G504" s="86"/>
      <c r="H504" s="87"/>
      <c r="I504" s="86"/>
      <c r="J504" s="88"/>
      <c r="K504" s="92"/>
      <c r="L504" s="168" t="str">
        <f t="shared" si="19"/>
        <v/>
      </c>
      <c r="M504" s="170" t="str">
        <f>IF(ISERROR(VLOOKUP(E504,'Source Data'!$B$67:$J$97, MATCH(F504, 'Source Data'!$B$64:$J$64,1),TRUE))=TRUE,"",VLOOKUP(E504,'Source Data'!$B$67:$J$97,MATCH(F504, 'Source Data'!$B$64:$J$64,1),TRUE))</f>
        <v/>
      </c>
      <c r="N504" s="169" t="str">
        <f t="shared" si="20"/>
        <v/>
      </c>
      <c r="O504" s="170" t="str">
        <f>IF(OR(AND(OR($J504="Retired",$J504="Permanent Low-Use"),$K504&lt;=2020),(AND($J504="New",$K504&gt;2020))),"N/A",IF($N504=0,0,IF(ISERROR(VLOOKUP($E504,'Source Data'!$B$29:$J$60, MATCH($L504, 'Source Data'!$B$26:$J$26,1),TRUE))=TRUE,"",VLOOKUP($E504,'Source Data'!$B$29:$J$60,MATCH($L504, 'Source Data'!$B$26:$J$26,1),TRUE))))</f>
        <v/>
      </c>
      <c r="P504" s="170" t="str">
        <f>IF(OR(AND(OR($J504="Retired",$J504="Permanent Low-Use"),$K504&lt;=2021),(AND($J504="New",$K504&gt;2021))),"N/A",IF($N504=0,0,IF(ISERROR(VLOOKUP($E504,'Source Data'!$B$29:$J$60, MATCH($L504, 'Source Data'!$B$26:$J$26,1),TRUE))=TRUE,"",VLOOKUP($E504,'Source Data'!$B$29:$J$60,MATCH($L504, 'Source Data'!$B$26:$J$26,1),TRUE))))</f>
        <v/>
      </c>
      <c r="Q504" s="170" t="str">
        <f>IF(OR(AND(OR($J504="Retired",$J504="Permanent Low-Use"),$K504&lt;=2022),(AND($J504="New",$K504&gt;2022))),"N/A",IF($N504=0,0,IF(ISERROR(VLOOKUP($E504,'Source Data'!$B$29:$J$60, MATCH($L504, 'Source Data'!$B$26:$J$26,1),TRUE))=TRUE,"",VLOOKUP($E504,'Source Data'!$B$29:$J$60,MATCH($L504, 'Source Data'!$B$26:$J$26,1),TRUE))))</f>
        <v/>
      </c>
      <c r="R504" s="170" t="str">
        <f>IF(OR(AND(OR($J504="Retired",$J504="Permanent Low-Use"),$K504&lt;=2023),(AND($J504="New",$K504&gt;2023))),"N/A",IF($N504=0,0,IF(ISERROR(VLOOKUP($E504,'Source Data'!$B$29:$J$60, MATCH($L504, 'Source Data'!$B$26:$J$26,1),TRUE))=TRUE,"",VLOOKUP($E504,'Source Data'!$B$29:$J$60,MATCH($L504, 'Source Data'!$B$26:$J$26,1),TRUE))))</f>
        <v/>
      </c>
      <c r="S504" s="170" t="str">
        <f>IF(OR(AND(OR($J504="Retired",$J504="Permanent Low-Use"),$K504&lt;=2024),(AND($J504="New",$K504&gt;2024))),"N/A",IF($N504=0,0,IF(ISERROR(VLOOKUP($E504,'Source Data'!$B$29:$J$60, MATCH($L504, 'Source Data'!$B$26:$J$26,1),TRUE))=TRUE,"",VLOOKUP($E504,'Source Data'!$B$29:$J$60,MATCH($L504, 'Source Data'!$B$26:$J$26,1),TRUE))))</f>
        <v/>
      </c>
      <c r="T504" s="170" t="str">
        <f>IF(OR(AND(OR($J504="Retired",$J504="Permanent Low-Use"),$K504&lt;=2025),(AND($J504="New",$K504&gt;2025))),"N/A",IF($N504=0,0,IF(ISERROR(VLOOKUP($E504,'Source Data'!$B$29:$J$60, MATCH($L504, 'Source Data'!$B$26:$J$26,1),TRUE))=TRUE,"",VLOOKUP($E504,'Source Data'!$B$29:$J$60,MATCH($L504, 'Source Data'!$B$26:$J$26,1),TRUE))))</f>
        <v/>
      </c>
      <c r="U504" s="170" t="str">
        <f>IF(OR(AND(OR($J504="Retired",$J504="Permanent Low-Use"),$K504&lt;=2026),(AND($J504="New",$K504&gt;2026))),"N/A",IF($N504=0,0,IF(ISERROR(VLOOKUP($E504,'Source Data'!$B$29:$J$60, MATCH($L504, 'Source Data'!$B$26:$J$26,1),TRUE))=TRUE,"",VLOOKUP($E504,'Source Data'!$B$29:$J$60,MATCH($L504, 'Source Data'!$B$26:$J$26,1),TRUE))))</f>
        <v/>
      </c>
      <c r="V504" s="170" t="str">
        <f>IF(OR(AND(OR($J504="Retired",$J504="Permanent Low-Use"),$K504&lt;=2027),(AND($J504="New",$K504&gt;2027))),"N/A",IF($N504=0,0,IF(ISERROR(VLOOKUP($E504,'Source Data'!$B$29:$J$60, MATCH($L504, 'Source Data'!$B$26:$J$26,1),TRUE))=TRUE,"",VLOOKUP($E504,'Source Data'!$B$29:$J$60,MATCH($L504, 'Source Data'!$B$26:$J$26,1),TRUE))))</f>
        <v/>
      </c>
      <c r="W504" s="170" t="str">
        <f>IF(OR(AND(OR($J504="Retired",$J504="Permanent Low-Use"),$K504&lt;=2028),(AND($J504="New",$K504&gt;2028))),"N/A",IF($N504=0,0,IF(ISERROR(VLOOKUP($E504,'Source Data'!$B$29:$J$60, MATCH($L504, 'Source Data'!$B$26:$J$26,1),TRUE))=TRUE,"",VLOOKUP($E504,'Source Data'!$B$29:$J$60,MATCH($L504, 'Source Data'!$B$26:$J$26,1),TRUE))))</f>
        <v/>
      </c>
      <c r="X504" s="170" t="str">
        <f>IF(OR(AND(OR($J504="Retired",$J504="Permanent Low-Use"),$K504&lt;=2029),(AND($J504="New",$K504&gt;2029))),"N/A",IF($N504=0,0,IF(ISERROR(VLOOKUP($E504,'Source Data'!$B$29:$J$60, MATCH($L504, 'Source Data'!$B$26:$J$26,1),TRUE))=TRUE,"",VLOOKUP($E504,'Source Data'!$B$29:$J$60,MATCH($L504, 'Source Data'!$B$26:$J$26,1),TRUE))))</f>
        <v/>
      </c>
      <c r="Y504" s="170" t="str">
        <f>IF(OR(AND(OR($J504="Retired",$J504="Permanent Low-Use"),$K504&lt;=2030),(AND($J504="New",$K504&gt;2030))),"N/A",IF($N504=0,0,IF(ISERROR(VLOOKUP($E504,'Source Data'!$B$29:$J$60, MATCH($L504, 'Source Data'!$B$26:$J$26,1),TRUE))=TRUE,"",VLOOKUP($E504,'Source Data'!$B$29:$J$60,MATCH($L504, 'Source Data'!$B$26:$J$26,1),TRUE))))</f>
        <v/>
      </c>
      <c r="Z504" s="171" t="str">
        <f>IF(ISNUMBER($L504),IF(OR(AND(OR($J504="Retired",$J504="Permanent Low-Use"),$K504&lt;=2020),(AND($J504="New",$K504&gt;2020))),"N/A",VLOOKUP($F504,'Source Data'!$B$15:$I$22,5)),"")</f>
        <v/>
      </c>
      <c r="AA504" s="171" t="str">
        <f>IF(ISNUMBER($F504), IF(OR(AND(OR($J504="Retired", $J504="Permanent Low-Use"), $K504&lt;=2021), (AND($J504= "New", $K504&gt;2021))), "N/A", VLOOKUP($F504, 'Source Data'!$B$15:$I$22,6)), "")</f>
        <v/>
      </c>
      <c r="AB504" s="171" t="str">
        <f>IF(ISNUMBER($F504), IF(OR(AND(OR($J504="Retired", $J504="Permanent Low-Use"), $K504&lt;=2022), (AND($J504= "New", $K504&gt;2022))), "N/A", VLOOKUP($F504, 'Source Data'!$B$15:$I$22,7)), "")</f>
        <v/>
      </c>
      <c r="AC504" s="171" t="str">
        <f>IF(ISNUMBER($F504), IF(OR(AND(OR($J504="Retired", $J504="Permanent Low-Use"), $K504&lt;=2023), (AND($J504= "New", $K504&gt;2023))), "N/A", VLOOKUP($F504, 'Source Data'!$B$15:$I$22,8)), "")</f>
        <v/>
      </c>
      <c r="AD504" s="171" t="str">
        <f>IF(ISNUMBER($F504), IF(OR(AND(OR($J504="Retired", $J504="Permanent Low-Use"), $K504&lt;=2024), (AND($J504= "New", $K504&gt;2024))), "N/A", VLOOKUP($F504, 'Source Data'!$B$15:$I$22,8)), "")</f>
        <v/>
      </c>
      <c r="AE504" s="171" t="str">
        <f>IF(ISNUMBER($F504), IF(OR(AND(OR($J504="Retired", $J504="Permanent Low-Use"), $K504&lt;=2025), (AND($J504= "New", $K504&gt;2025))), "N/A", VLOOKUP($F504, 'Source Data'!$B$15:$I$22,8)), "")</f>
        <v/>
      </c>
      <c r="AF504" s="171" t="str">
        <f>IF(ISNUMBER($F504), IF(OR(AND(OR($J504="Retired", $J504="Permanent Low-Use"), $K504&lt;=2026), (AND($J504= "New", $K504&gt;2026))), "N/A", VLOOKUP($F504, 'Source Data'!$B$15:$I$22,8)), "")</f>
        <v/>
      </c>
      <c r="AG504" s="171" t="str">
        <f>IF(ISNUMBER($F504), IF(OR(AND(OR($J504="Retired", $J504="Permanent Low-Use"), $K504&lt;=2027), (AND($J504= "New", $K504&gt;2027))), "N/A", VLOOKUP($F504, 'Source Data'!$B$15:$I$22,8)), "")</f>
        <v/>
      </c>
      <c r="AH504" s="171" t="str">
        <f>IF(ISNUMBER($F504), IF(OR(AND(OR($J504="Retired", $J504="Permanent Low-Use"), $K504&lt;=2028), (AND($J504= "New", $K504&gt;2028))), "N/A", VLOOKUP($F504, 'Source Data'!$B$15:$I$22,8)), "")</f>
        <v/>
      </c>
      <c r="AI504" s="171" t="str">
        <f>IF(ISNUMBER($F504), IF(OR(AND(OR($J504="Retired", $J504="Permanent Low-Use"), $K504&lt;=2029), (AND($J504= "New", $K504&gt;2029))), "N/A", VLOOKUP($F504, 'Source Data'!$B$15:$I$22,8)), "")</f>
        <v/>
      </c>
      <c r="AJ504" s="171" t="str">
        <f>IF(ISNUMBER($F504), IF(OR(AND(OR($J504="Retired", $J504="Permanent Low-Use"), $K504&lt;=2030), (AND($J504= "New", $K504&gt;2030))), "N/A", VLOOKUP($F504, 'Source Data'!$B$15:$I$22,8)), "")</f>
        <v/>
      </c>
      <c r="AK504" s="171" t="str">
        <f>IF($N504= 0, "N/A", IF(ISERROR(VLOOKUP($F504, 'Source Data'!$B$4:$C$11,2)), "", VLOOKUP($F504, 'Source Data'!$B$4:$C$11,2)))</f>
        <v/>
      </c>
    </row>
    <row r="505" spans="1:37" x14ac:dyDescent="0.35">
      <c r="A505" s="99"/>
      <c r="B505" s="89"/>
      <c r="C505" s="90"/>
      <c r="D505" s="90"/>
      <c r="E505" s="91"/>
      <c r="F505" s="91"/>
      <c r="G505" s="86"/>
      <c r="H505" s="87"/>
      <c r="I505" s="86"/>
      <c r="J505" s="88"/>
      <c r="K505" s="92"/>
      <c r="L505" s="168" t="str">
        <f t="shared" si="19"/>
        <v/>
      </c>
      <c r="M505" s="170" t="str">
        <f>IF(ISERROR(VLOOKUP(E505,'Source Data'!$B$67:$J$97, MATCH(F505, 'Source Data'!$B$64:$J$64,1),TRUE))=TRUE,"",VLOOKUP(E505,'Source Data'!$B$67:$J$97,MATCH(F505, 'Source Data'!$B$64:$J$64,1),TRUE))</f>
        <v/>
      </c>
      <c r="N505" s="169" t="str">
        <f t="shared" si="20"/>
        <v/>
      </c>
      <c r="O505" s="170" t="str">
        <f>IF(OR(AND(OR($J505="Retired",$J505="Permanent Low-Use"),$K505&lt;=2020),(AND($J505="New",$K505&gt;2020))),"N/A",IF($N505=0,0,IF(ISERROR(VLOOKUP($E505,'Source Data'!$B$29:$J$60, MATCH($L505, 'Source Data'!$B$26:$J$26,1),TRUE))=TRUE,"",VLOOKUP($E505,'Source Data'!$B$29:$J$60,MATCH($L505, 'Source Data'!$B$26:$J$26,1),TRUE))))</f>
        <v/>
      </c>
      <c r="P505" s="170" t="str">
        <f>IF(OR(AND(OR($J505="Retired",$J505="Permanent Low-Use"),$K505&lt;=2021),(AND($J505="New",$K505&gt;2021))),"N/A",IF($N505=0,0,IF(ISERROR(VLOOKUP($E505,'Source Data'!$B$29:$J$60, MATCH($L505, 'Source Data'!$B$26:$J$26,1),TRUE))=TRUE,"",VLOOKUP($E505,'Source Data'!$B$29:$J$60,MATCH($L505, 'Source Data'!$B$26:$J$26,1),TRUE))))</f>
        <v/>
      </c>
      <c r="Q505" s="170" t="str">
        <f>IF(OR(AND(OR($J505="Retired",$J505="Permanent Low-Use"),$K505&lt;=2022),(AND($J505="New",$K505&gt;2022))),"N/A",IF($N505=0,0,IF(ISERROR(VLOOKUP($E505,'Source Data'!$B$29:$J$60, MATCH($L505, 'Source Data'!$B$26:$J$26,1),TRUE))=TRUE,"",VLOOKUP($E505,'Source Data'!$B$29:$J$60,MATCH($L505, 'Source Data'!$B$26:$J$26,1),TRUE))))</f>
        <v/>
      </c>
      <c r="R505" s="170" t="str">
        <f>IF(OR(AND(OR($J505="Retired",$J505="Permanent Low-Use"),$K505&lt;=2023),(AND($J505="New",$K505&gt;2023))),"N/A",IF($N505=0,0,IF(ISERROR(VLOOKUP($E505,'Source Data'!$B$29:$J$60, MATCH($L505, 'Source Data'!$B$26:$J$26,1),TRUE))=TRUE,"",VLOOKUP($E505,'Source Data'!$B$29:$J$60,MATCH($L505, 'Source Data'!$B$26:$J$26,1),TRUE))))</f>
        <v/>
      </c>
      <c r="S505" s="170" t="str">
        <f>IF(OR(AND(OR($J505="Retired",$J505="Permanent Low-Use"),$K505&lt;=2024),(AND($J505="New",$K505&gt;2024))),"N/A",IF($N505=0,0,IF(ISERROR(VLOOKUP($E505,'Source Data'!$B$29:$J$60, MATCH($L505, 'Source Data'!$B$26:$J$26,1),TRUE))=TRUE,"",VLOOKUP($E505,'Source Data'!$B$29:$J$60,MATCH($L505, 'Source Data'!$B$26:$J$26,1),TRUE))))</f>
        <v/>
      </c>
      <c r="T505" s="170" t="str">
        <f>IF(OR(AND(OR($J505="Retired",$J505="Permanent Low-Use"),$K505&lt;=2025),(AND($J505="New",$K505&gt;2025))),"N/A",IF($N505=0,0,IF(ISERROR(VLOOKUP($E505,'Source Data'!$B$29:$J$60, MATCH($L505, 'Source Data'!$B$26:$J$26,1),TRUE))=TRUE,"",VLOOKUP($E505,'Source Data'!$B$29:$J$60,MATCH($L505, 'Source Data'!$B$26:$J$26,1),TRUE))))</f>
        <v/>
      </c>
      <c r="U505" s="170" t="str">
        <f>IF(OR(AND(OR($J505="Retired",$J505="Permanent Low-Use"),$K505&lt;=2026),(AND($J505="New",$K505&gt;2026))),"N/A",IF($N505=0,0,IF(ISERROR(VLOOKUP($E505,'Source Data'!$B$29:$J$60, MATCH($L505, 'Source Data'!$B$26:$J$26,1),TRUE))=TRUE,"",VLOOKUP($E505,'Source Data'!$B$29:$J$60,MATCH($L505, 'Source Data'!$B$26:$J$26,1),TRUE))))</f>
        <v/>
      </c>
      <c r="V505" s="170" t="str">
        <f>IF(OR(AND(OR($J505="Retired",$J505="Permanent Low-Use"),$K505&lt;=2027),(AND($J505="New",$K505&gt;2027))),"N/A",IF($N505=0,0,IF(ISERROR(VLOOKUP($E505,'Source Data'!$B$29:$J$60, MATCH($L505, 'Source Data'!$B$26:$J$26,1),TRUE))=TRUE,"",VLOOKUP($E505,'Source Data'!$B$29:$J$60,MATCH($L505, 'Source Data'!$B$26:$J$26,1),TRUE))))</f>
        <v/>
      </c>
      <c r="W505" s="170" t="str">
        <f>IF(OR(AND(OR($J505="Retired",$J505="Permanent Low-Use"),$K505&lt;=2028),(AND($J505="New",$K505&gt;2028))),"N/A",IF($N505=0,0,IF(ISERROR(VLOOKUP($E505,'Source Data'!$B$29:$J$60, MATCH($L505, 'Source Data'!$B$26:$J$26,1),TRUE))=TRUE,"",VLOOKUP($E505,'Source Data'!$B$29:$J$60,MATCH($L505, 'Source Data'!$B$26:$J$26,1),TRUE))))</f>
        <v/>
      </c>
      <c r="X505" s="170" t="str">
        <f>IF(OR(AND(OR($J505="Retired",$J505="Permanent Low-Use"),$K505&lt;=2029),(AND($J505="New",$K505&gt;2029))),"N/A",IF($N505=0,0,IF(ISERROR(VLOOKUP($E505,'Source Data'!$B$29:$J$60, MATCH($L505, 'Source Data'!$B$26:$J$26,1),TRUE))=TRUE,"",VLOOKUP($E505,'Source Data'!$B$29:$J$60,MATCH($L505, 'Source Data'!$B$26:$J$26,1),TRUE))))</f>
        <v/>
      </c>
      <c r="Y505" s="170" t="str">
        <f>IF(OR(AND(OR($J505="Retired",$J505="Permanent Low-Use"),$K505&lt;=2030),(AND($J505="New",$K505&gt;2030))),"N/A",IF($N505=0,0,IF(ISERROR(VLOOKUP($E505,'Source Data'!$B$29:$J$60, MATCH($L505, 'Source Data'!$B$26:$J$26,1),TRUE))=TRUE,"",VLOOKUP($E505,'Source Data'!$B$29:$J$60,MATCH($L505, 'Source Data'!$B$26:$J$26,1),TRUE))))</f>
        <v/>
      </c>
      <c r="Z505" s="171" t="str">
        <f>IF(ISNUMBER($L505),IF(OR(AND(OR($J505="Retired",$J505="Permanent Low-Use"),$K505&lt;=2020),(AND($J505="New",$K505&gt;2020))),"N/A",VLOOKUP($F505,'Source Data'!$B$15:$I$22,5)),"")</f>
        <v/>
      </c>
      <c r="AA505" s="171" t="str">
        <f>IF(ISNUMBER($F505), IF(OR(AND(OR($J505="Retired", $J505="Permanent Low-Use"), $K505&lt;=2021), (AND($J505= "New", $K505&gt;2021))), "N/A", VLOOKUP($F505, 'Source Data'!$B$15:$I$22,6)), "")</f>
        <v/>
      </c>
      <c r="AB505" s="171" t="str">
        <f>IF(ISNUMBER($F505), IF(OR(AND(OR($J505="Retired", $J505="Permanent Low-Use"), $K505&lt;=2022), (AND($J505= "New", $K505&gt;2022))), "N/A", VLOOKUP($F505, 'Source Data'!$B$15:$I$22,7)), "")</f>
        <v/>
      </c>
      <c r="AC505" s="171" t="str">
        <f>IF(ISNUMBER($F505), IF(OR(AND(OR($J505="Retired", $J505="Permanent Low-Use"), $K505&lt;=2023), (AND($J505= "New", $K505&gt;2023))), "N/A", VLOOKUP($F505, 'Source Data'!$B$15:$I$22,8)), "")</f>
        <v/>
      </c>
      <c r="AD505" s="171" t="str">
        <f>IF(ISNUMBER($F505), IF(OR(AND(OR($J505="Retired", $J505="Permanent Low-Use"), $K505&lt;=2024), (AND($J505= "New", $K505&gt;2024))), "N/A", VLOOKUP($F505, 'Source Data'!$B$15:$I$22,8)), "")</f>
        <v/>
      </c>
      <c r="AE505" s="171" t="str">
        <f>IF(ISNUMBER($F505), IF(OR(AND(OR($J505="Retired", $J505="Permanent Low-Use"), $K505&lt;=2025), (AND($J505= "New", $K505&gt;2025))), "N/A", VLOOKUP($F505, 'Source Data'!$B$15:$I$22,8)), "")</f>
        <v/>
      </c>
      <c r="AF505" s="171" t="str">
        <f>IF(ISNUMBER($F505), IF(OR(AND(OR($J505="Retired", $J505="Permanent Low-Use"), $K505&lt;=2026), (AND($J505= "New", $K505&gt;2026))), "N/A", VLOOKUP($F505, 'Source Data'!$B$15:$I$22,8)), "")</f>
        <v/>
      </c>
      <c r="AG505" s="171" t="str">
        <f>IF(ISNUMBER($F505), IF(OR(AND(OR($J505="Retired", $J505="Permanent Low-Use"), $K505&lt;=2027), (AND($J505= "New", $K505&gt;2027))), "N/A", VLOOKUP($F505, 'Source Data'!$B$15:$I$22,8)), "")</f>
        <v/>
      </c>
      <c r="AH505" s="171" t="str">
        <f>IF(ISNUMBER($F505), IF(OR(AND(OR($J505="Retired", $J505="Permanent Low-Use"), $K505&lt;=2028), (AND($J505= "New", $K505&gt;2028))), "N/A", VLOOKUP($F505, 'Source Data'!$B$15:$I$22,8)), "")</f>
        <v/>
      </c>
      <c r="AI505" s="171" t="str">
        <f>IF(ISNUMBER($F505), IF(OR(AND(OR($J505="Retired", $J505="Permanent Low-Use"), $K505&lt;=2029), (AND($J505= "New", $K505&gt;2029))), "N/A", VLOOKUP($F505, 'Source Data'!$B$15:$I$22,8)), "")</f>
        <v/>
      </c>
      <c r="AJ505" s="171" t="str">
        <f>IF(ISNUMBER($F505), IF(OR(AND(OR($J505="Retired", $J505="Permanent Low-Use"), $K505&lt;=2030), (AND($J505= "New", $K505&gt;2030))), "N/A", VLOOKUP($F505, 'Source Data'!$B$15:$I$22,8)), "")</f>
        <v/>
      </c>
      <c r="AK505" s="171" t="str">
        <f>IF($N505= 0, "N/A", IF(ISERROR(VLOOKUP($F505, 'Source Data'!$B$4:$C$11,2)), "", VLOOKUP($F505, 'Source Data'!$B$4:$C$11,2)))</f>
        <v/>
      </c>
    </row>
    <row r="506" spans="1:37" x14ac:dyDescent="0.35">
      <c r="A506" s="99"/>
      <c r="B506" s="89"/>
      <c r="C506" s="90"/>
      <c r="D506" s="90"/>
      <c r="E506" s="91"/>
      <c r="F506" s="91"/>
      <c r="G506" s="86"/>
      <c r="H506" s="87"/>
      <c r="I506" s="86"/>
      <c r="J506" s="88"/>
      <c r="K506" s="92"/>
      <c r="L506" s="168" t="str">
        <f t="shared" si="19"/>
        <v/>
      </c>
      <c r="M506" s="170" t="str">
        <f>IF(ISERROR(VLOOKUP(E506,'Source Data'!$B$67:$J$97, MATCH(F506, 'Source Data'!$B$64:$J$64,1),TRUE))=TRUE,"",VLOOKUP(E506,'Source Data'!$B$67:$J$97,MATCH(F506, 'Source Data'!$B$64:$J$64,1),TRUE))</f>
        <v/>
      </c>
      <c r="N506" s="169" t="str">
        <f t="shared" si="20"/>
        <v/>
      </c>
      <c r="O506" s="170" t="str">
        <f>IF(OR(AND(OR($J506="Retired",$J506="Permanent Low-Use"),$K506&lt;=2020),(AND($J506="New",$K506&gt;2020))),"N/A",IF($N506=0,0,IF(ISERROR(VLOOKUP($E506,'Source Data'!$B$29:$J$60, MATCH($L506, 'Source Data'!$B$26:$J$26,1),TRUE))=TRUE,"",VLOOKUP($E506,'Source Data'!$B$29:$J$60,MATCH($L506, 'Source Data'!$B$26:$J$26,1),TRUE))))</f>
        <v/>
      </c>
      <c r="P506" s="170" t="str">
        <f>IF(OR(AND(OR($J506="Retired",$J506="Permanent Low-Use"),$K506&lt;=2021),(AND($J506="New",$K506&gt;2021))),"N/A",IF($N506=0,0,IF(ISERROR(VLOOKUP($E506,'Source Data'!$B$29:$J$60, MATCH($L506, 'Source Data'!$B$26:$J$26,1),TRUE))=TRUE,"",VLOOKUP($E506,'Source Data'!$B$29:$J$60,MATCH($L506, 'Source Data'!$B$26:$J$26,1),TRUE))))</f>
        <v/>
      </c>
      <c r="Q506" s="170" t="str">
        <f>IF(OR(AND(OR($J506="Retired",$J506="Permanent Low-Use"),$K506&lt;=2022),(AND($J506="New",$K506&gt;2022))),"N/A",IF($N506=0,0,IF(ISERROR(VLOOKUP($E506,'Source Data'!$B$29:$J$60, MATCH($L506, 'Source Data'!$B$26:$J$26,1),TRUE))=TRUE,"",VLOOKUP($E506,'Source Data'!$B$29:$J$60,MATCH($L506, 'Source Data'!$B$26:$J$26,1),TRUE))))</f>
        <v/>
      </c>
      <c r="R506" s="170" t="str">
        <f>IF(OR(AND(OR($J506="Retired",$J506="Permanent Low-Use"),$K506&lt;=2023),(AND($J506="New",$K506&gt;2023))),"N/A",IF($N506=0,0,IF(ISERROR(VLOOKUP($E506,'Source Data'!$B$29:$J$60, MATCH($L506, 'Source Data'!$B$26:$J$26,1),TRUE))=TRUE,"",VLOOKUP($E506,'Source Data'!$B$29:$J$60,MATCH($L506, 'Source Data'!$B$26:$J$26,1),TRUE))))</f>
        <v/>
      </c>
      <c r="S506" s="170" t="str">
        <f>IF(OR(AND(OR($J506="Retired",$J506="Permanent Low-Use"),$K506&lt;=2024),(AND($J506="New",$K506&gt;2024))),"N/A",IF($N506=0,0,IF(ISERROR(VLOOKUP($E506,'Source Data'!$B$29:$J$60, MATCH($L506, 'Source Data'!$B$26:$J$26,1),TRUE))=TRUE,"",VLOOKUP($E506,'Source Data'!$B$29:$J$60,MATCH($L506, 'Source Data'!$B$26:$J$26,1),TRUE))))</f>
        <v/>
      </c>
      <c r="T506" s="170" t="str">
        <f>IF(OR(AND(OR($J506="Retired",$J506="Permanent Low-Use"),$K506&lt;=2025),(AND($J506="New",$K506&gt;2025))),"N/A",IF($N506=0,0,IF(ISERROR(VLOOKUP($E506,'Source Data'!$B$29:$J$60, MATCH($L506, 'Source Data'!$B$26:$J$26,1),TRUE))=TRUE,"",VLOOKUP($E506,'Source Data'!$B$29:$J$60,MATCH($L506, 'Source Data'!$B$26:$J$26,1),TRUE))))</f>
        <v/>
      </c>
      <c r="U506" s="170" t="str">
        <f>IF(OR(AND(OR($J506="Retired",$J506="Permanent Low-Use"),$K506&lt;=2026),(AND($J506="New",$K506&gt;2026))),"N/A",IF($N506=0,0,IF(ISERROR(VLOOKUP($E506,'Source Data'!$B$29:$J$60, MATCH($L506, 'Source Data'!$B$26:$J$26,1),TRUE))=TRUE,"",VLOOKUP($E506,'Source Data'!$B$29:$J$60,MATCH($L506, 'Source Data'!$B$26:$J$26,1),TRUE))))</f>
        <v/>
      </c>
      <c r="V506" s="170" t="str">
        <f>IF(OR(AND(OR($J506="Retired",$J506="Permanent Low-Use"),$K506&lt;=2027),(AND($J506="New",$K506&gt;2027))),"N/A",IF($N506=0,0,IF(ISERROR(VLOOKUP($E506,'Source Data'!$B$29:$J$60, MATCH($L506, 'Source Data'!$B$26:$J$26,1),TRUE))=TRUE,"",VLOOKUP($E506,'Source Data'!$B$29:$J$60,MATCH($L506, 'Source Data'!$B$26:$J$26,1),TRUE))))</f>
        <v/>
      </c>
      <c r="W506" s="170" t="str">
        <f>IF(OR(AND(OR($J506="Retired",$J506="Permanent Low-Use"),$K506&lt;=2028),(AND($J506="New",$K506&gt;2028))),"N/A",IF($N506=0,0,IF(ISERROR(VLOOKUP($E506,'Source Data'!$B$29:$J$60, MATCH($L506, 'Source Data'!$B$26:$J$26,1),TRUE))=TRUE,"",VLOOKUP($E506,'Source Data'!$B$29:$J$60,MATCH($L506, 'Source Data'!$B$26:$J$26,1),TRUE))))</f>
        <v/>
      </c>
      <c r="X506" s="170" t="str">
        <f>IF(OR(AND(OR($J506="Retired",$J506="Permanent Low-Use"),$K506&lt;=2029),(AND($J506="New",$K506&gt;2029))),"N/A",IF($N506=0,0,IF(ISERROR(VLOOKUP($E506,'Source Data'!$B$29:$J$60, MATCH($L506, 'Source Data'!$B$26:$J$26,1),TRUE))=TRUE,"",VLOOKUP($E506,'Source Data'!$B$29:$J$60,MATCH($L506, 'Source Data'!$B$26:$J$26,1),TRUE))))</f>
        <v/>
      </c>
      <c r="Y506" s="170" t="str">
        <f>IF(OR(AND(OR($J506="Retired",$J506="Permanent Low-Use"),$K506&lt;=2030),(AND($J506="New",$K506&gt;2030))),"N/A",IF($N506=0,0,IF(ISERROR(VLOOKUP($E506,'Source Data'!$B$29:$J$60, MATCH($L506, 'Source Data'!$B$26:$J$26,1),TRUE))=TRUE,"",VLOOKUP($E506,'Source Data'!$B$29:$J$60,MATCH($L506, 'Source Data'!$B$26:$J$26,1),TRUE))))</f>
        <v/>
      </c>
      <c r="Z506" s="171" t="str">
        <f>IF(ISNUMBER($L506),IF(OR(AND(OR($J506="Retired",$J506="Permanent Low-Use"),$K506&lt;=2020),(AND($J506="New",$K506&gt;2020))),"N/A",VLOOKUP($F506,'Source Data'!$B$15:$I$22,5)),"")</f>
        <v/>
      </c>
      <c r="AA506" s="171" t="str">
        <f>IF(ISNUMBER($F506), IF(OR(AND(OR($J506="Retired", $J506="Permanent Low-Use"), $K506&lt;=2021), (AND($J506= "New", $K506&gt;2021))), "N/A", VLOOKUP($F506, 'Source Data'!$B$15:$I$22,6)), "")</f>
        <v/>
      </c>
      <c r="AB506" s="171" t="str">
        <f>IF(ISNUMBER($F506), IF(OR(AND(OR($J506="Retired", $J506="Permanent Low-Use"), $K506&lt;=2022), (AND($J506= "New", $K506&gt;2022))), "N/A", VLOOKUP($F506, 'Source Data'!$B$15:$I$22,7)), "")</f>
        <v/>
      </c>
      <c r="AC506" s="171" t="str">
        <f>IF(ISNUMBER($F506), IF(OR(AND(OR($J506="Retired", $J506="Permanent Low-Use"), $K506&lt;=2023), (AND($J506= "New", $K506&gt;2023))), "N/A", VLOOKUP($F506, 'Source Data'!$B$15:$I$22,8)), "")</f>
        <v/>
      </c>
      <c r="AD506" s="171" t="str">
        <f>IF(ISNUMBER($F506), IF(OR(AND(OR($J506="Retired", $J506="Permanent Low-Use"), $K506&lt;=2024), (AND($J506= "New", $K506&gt;2024))), "N/A", VLOOKUP($F506, 'Source Data'!$B$15:$I$22,8)), "")</f>
        <v/>
      </c>
      <c r="AE506" s="171" t="str">
        <f>IF(ISNUMBER($F506), IF(OR(AND(OR($J506="Retired", $J506="Permanent Low-Use"), $K506&lt;=2025), (AND($J506= "New", $K506&gt;2025))), "N/A", VLOOKUP($F506, 'Source Data'!$B$15:$I$22,8)), "")</f>
        <v/>
      </c>
      <c r="AF506" s="171" t="str">
        <f>IF(ISNUMBER($F506), IF(OR(AND(OR($J506="Retired", $J506="Permanent Low-Use"), $K506&lt;=2026), (AND($J506= "New", $K506&gt;2026))), "N/A", VLOOKUP($F506, 'Source Data'!$B$15:$I$22,8)), "")</f>
        <v/>
      </c>
      <c r="AG506" s="171" t="str">
        <f>IF(ISNUMBER($F506), IF(OR(AND(OR($J506="Retired", $J506="Permanent Low-Use"), $K506&lt;=2027), (AND($J506= "New", $K506&gt;2027))), "N/A", VLOOKUP($F506, 'Source Data'!$B$15:$I$22,8)), "")</f>
        <v/>
      </c>
      <c r="AH506" s="171" t="str">
        <f>IF(ISNUMBER($F506), IF(OR(AND(OR($J506="Retired", $J506="Permanent Low-Use"), $K506&lt;=2028), (AND($J506= "New", $K506&gt;2028))), "N/A", VLOOKUP($F506, 'Source Data'!$B$15:$I$22,8)), "")</f>
        <v/>
      </c>
      <c r="AI506" s="171" t="str">
        <f>IF(ISNUMBER($F506), IF(OR(AND(OR($J506="Retired", $J506="Permanent Low-Use"), $K506&lt;=2029), (AND($J506= "New", $K506&gt;2029))), "N/A", VLOOKUP($F506, 'Source Data'!$B$15:$I$22,8)), "")</f>
        <v/>
      </c>
      <c r="AJ506" s="171" t="str">
        <f>IF(ISNUMBER($F506), IF(OR(AND(OR($J506="Retired", $J506="Permanent Low-Use"), $K506&lt;=2030), (AND($J506= "New", $K506&gt;2030))), "N/A", VLOOKUP($F506, 'Source Data'!$B$15:$I$22,8)), "")</f>
        <v/>
      </c>
      <c r="AK506" s="171" t="str">
        <f>IF($N506= 0, "N/A", IF(ISERROR(VLOOKUP($F506, 'Source Data'!$B$4:$C$11,2)), "", VLOOKUP($F506, 'Source Data'!$B$4:$C$11,2)))</f>
        <v/>
      </c>
    </row>
    <row r="507" spans="1:37" x14ac:dyDescent="0.35">
      <c r="A507" s="99"/>
      <c r="B507" s="89"/>
      <c r="C507" s="90"/>
      <c r="D507" s="90"/>
      <c r="E507" s="91"/>
      <c r="F507" s="91"/>
      <c r="G507" s="86"/>
      <c r="H507" s="87"/>
      <c r="I507" s="86"/>
      <c r="J507" s="88"/>
      <c r="K507" s="92"/>
      <c r="L507" s="168" t="str">
        <f t="shared" si="19"/>
        <v/>
      </c>
      <c r="M507" s="170" t="str">
        <f>IF(ISERROR(VLOOKUP(E507,'Source Data'!$B$67:$J$97, MATCH(F507, 'Source Data'!$B$64:$J$64,1),TRUE))=TRUE,"",VLOOKUP(E507,'Source Data'!$B$67:$J$97,MATCH(F507, 'Source Data'!$B$64:$J$64,1),TRUE))</f>
        <v/>
      </c>
      <c r="N507" s="169" t="str">
        <f t="shared" si="20"/>
        <v/>
      </c>
      <c r="O507" s="170" t="str">
        <f>IF(OR(AND(OR($J507="Retired",$J507="Permanent Low-Use"),$K507&lt;=2020),(AND($J507="New",$K507&gt;2020))),"N/A",IF($N507=0,0,IF(ISERROR(VLOOKUP($E507,'Source Data'!$B$29:$J$60, MATCH($L507, 'Source Data'!$B$26:$J$26,1),TRUE))=TRUE,"",VLOOKUP($E507,'Source Data'!$B$29:$J$60,MATCH($L507, 'Source Data'!$B$26:$J$26,1),TRUE))))</f>
        <v/>
      </c>
      <c r="P507" s="170" t="str">
        <f>IF(OR(AND(OR($J507="Retired",$J507="Permanent Low-Use"),$K507&lt;=2021),(AND($J507="New",$K507&gt;2021))),"N/A",IF($N507=0,0,IF(ISERROR(VLOOKUP($E507,'Source Data'!$B$29:$J$60, MATCH($L507, 'Source Data'!$B$26:$J$26,1),TRUE))=TRUE,"",VLOOKUP($E507,'Source Data'!$B$29:$J$60,MATCH($L507, 'Source Data'!$B$26:$J$26,1),TRUE))))</f>
        <v/>
      </c>
      <c r="Q507" s="170" t="str">
        <f>IF(OR(AND(OR($J507="Retired",$J507="Permanent Low-Use"),$K507&lt;=2022),(AND($J507="New",$K507&gt;2022))),"N/A",IF($N507=0,0,IF(ISERROR(VLOOKUP($E507,'Source Data'!$B$29:$J$60, MATCH($L507, 'Source Data'!$B$26:$J$26,1),TRUE))=TRUE,"",VLOOKUP($E507,'Source Data'!$B$29:$J$60,MATCH($L507, 'Source Data'!$B$26:$J$26,1),TRUE))))</f>
        <v/>
      </c>
      <c r="R507" s="170" t="str">
        <f>IF(OR(AND(OR($J507="Retired",$J507="Permanent Low-Use"),$K507&lt;=2023),(AND($J507="New",$K507&gt;2023))),"N/A",IF($N507=0,0,IF(ISERROR(VLOOKUP($E507,'Source Data'!$B$29:$J$60, MATCH($L507, 'Source Data'!$B$26:$J$26,1),TRUE))=TRUE,"",VLOOKUP($E507,'Source Data'!$B$29:$J$60,MATCH($L507, 'Source Data'!$B$26:$J$26,1),TRUE))))</f>
        <v/>
      </c>
      <c r="S507" s="170" t="str">
        <f>IF(OR(AND(OR($J507="Retired",$J507="Permanent Low-Use"),$K507&lt;=2024),(AND($J507="New",$K507&gt;2024))),"N/A",IF($N507=0,0,IF(ISERROR(VLOOKUP($E507,'Source Data'!$B$29:$J$60, MATCH($L507, 'Source Data'!$B$26:$J$26,1),TRUE))=TRUE,"",VLOOKUP($E507,'Source Data'!$B$29:$J$60,MATCH($L507, 'Source Data'!$B$26:$J$26,1),TRUE))))</f>
        <v/>
      </c>
      <c r="T507" s="170" t="str">
        <f>IF(OR(AND(OR($J507="Retired",$J507="Permanent Low-Use"),$K507&lt;=2025),(AND($J507="New",$K507&gt;2025))),"N/A",IF($N507=0,0,IF(ISERROR(VLOOKUP($E507,'Source Data'!$B$29:$J$60, MATCH($L507, 'Source Data'!$B$26:$J$26,1),TRUE))=TRUE,"",VLOOKUP($E507,'Source Data'!$B$29:$J$60,MATCH($L507, 'Source Data'!$B$26:$J$26,1),TRUE))))</f>
        <v/>
      </c>
      <c r="U507" s="170" t="str">
        <f>IF(OR(AND(OR($J507="Retired",$J507="Permanent Low-Use"),$K507&lt;=2026),(AND($J507="New",$K507&gt;2026))),"N/A",IF($N507=0,0,IF(ISERROR(VLOOKUP($E507,'Source Data'!$B$29:$J$60, MATCH($L507, 'Source Data'!$B$26:$J$26,1),TRUE))=TRUE,"",VLOOKUP($E507,'Source Data'!$B$29:$J$60,MATCH($L507, 'Source Data'!$B$26:$J$26,1),TRUE))))</f>
        <v/>
      </c>
      <c r="V507" s="170" t="str">
        <f>IF(OR(AND(OR($J507="Retired",$J507="Permanent Low-Use"),$K507&lt;=2027),(AND($J507="New",$K507&gt;2027))),"N/A",IF($N507=0,0,IF(ISERROR(VLOOKUP($E507,'Source Data'!$B$29:$J$60, MATCH($L507, 'Source Data'!$B$26:$J$26,1),TRUE))=TRUE,"",VLOOKUP($E507,'Source Data'!$B$29:$J$60,MATCH($L507, 'Source Data'!$B$26:$J$26,1),TRUE))))</f>
        <v/>
      </c>
      <c r="W507" s="170" t="str">
        <f>IF(OR(AND(OR($J507="Retired",$J507="Permanent Low-Use"),$K507&lt;=2028),(AND($J507="New",$K507&gt;2028))),"N/A",IF($N507=0,0,IF(ISERROR(VLOOKUP($E507,'Source Data'!$B$29:$J$60, MATCH($L507, 'Source Data'!$B$26:$J$26,1),TRUE))=TRUE,"",VLOOKUP($E507,'Source Data'!$B$29:$J$60,MATCH($L507, 'Source Data'!$B$26:$J$26,1),TRUE))))</f>
        <v/>
      </c>
      <c r="X507" s="170" t="str">
        <f>IF(OR(AND(OR($J507="Retired",$J507="Permanent Low-Use"),$K507&lt;=2029),(AND($J507="New",$K507&gt;2029))),"N/A",IF($N507=0,0,IF(ISERROR(VLOOKUP($E507,'Source Data'!$B$29:$J$60, MATCH($L507, 'Source Data'!$B$26:$J$26,1),TRUE))=TRUE,"",VLOOKUP($E507,'Source Data'!$B$29:$J$60,MATCH($L507, 'Source Data'!$B$26:$J$26,1),TRUE))))</f>
        <v/>
      </c>
      <c r="Y507" s="170" t="str">
        <f>IF(OR(AND(OR($J507="Retired",$J507="Permanent Low-Use"),$K507&lt;=2030),(AND($J507="New",$K507&gt;2030))),"N/A",IF($N507=0,0,IF(ISERROR(VLOOKUP($E507,'Source Data'!$B$29:$J$60, MATCH($L507, 'Source Data'!$B$26:$J$26,1),TRUE))=TRUE,"",VLOOKUP($E507,'Source Data'!$B$29:$J$60,MATCH($L507, 'Source Data'!$B$26:$J$26,1),TRUE))))</f>
        <v/>
      </c>
      <c r="Z507" s="171" t="str">
        <f>IF(ISNUMBER($L507),IF(OR(AND(OR($J507="Retired",$J507="Permanent Low-Use"),$K507&lt;=2020),(AND($J507="New",$K507&gt;2020))),"N/A",VLOOKUP($F507,'Source Data'!$B$15:$I$22,5)),"")</f>
        <v/>
      </c>
      <c r="AA507" s="171" t="str">
        <f>IF(ISNUMBER($F507), IF(OR(AND(OR($J507="Retired", $J507="Permanent Low-Use"), $K507&lt;=2021), (AND($J507= "New", $K507&gt;2021))), "N/A", VLOOKUP($F507, 'Source Data'!$B$15:$I$22,6)), "")</f>
        <v/>
      </c>
      <c r="AB507" s="171" t="str">
        <f>IF(ISNUMBER($F507), IF(OR(AND(OR($J507="Retired", $J507="Permanent Low-Use"), $K507&lt;=2022), (AND($J507= "New", $K507&gt;2022))), "N/A", VLOOKUP($F507, 'Source Data'!$B$15:$I$22,7)), "")</f>
        <v/>
      </c>
      <c r="AC507" s="171" t="str">
        <f>IF(ISNUMBER($F507), IF(OR(AND(OR($J507="Retired", $J507="Permanent Low-Use"), $K507&lt;=2023), (AND($J507= "New", $K507&gt;2023))), "N/A", VLOOKUP($F507, 'Source Data'!$B$15:$I$22,8)), "")</f>
        <v/>
      </c>
      <c r="AD507" s="171" t="str">
        <f>IF(ISNUMBER($F507), IF(OR(AND(OR($J507="Retired", $J507="Permanent Low-Use"), $K507&lt;=2024), (AND($J507= "New", $K507&gt;2024))), "N/A", VLOOKUP($F507, 'Source Data'!$B$15:$I$22,8)), "")</f>
        <v/>
      </c>
      <c r="AE507" s="171" t="str">
        <f>IF(ISNUMBER($F507), IF(OR(AND(OR($J507="Retired", $J507="Permanent Low-Use"), $K507&lt;=2025), (AND($J507= "New", $K507&gt;2025))), "N/A", VLOOKUP($F507, 'Source Data'!$B$15:$I$22,8)), "")</f>
        <v/>
      </c>
      <c r="AF507" s="171" t="str">
        <f>IF(ISNUMBER($F507), IF(OR(AND(OR($J507="Retired", $J507="Permanent Low-Use"), $K507&lt;=2026), (AND($J507= "New", $K507&gt;2026))), "N/A", VLOOKUP($F507, 'Source Data'!$B$15:$I$22,8)), "")</f>
        <v/>
      </c>
      <c r="AG507" s="171" t="str">
        <f>IF(ISNUMBER($F507), IF(OR(AND(OR($J507="Retired", $J507="Permanent Low-Use"), $K507&lt;=2027), (AND($J507= "New", $K507&gt;2027))), "N/A", VLOOKUP($F507, 'Source Data'!$B$15:$I$22,8)), "")</f>
        <v/>
      </c>
      <c r="AH507" s="171" t="str">
        <f>IF(ISNUMBER($F507), IF(OR(AND(OR($J507="Retired", $J507="Permanent Low-Use"), $K507&lt;=2028), (AND($J507= "New", $K507&gt;2028))), "N/A", VLOOKUP($F507, 'Source Data'!$B$15:$I$22,8)), "")</f>
        <v/>
      </c>
      <c r="AI507" s="171" t="str">
        <f>IF(ISNUMBER($F507), IF(OR(AND(OR($J507="Retired", $J507="Permanent Low-Use"), $K507&lt;=2029), (AND($J507= "New", $K507&gt;2029))), "N/A", VLOOKUP($F507, 'Source Data'!$B$15:$I$22,8)), "")</f>
        <v/>
      </c>
      <c r="AJ507" s="171" t="str">
        <f>IF(ISNUMBER($F507), IF(OR(AND(OR($J507="Retired", $J507="Permanent Low-Use"), $K507&lt;=2030), (AND($J507= "New", $K507&gt;2030))), "N/A", VLOOKUP($F507, 'Source Data'!$B$15:$I$22,8)), "")</f>
        <v/>
      </c>
      <c r="AK507" s="171" t="str">
        <f>IF($N507= 0, "N/A", IF(ISERROR(VLOOKUP($F507, 'Source Data'!$B$4:$C$11,2)), "", VLOOKUP($F507, 'Source Data'!$B$4:$C$11,2)))</f>
        <v/>
      </c>
    </row>
    <row r="508" spans="1:37" x14ac:dyDescent="0.35">
      <c r="A508" s="99"/>
      <c r="B508" s="89"/>
      <c r="C508" s="90"/>
      <c r="D508" s="90"/>
      <c r="E508" s="91"/>
      <c r="F508" s="91"/>
      <c r="G508" s="86"/>
      <c r="H508" s="87"/>
      <c r="I508" s="86"/>
      <c r="J508" s="88"/>
      <c r="K508" s="92"/>
      <c r="L508" s="168" t="str">
        <f t="shared" si="19"/>
        <v/>
      </c>
      <c r="M508" s="170" t="str">
        <f>IF(ISERROR(VLOOKUP(E508,'Source Data'!$B$67:$J$97, MATCH(F508, 'Source Data'!$B$64:$J$64,1),TRUE))=TRUE,"",VLOOKUP(E508,'Source Data'!$B$67:$J$97,MATCH(F508, 'Source Data'!$B$64:$J$64,1),TRUE))</f>
        <v/>
      </c>
      <c r="N508" s="169" t="str">
        <f t="shared" si="20"/>
        <v/>
      </c>
      <c r="O508" s="170" t="str">
        <f>IF(OR(AND(OR($J508="Retired",$J508="Permanent Low-Use"),$K508&lt;=2020),(AND($J508="New",$K508&gt;2020))),"N/A",IF($N508=0,0,IF(ISERROR(VLOOKUP($E508,'Source Data'!$B$29:$J$60, MATCH($L508, 'Source Data'!$B$26:$J$26,1),TRUE))=TRUE,"",VLOOKUP($E508,'Source Data'!$B$29:$J$60,MATCH($L508, 'Source Data'!$B$26:$J$26,1),TRUE))))</f>
        <v/>
      </c>
      <c r="P508" s="170" t="str">
        <f>IF(OR(AND(OR($J508="Retired",$J508="Permanent Low-Use"),$K508&lt;=2021),(AND($J508="New",$K508&gt;2021))),"N/A",IF($N508=0,0,IF(ISERROR(VLOOKUP($E508,'Source Data'!$B$29:$J$60, MATCH($L508, 'Source Data'!$B$26:$J$26,1),TRUE))=TRUE,"",VLOOKUP($E508,'Source Data'!$B$29:$J$60,MATCH($L508, 'Source Data'!$B$26:$J$26,1),TRUE))))</f>
        <v/>
      </c>
      <c r="Q508" s="170" t="str">
        <f>IF(OR(AND(OR($J508="Retired",$J508="Permanent Low-Use"),$K508&lt;=2022),(AND($J508="New",$K508&gt;2022))),"N/A",IF($N508=0,0,IF(ISERROR(VLOOKUP($E508,'Source Data'!$B$29:$J$60, MATCH($L508, 'Source Data'!$B$26:$J$26,1),TRUE))=TRUE,"",VLOOKUP($E508,'Source Data'!$B$29:$J$60,MATCH($L508, 'Source Data'!$B$26:$J$26,1),TRUE))))</f>
        <v/>
      </c>
      <c r="R508" s="170" t="str">
        <f>IF(OR(AND(OR($J508="Retired",$J508="Permanent Low-Use"),$K508&lt;=2023),(AND($J508="New",$K508&gt;2023))),"N/A",IF($N508=0,0,IF(ISERROR(VLOOKUP($E508,'Source Data'!$B$29:$J$60, MATCH($L508, 'Source Data'!$B$26:$J$26,1),TRUE))=TRUE,"",VLOOKUP($E508,'Source Data'!$B$29:$J$60,MATCH($L508, 'Source Data'!$B$26:$J$26,1),TRUE))))</f>
        <v/>
      </c>
      <c r="S508" s="170" t="str">
        <f>IF(OR(AND(OR($J508="Retired",$J508="Permanent Low-Use"),$K508&lt;=2024),(AND($J508="New",$K508&gt;2024))),"N/A",IF($N508=0,0,IF(ISERROR(VLOOKUP($E508,'Source Data'!$B$29:$J$60, MATCH($L508, 'Source Data'!$B$26:$J$26,1),TRUE))=TRUE,"",VLOOKUP($E508,'Source Data'!$B$29:$J$60,MATCH($L508, 'Source Data'!$B$26:$J$26,1),TRUE))))</f>
        <v/>
      </c>
      <c r="T508" s="170" t="str">
        <f>IF(OR(AND(OR($J508="Retired",$J508="Permanent Low-Use"),$K508&lt;=2025),(AND($J508="New",$K508&gt;2025))),"N/A",IF($N508=0,0,IF(ISERROR(VLOOKUP($E508,'Source Data'!$B$29:$J$60, MATCH($L508, 'Source Data'!$B$26:$J$26,1),TRUE))=TRUE,"",VLOOKUP($E508,'Source Data'!$B$29:$J$60,MATCH($L508, 'Source Data'!$B$26:$J$26,1),TRUE))))</f>
        <v/>
      </c>
      <c r="U508" s="170" t="str">
        <f>IF(OR(AND(OR($J508="Retired",$J508="Permanent Low-Use"),$K508&lt;=2026),(AND($J508="New",$K508&gt;2026))),"N/A",IF($N508=0,0,IF(ISERROR(VLOOKUP($E508,'Source Data'!$B$29:$J$60, MATCH($L508, 'Source Data'!$B$26:$J$26,1),TRUE))=TRUE,"",VLOOKUP($E508,'Source Data'!$B$29:$J$60,MATCH($L508, 'Source Data'!$B$26:$J$26,1),TRUE))))</f>
        <v/>
      </c>
      <c r="V508" s="170" t="str">
        <f>IF(OR(AND(OR($J508="Retired",$J508="Permanent Low-Use"),$K508&lt;=2027),(AND($J508="New",$K508&gt;2027))),"N/A",IF($N508=0,0,IF(ISERROR(VLOOKUP($E508,'Source Data'!$B$29:$J$60, MATCH($L508, 'Source Data'!$B$26:$J$26,1),TRUE))=TRUE,"",VLOOKUP($E508,'Source Data'!$B$29:$J$60,MATCH($L508, 'Source Data'!$B$26:$J$26,1),TRUE))))</f>
        <v/>
      </c>
      <c r="W508" s="170" t="str">
        <f>IF(OR(AND(OR($J508="Retired",$J508="Permanent Low-Use"),$K508&lt;=2028),(AND($J508="New",$K508&gt;2028))),"N/A",IF($N508=0,0,IF(ISERROR(VLOOKUP($E508,'Source Data'!$B$29:$J$60, MATCH($L508, 'Source Data'!$B$26:$J$26,1),TRUE))=TRUE,"",VLOOKUP($E508,'Source Data'!$B$29:$J$60,MATCH($L508, 'Source Data'!$B$26:$J$26,1),TRUE))))</f>
        <v/>
      </c>
      <c r="X508" s="170" t="str">
        <f>IF(OR(AND(OR($J508="Retired",$J508="Permanent Low-Use"),$K508&lt;=2029),(AND($J508="New",$K508&gt;2029))),"N/A",IF($N508=0,0,IF(ISERROR(VLOOKUP($E508,'Source Data'!$B$29:$J$60, MATCH($L508, 'Source Data'!$B$26:$J$26,1),TRUE))=TRUE,"",VLOOKUP($E508,'Source Data'!$B$29:$J$60,MATCH($L508, 'Source Data'!$B$26:$J$26,1),TRUE))))</f>
        <v/>
      </c>
      <c r="Y508" s="170" t="str">
        <f>IF(OR(AND(OR($J508="Retired",$J508="Permanent Low-Use"),$K508&lt;=2030),(AND($J508="New",$K508&gt;2030))),"N/A",IF($N508=0,0,IF(ISERROR(VLOOKUP($E508,'Source Data'!$B$29:$J$60, MATCH($L508, 'Source Data'!$B$26:$J$26,1),TRUE))=TRUE,"",VLOOKUP($E508,'Source Data'!$B$29:$J$60,MATCH($L508, 'Source Data'!$B$26:$J$26,1),TRUE))))</f>
        <v/>
      </c>
      <c r="Z508" s="171" t="str">
        <f>IF(ISNUMBER($L508),IF(OR(AND(OR($J508="Retired",$J508="Permanent Low-Use"),$K508&lt;=2020),(AND($J508="New",$K508&gt;2020))),"N/A",VLOOKUP($F508,'Source Data'!$B$15:$I$22,5)),"")</f>
        <v/>
      </c>
      <c r="AA508" s="171" t="str">
        <f>IF(ISNUMBER($F508), IF(OR(AND(OR($J508="Retired", $J508="Permanent Low-Use"), $K508&lt;=2021), (AND($J508= "New", $K508&gt;2021))), "N/A", VLOOKUP($F508, 'Source Data'!$B$15:$I$22,6)), "")</f>
        <v/>
      </c>
      <c r="AB508" s="171" t="str">
        <f>IF(ISNUMBER($F508), IF(OR(AND(OR($J508="Retired", $J508="Permanent Low-Use"), $K508&lt;=2022), (AND($J508= "New", $K508&gt;2022))), "N/A", VLOOKUP($F508, 'Source Data'!$B$15:$I$22,7)), "")</f>
        <v/>
      </c>
      <c r="AC508" s="171" t="str">
        <f>IF(ISNUMBER($F508), IF(OR(AND(OR($J508="Retired", $J508="Permanent Low-Use"), $K508&lt;=2023), (AND($J508= "New", $K508&gt;2023))), "N/A", VLOOKUP($F508, 'Source Data'!$B$15:$I$22,8)), "")</f>
        <v/>
      </c>
      <c r="AD508" s="171" t="str">
        <f>IF(ISNUMBER($F508), IF(OR(AND(OR($J508="Retired", $J508="Permanent Low-Use"), $K508&lt;=2024), (AND($J508= "New", $K508&gt;2024))), "N/A", VLOOKUP($F508, 'Source Data'!$B$15:$I$22,8)), "")</f>
        <v/>
      </c>
      <c r="AE508" s="171" t="str">
        <f>IF(ISNUMBER($F508), IF(OR(AND(OR($J508="Retired", $J508="Permanent Low-Use"), $K508&lt;=2025), (AND($J508= "New", $K508&gt;2025))), "N/A", VLOOKUP($F508, 'Source Data'!$B$15:$I$22,8)), "")</f>
        <v/>
      </c>
      <c r="AF508" s="171" t="str">
        <f>IF(ISNUMBER($F508), IF(OR(AND(OR($J508="Retired", $J508="Permanent Low-Use"), $K508&lt;=2026), (AND($J508= "New", $K508&gt;2026))), "N/A", VLOOKUP($F508, 'Source Data'!$B$15:$I$22,8)), "")</f>
        <v/>
      </c>
      <c r="AG508" s="171" t="str">
        <f>IF(ISNUMBER($F508), IF(OR(AND(OR($J508="Retired", $J508="Permanent Low-Use"), $K508&lt;=2027), (AND($J508= "New", $K508&gt;2027))), "N/A", VLOOKUP($F508, 'Source Data'!$B$15:$I$22,8)), "")</f>
        <v/>
      </c>
      <c r="AH508" s="171" t="str">
        <f>IF(ISNUMBER($F508), IF(OR(AND(OR($J508="Retired", $J508="Permanent Low-Use"), $K508&lt;=2028), (AND($J508= "New", $K508&gt;2028))), "N/A", VLOOKUP($F508, 'Source Data'!$B$15:$I$22,8)), "")</f>
        <v/>
      </c>
      <c r="AI508" s="171" t="str">
        <f>IF(ISNUMBER($F508), IF(OR(AND(OR($J508="Retired", $J508="Permanent Low-Use"), $K508&lt;=2029), (AND($J508= "New", $K508&gt;2029))), "N/A", VLOOKUP($F508, 'Source Data'!$B$15:$I$22,8)), "")</f>
        <v/>
      </c>
      <c r="AJ508" s="171" t="str">
        <f>IF(ISNUMBER($F508), IF(OR(AND(OR($J508="Retired", $J508="Permanent Low-Use"), $K508&lt;=2030), (AND($J508= "New", $K508&gt;2030))), "N/A", VLOOKUP($F508, 'Source Data'!$B$15:$I$22,8)), "")</f>
        <v/>
      </c>
      <c r="AK508" s="171" t="str">
        <f>IF($N508= 0, "N/A", IF(ISERROR(VLOOKUP($F508, 'Source Data'!$B$4:$C$11,2)), "", VLOOKUP($F508, 'Source Data'!$B$4:$C$11,2)))</f>
        <v/>
      </c>
    </row>
    <row r="509" spans="1:37" x14ac:dyDescent="0.35">
      <c r="A509" s="99"/>
      <c r="B509" s="89"/>
      <c r="C509" s="90"/>
      <c r="D509" s="90"/>
      <c r="E509" s="91"/>
      <c r="F509" s="91"/>
      <c r="G509" s="86"/>
      <c r="H509" s="87"/>
      <c r="I509" s="86"/>
      <c r="J509" s="88"/>
      <c r="K509" s="92"/>
      <c r="L509" s="168" t="str">
        <f t="shared" si="19"/>
        <v/>
      </c>
      <c r="M509" s="170" t="str">
        <f>IF(ISERROR(VLOOKUP(E509,'Source Data'!$B$67:$J$97, MATCH(F509, 'Source Data'!$B$64:$J$64,1),TRUE))=TRUE,"",VLOOKUP(E509,'Source Data'!$B$67:$J$97,MATCH(F509, 'Source Data'!$B$64:$J$64,1),TRUE))</f>
        <v/>
      </c>
      <c r="N509" s="169" t="str">
        <f t="shared" si="20"/>
        <v/>
      </c>
      <c r="O509" s="170" t="str">
        <f>IF(OR(AND(OR($J509="Retired",$J509="Permanent Low-Use"),$K509&lt;=2020),(AND($J509="New",$K509&gt;2020))),"N/A",IF($N509=0,0,IF(ISERROR(VLOOKUP($E509,'Source Data'!$B$29:$J$60, MATCH($L509, 'Source Data'!$B$26:$J$26,1),TRUE))=TRUE,"",VLOOKUP($E509,'Source Data'!$B$29:$J$60,MATCH($L509, 'Source Data'!$B$26:$J$26,1),TRUE))))</f>
        <v/>
      </c>
      <c r="P509" s="170" t="str">
        <f>IF(OR(AND(OR($J509="Retired",$J509="Permanent Low-Use"),$K509&lt;=2021),(AND($J509="New",$K509&gt;2021))),"N/A",IF($N509=0,0,IF(ISERROR(VLOOKUP($E509,'Source Data'!$B$29:$J$60, MATCH($L509, 'Source Data'!$B$26:$J$26,1),TRUE))=TRUE,"",VLOOKUP($E509,'Source Data'!$B$29:$J$60,MATCH($L509, 'Source Data'!$B$26:$J$26,1),TRUE))))</f>
        <v/>
      </c>
      <c r="Q509" s="170" t="str">
        <f>IF(OR(AND(OR($J509="Retired",$J509="Permanent Low-Use"),$K509&lt;=2022),(AND($J509="New",$K509&gt;2022))),"N/A",IF($N509=0,0,IF(ISERROR(VLOOKUP($E509,'Source Data'!$B$29:$J$60, MATCH($L509, 'Source Data'!$B$26:$J$26,1),TRUE))=TRUE,"",VLOOKUP($E509,'Source Data'!$B$29:$J$60,MATCH($L509, 'Source Data'!$B$26:$J$26,1),TRUE))))</f>
        <v/>
      </c>
      <c r="R509" s="170" t="str">
        <f>IF(OR(AND(OR($J509="Retired",$J509="Permanent Low-Use"),$K509&lt;=2023),(AND($J509="New",$K509&gt;2023))),"N/A",IF($N509=0,0,IF(ISERROR(VLOOKUP($E509,'Source Data'!$B$29:$J$60, MATCH($L509, 'Source Data'!$B$26:$J$26,1),TRUE))=TRUE,"",VLOOKUP($E509,'Source Data'!$B$29:$J$60,MATCH($L509, 'Source Data'!$B$26:$J$26,1),TRUE))))</f>
        <v/>
      </c>
      <c r="S509" s="170" t="str">
        <f>IF(OR(AND(OR($J509="Retired",$J509="Permanent Low-Use"),$K509&lt;=2024),(AND($J509="New",$K509&gt;2024))),"N/A",IF($N509=0,0,IF(ISERROR(VLOOKUP($E509,'Source Data'!$B$29:$J$60, MATCH($L509, 'Source Data'!$B$26:$J$26,1),TRUE))=TRUE,"",VLOOKUP($E509,'Source Data'!$B$29:$J$60,MATCH($L509, 'Source Data'!$B$26:$J$26,1),TRUE))))</f>
        <v/>
      </c>
      <c r="T509" s="170" t="str">
        <f>IF(OR(AND(OR($J509="Retired",$J509="Permanent Low-Use"),$K509&lt;=2025),(AND($J509="New",$K509&gt;2025))),"N/A",IF($N509=0,0,IF(ISERROR(VLOOKUP($E509,'Source Data'!$B$29:$J$60, MATCH($L509, 'Source Data'!$B$26:$J$26,1),TRUE))=TRUE,"",VLOOKUP($E509,'Source Data'!$B$29:$J$60,MATCH($L509, 'Source Data'!$B$26:$J$26,1),TRUE))))</f>
        <v/>
      </c>
      <c r="U509" s="170" t="str">
        <f>IF(OR(AND(OR($J509="Retired",$J509="Permanent Low-Use"),$K509&lt;=2026),(AND($J509="New",$K509&gt;2026))),"N/A",IF($N509=0,0,IF(ISERROR(VLOOKUP($E509,'Source Data'!$B$29:$J$60, MATCH($L509, 'Source Data'!$B$26:$J$26,1),TRUE))=TRUE,"",VLOOKUP($E509,'Source Data'!$B$29:$J$60,MATCH($L509, 'Source Data'!$B$26:$J$26,1),TRUE))))</f>
        <v/>
      </c>
      <c r="V509" s="170" t="str">
        <f>IF(OR(AND(OR($J509="Retired",$J509="Permanent Low-Use"),$K509&lt;=2027),(AND($J509="New",$K509&gt;2027))),"N/A",IF($N509=0,0,IF(ISERROR(VLOOKUP($E509,'Source Data'!$B$29:$J$60, MATCH($L509, 'Source Data'!$B$26:$J$26,1),TRUE))=TRUE,"",VLOOKUP($E509,'Source Data'!$B$29:$J$60,MATCH($L509, 'Source Data'!$B$26:$J$26,1),TRUE))))</f>
        <v/>
      </c>
      <c r="W509" s="170" t="str">
        <f>IF(OR(AND(OR($J509="Retired",$J509="Permanent Low-Use"),$K509&lt;=2028),(AND($J509="New",$K509&gt;2028))),"N/A",IF($N509=0,0,IF(ISERROR(VLOOKUP($E509,'Source Data'!$B$29:$J$60, MATCH($L509, 'Source Data'!$B$26:$J$26,1),TRUE))=TRUE,"",VLOOKUP($E509,'Source Data'!$B$29:$J$60,MATCH($L509, 'Source Data'!$B$26:$J$26,1),TRUE))))</f>
        <v/>
      </c>
      <c r="X509" s="170" t="str">
        <f>IF(OR(AND(OR($J509="Retired",$J509="Permanent Low-Use"),$K509&lt;=2029),(AND($J509="New",$K509&gt;2029))),"N/A",IF($N509=0,0,IF(ISERROR(VLOOKUP($E509,'Source Data'!$B$29:$J$60, MATCH($L509, 'Source Data'!$B$26:$J$26,1),TRUE))=TRUE,"",VLOOKUP($E509,'Source Data'!$B$29:$J$60,MATCH($L509, 'Source Data'!$B$26:$J$26,1),TRUE))))</f>
        <v/>
      </c>
      <c r="Y509" s="170" t="str">
        <f>IF(OR(AND(OR($J509="Retired",$J509="Permanent Low-Use"),$K509&lt;=2030),(AND($J509="New",$K509&gt;2030))),"N/A",IF($N509=0,0,IF(ISERROR(VLOOKUP($E509,'Source Data'!$B$29:$J$60, MATCH($L509, 'Source Data'!$B$26:$J$26,1),TRUE))=TRUE,"",VLOOKUP($E509,'Source Data'!$B$29:$J$60,MATCH($L509, 'Source Data'!$B$26:$J$26,1),TRUE))))</f>
        <v/>
      </c>
      <c r="Z509" s="171" t="str">
        <f>IF(ISNUMBER($L509),IF(OR(AND(OR($J509="Retired",$J509="Permanent Low-Use"),$K509&lt;=2020),(AND($J509="New",$K509&gt;2020))),"N/A",VLOOKUP($F509,'Source Data'!$B$15:$I$22,5)),"")</f>
        <v/>
      </c>
      <c r="AA509" s="171" t="str">
        <f>IF(ISNUMBER($F509), IF(OR(AND(OR($J509="Retired", $J509="Permanent Low-Use"), $K509&lt;=2021), (AND($J509= "New", $K509&gt;2021))), "N/A", VLOOKUP($F509, 'Source Data'!$B$15:$I$22,6)), "")</f>
        <v/>
      </c>
      <c r="AB509" s="171" t="str">
        <f>IF(ISNUMBER($F509), IF(OR(AND(OR($J509="Retired", $J509="Permanent Low-Use"), $K509&lt;=2022), (AND($J509= "New", $K509&gt;2022))), "N/A", VLOOKUP($F509, 'Source Data'!$B$15:$I$22,7)), "")</f>
        <v/>
      </c>
      <c r="AC509" s="171" t="str">
        <f>IF(ISNUMBER($F509), IF(OR(AND(OR($J509="Retired", $J509="Permanent Low-Use"), $K509&lt;=2023), (AND($J509= "New", $K509&gt;2023))), "N/A", VLOOKUP($F509, 'Source Data'!$B$15:$I$22,8)), "")</f>
        <v/>
      </c>
      <c r="AD509" s="171" t="str">
        <f>IF(ISNUMBER($F509), IF(OR(AND(OR($J509="Retired", $J509="Permanent Low-Use"), $K509&lt;=2024), (AND($J509= "New", $K509&gt;2024))), "N/A", VLOOKUP($F509, 'Source Data'!$B$15:$I$22,8)), "")</f>
        <v/>
      </c>
      <c r="AE509" s="171" t="str">
        <f>IF(ISNUMBER($F509), IF(OR(AND(OR($J509="Retired", $J509="Permanent Low-Use"), $K509&lt;=2025), (AND($J509= "New", $K509&gt;2025))), "N/A", VLOOKUP($F509, 'Source Data'!$B$15:$I$22,8)), "")</f>
        <v/>
      </c>
      <c r="AF509" s="171" t="str">
        <f>IF(ISNUMBER($F509), IF(OR(AND(OR($J509="Retired", $J509="Permanent Low-Use"), $K509&lt;=2026), (AND($J509= "New", $K509&gt;2026))), "N/A", VLOOKUP($F509, 'Source Data'!$B$15:$I$22,8)), "")</f>
        <v/>
      </c>
      <c r="AG509" s="171" t="str">
        <f>IF(ISNUMBER($F509), IF(OR(AND(OR($J509="Retired", $J509="Permanent Low-Use"), $K509&lt;=2027), (AND($J509= "New", $K509&gt;2027))), "N/A", VLOOKUP($F509, 'Source Data'!$B$15:$I$22,8)), "")</f>
        <v/>
      </c>
      <c r="AH509" s="171" t="str">
        <f>IF(ISNUMBER($F509), IF(OR(AND(OR($J509="Retired", $J509="Permanent Low-Use"), $K509&lt;=2028), (AND($J509= "New", $K509&gt;2028))), "N/A", VLOOKUP($F509, 'Source Data'!$B$15:$I$22,8)), "")</f>
        <v/>
      </c>
      <c r="AI509" s="171" t="str">
        <f>IF(ISNUMBER($F509), IF(OR(AND(OR($J509="Retired", $J509="Permanent Low-Use"), $K509&lt;=2029), (AND($J509= "New", $K509&gt;2029))), "N/A", VLOOKUP($F509, 'Source Data'!$B$15:$I$22,8)), "")</f>
        <v/>
      </c>
      <c r="AJ509" s="171" t="str">
        <f>IF(ISNUMBER($F509), IF(OR(AND(OR($J509="Retired", $J509="Permanent Low-Use"), $K509&lt;=2030), (AND($J509= "New", $K509&gt;2030))), "N/A", VLOOKUP($F509, 'Source Data'!$B$15:$I$22,8)), "")</f>
        <v/>
      </c>
      <c r="AK509" s="171" t="str">
        <f>IF($N509= 0, "N/A", IF(ISERROR(VLOOKUP($F509, 'Source Data'!$B$4:$C$11,2)), "", VLOOKUP($F509, 'Source Data'!$B$4:$C$11,2)))</f>
        <v/>
      </c>
    </row>
    <row r="510" spans="1:37" x14ac:dyDescent="0.35">
      <c r="A510" s="99"/>
      <c r="B510" s="89"/>
      <c r="C510" s="90"/>
      <c r="D510" s="90"/>
      <c r="E510" s="91"/>
      <c r="F510" s="91"/>
      <c r="G510" s="86"/>
      <c r="H510" s="87"/>
      <c r="I510" s="86"/>
      <c r="J510" s="88"/>
      <c r="K510" s="92"/>
      <c r="L510" s="168" t="str">
        <f t="shared" si="19"/>
        <v/>
      </c>
      <c r="M510" s="170" t="str">
        <f>IF(ISERROR(VLOOKUP(E510,'Source Data'!$B$67:$J$97, MATCH(F510, 'Source Data'!$B$64:$J$64,1),TRUE))=TRUE,"",VLOOKUP(E510,'Source Data'!$B$67:$J$97,MATCH(F510, 'Source Data'!$B$64:$J$64,1),TRUE))</f>
        <v/>
      </c>
      <c r="N510" s="169" t="str">
        <f t="shared" si="20"/>
        <v/>
      </c>
      <c r="O510" s="170" t="str">
        <f>IF(OR(AND(OR($J510="Retired",$J510="Permanent Low-Use"),$K510&lt;=2020),(AND($J510="New",$K510&gt;2020))),"N/A",IF($N510=0,0,IF(ISERROR(VLOOKUP($E510,'Source Data'!$B$29:$J$60, MATCH($L510, 'Source Data'!$B$26:$J$26,1),TRUE))=TRUE,"",VLOOKUP($E510,'Source Data'!$B$29:$J$60,MATCH($L510, 'Source Data'!$B$26:$J$26,1),TRUE))))</f>
        <v/>
      </c>
      <c r="P510" s="170" t="str">
        <f>IF(OR(AND(OR($J510="Retired",$J510="Permanent Low-Use"),$K510&lt;=2021),(AND($J510="New",$K510&gt;2021))),"N/A",IF($N510=0,0,IF(ISERROR(VLOOKUP($E510,'Source Data'!$B$29:$J$60, MATCH($L510, 'Source Data'!$B$26:$J$26,1),TRUE))=TRUE,"",VLOOKUP($E510,'Source Data'!$B$29:$J$60,MATCH($L510, 'Source Data'!$B$26:$J$26,1),TRUE))))</f>
        <v/>
      </c>
      <c r="Q510" s="170" t="str">
        <f>IF(OR(AND(OR($J510="Retired",$J510="Permanent Low-Use"),$K510&lt;=2022),(AND($J510="New",$K510&gt;2022))),"N/A",IF($N510=0,0,IF(ISERROR(VLOOKUP($E510,'Source Data'!$B$29:$J$60, MATCH($L510, 'Source Data'!$B$26:$J$26,1),TRUE))=TRUE,"",VLOOKUP($E510,'Source Data'!$B$29:$J$60,MATCH($L510, 'Source Data'!$B$26:$J$26,1),TRUE))))</f>
        <v/>
      </c>
      <c r="R510" s="170" t="str">
        <f>IF(OR(AND(OR($J510="Retired",$J510="Permanent Low-Use"),$K510&lt;=2023),(AND($J510="New",$K510&gt;2023))),"N/A",IF($N510=0,0,IF(ISERROR(VLOOKUP($E510,'Source Data'!$B$29:$J$60, MATCH($L510, 'Source Data'!$B$26:$J$26,1),TRUE))=TRUE,"",VLOOKUP($E510,'Source Data'!$B$29:$J$60,MATCH($L510, 'Source Data'!$B$26:$J$26,1),TRUE))))</f>
        <v/>
      </c>
      <c r="S510" s="170" t="str">
        <f>IF(OR(AND(OR($J510="Retired",$J510="Permanent Low-Use"),$K510&lt;=2024),(AND($J510="New",$K510&gt;2024))),"N/A",IF($N510=0,0,IF(ISERROR(VLOOKUP($E510,'Source Data'!$B$29:$J$60, MATCH($L510, 'Source Data'!$B$26:$J$26,1),TRUE))=TRUE,"",VLOOKUP($E510,'Source Data'!$B$29:$J$60,MATCH($L510, 'Source Data'!$B$26:$J$26,1),TRUE))))</f>
        <v/>
      </c>
      <c r="T510" s="170" t="str">
        <f>IF(OR(AND(OR($J510="Retired",$J510="Permanent Low-Use"),$K510&lt;=2025),(AND($J510="New",$K510&gt;2025))),"N/A",IF($N510=0,0,IF(ISERROR(VLOOKUP($E510,'Source Data'!$B$29:$J$60, MATCH($L510, 'Source Data'!$B$26:$J$26,1),TRUE))=TRUE,"",VLOOKUP($E510,'Source Data'!$B$29:$J$60,MATCH($L510, 'Source Data'!$B$26:$J$26,1),TRUE))))</f>
        <v/>
      </c>
      <c r="U510" s="170" t="str">
        <f>IF(OR(AND(OR($J510="Retired",$J510="Permanent Low-Use"),$K510&lt;=2026),(AND($J510="New",$K510&gt;2026))),"N/A",IF($N510=0,0,IF(ISERROR(VLOOKUP($E510,'Source Data'!$B$29:$J$60, MATCH($L510, 'Source Data'!$B$26:$J$26,1),TRUE))=TRUE,"",VLOOKUP($E510,'Source Data'!$B$29:$J$60,MATCH($L510, 'Source Data'!$B$26:$J$26,1),TRUE))))</f>
        <v/>
      </c>
      <c r="V510" s="170" t="str">
        <f>IF(OR(AND(OR($J510="Retired",$J510="Permanent Low-Use"),$K510&lt;=2027),(AND($J510="New",$K510&gt;2027))),"N/A",IF($N510=0,0,IF(ISERROR(VLOOKUP($E510,'Source Data'!$B$29:$J$60, MATCH($L510, 'Source Data'!$B$26:$J$26,1),TRUE))=TRUE,"",VLOOKUP($E510,'Source Data'!$B$29:$J$60,MATCH($L510, 'Source Data'!$B$26:$J$26,1),TRUE))))</f>
        <v/>
      </c>
      <c r="W510" s="170" t="str">
        <f>IF(OR(AND(OR($J510="Retired",$J510="Permanent Low-Use"),$K510&lt;=2028),(AND($J510="New",$K510&gt;2028))),"N/A",IF($N510=0,0,IF(ISERROR(VLOOKUP($E510,'Source Data'!$B$29:$J$60, MATCH($L510, 'Source Data'!$B$26:$J$26,1),TRUE))=TRUE,"",VLOOKUP($E510,'Source Data'!$B$29:$J$60,MATCH($L510, 'Source Data'!$B$26:$J$26,1),TRUE))))</f>
        <v/>
      </c>
      <c r="X510" s="170" t="str">
        <f>IF(OR(AND(OR($J510="Retired",$J510="Permanent Low-Use"),$K510&lt;=2029),(AND($J510="New",$K510&gt;2029))),"N/A",IF($N510=0,0,IF(ISERROR(VLOOKUP($E510,'Source Data'!$B$29:$J$60, MATCH($L510, 'Source Data'!$B$26:$J$26,1),TRUE))=TRUE,"",VLOOKUP($E510,'Source Data'!$B$29:$J$60,MATCH($L510, 'Source Data'!$B$26:$J$26,1),TRUE))))</f>
        <v/>
      </c>
      <c r="Y510" s="170" t="str">
        <f>IF(OR(AND(OR($J510="Retired",$J510="Permanent Low-Use"),$K510&lt;=2030),(AND($J510="New",$K510&gt;2030))),"N/A",IF($N510=0,0,IF(ISERROR(VLOOKUP($E510,'Source Data'!$B$29:$J$60, MATCH($L510, 'Source Data'!$B$26:$J$26,1),TRUE))=TRUE,"",VLOOKUP($E510,'Source Data'!$B$29:$J$60,MATCH($L510, 'Source Data'!$B$26:$J$26,1),TRUE))))</f>
        <v/>
      </c>
      <c r="Z510" s="171" t="str">
        <f>IF(ISNUMBER($L510),IF(OR(AND(OR($J510="Retired",$J510="Permanent Low-Use"),$K510&lt;=2020),(AND($J510="New",$K510&gt;2020))),"N/A",VLOOKUP($F510,'Source Data'!$B$15:$I$22,5)),"")</f>
        <v/>
      </c>
      <c r="AA510" s="171" t="str">
        <f>IF(ISNUMBER($F510), IF(OR(AND(OR($J510="Retired", $J510="Permanent Low-Use"), $K510&lt;=2021), (AND($J510= "New", $K510&gt;2021))), "N/A", VLOOKUP($F510, 'Source Data'!$B$15:$I$22,6)), "")</f>
        <v/>
      </c>
      <c r="AB510" s="171" t="str">
        <f>IF(ISNUMBER($F510), IF(OR(AND(OR($J510="Retired", $J510="Permanent Low-Use"), $K510&lt;=2022), (AND($J510= "New", $K510&gt;2022))), "N/A", VLOOKUP($F510, 'Source Data'!$B$15:$I$22,7)), "")</f>
        <v/>
      </c>
      <c r="AC510" s="171" t="str">
        <f>IF(ISNUMBER($F510), IF(OR(AND(OR($J510="Retired", $J510="Permanent Low-Use"), $K510&lt;=2023), (AND($J510= "New", $K510&gt;2023))), "N/A", VLOOKUP($F510, 'Source Data'!$B$15:$I$22,8)), "")</f>
        <v/>
      </c>
      <c r="AD510" s="171" t="str">
        <f>IF(ISNUMBER($F510), IF(OR(AND(OR($J510="Retired", $J510="Permanent Low-Use"), $K510&lt;=2024), (AND($J510= "New", $K510&gt;2024))), "N/A", VLOOKUP($F510, 'Source Data'!$B$15:$I$22,8)), "")</f>
        <v/>
      </c>
      <c r="AE510" s="171" t="str">
        <f>IF(ISNUMBER($F510), IF(OR(AND(OR($J510="Retired", $J510="Permanent Low-Use"), $K510&lt;=2025), (AND($J510= "New", $K510&gt;2025))), "N/A", VLOOKUP($F510, 'Source Data'!$B$15:$I$22,8)), "")</f>
        <v/>
      </c>
      <c r="AF510" s="171" t="str">
        <f>IF(ISNUMBER($F510), IF(OR(AND(OR($J510="Retired", $J510="Permanent Low-Use"), $K510&lt;=2026), (AND($J510= "New", $K510&gt;2026))), "N/A", VLOOKUP($F510, 'Source Data'!$B$15:$I$22,8)), "")</f>
        <v/>
      </c>
      <c r="AG510" s="171" t="str">
        <f>IF(ISNUMBER($F510), IF(OR(AND(OR($J510="Retired", $J510="Permanent Low-Use"), $K510&lt;=2027), (AND($J510= "New", $K510&gt;2027))), "N/A", VLOOKUP($F510, 'Source Data'!$B$15:$I$22,8)), "")</f>
        <v/>
      </c>
      <c r="AH510" s="171" t="str">
        <f>IF(ISNUMBER($F510), IF(OR(AND(OR($J510="Retired", $J510="Permanent Low-Use"), $K510&lt;=2028), (AND($J510= "New", $K510&gt;2028))), "N/A", VLOOKUP($F510, 'Source Data'!$B$15:$I$22,8)), "")</f>
        <v/>
      </c>
      <c r="AI510" s="171" t="str">
        <f>IF(ISNUMBER($F510), IF(OR(AND(OR($J510="Retired", $J510="Permanent Low-Use"), $K510&lt;=2029), (AND($J510= "New", $K510&gt;2029))), "N/A", VLOOKUP($F510, 'Source Data'!$B$15:$I$22,8)), "")</f>
        <v/>
      </c>
      <c r="AJ510" s="171" t="str">
        <f>IF(ISNUMBER($F510), IF(OR(AND(OR($J510="Retired", $J510="Permanent Low-Use"), $K510&lt;=2030), (AND($J510= "New", $K510&gt;2030))), "N/A", VLOOKUP($F510, 'Source Data'!$B$15:$I$22,8)), "")</f>
        <v/>
      </c>
      <c r="AK510" s="171" t="str">
        <f>IF($N510= 0, "N/A", IF(ISERROR(VLOOKUP($F510, 'Source Data'!$B$4:$C$11,2)), "", VLOOKUP($F510, 'Source Data'!$B$4:$C$11,2)))</f>
        <v/>
      </c>
    </row>
    <row r="511" spans="1:37" x14ac:dyDescent="0.35">
      <c r="A511" s="99"/>
      <c r="B511" s="89"/>
      <c r="C511" s="90"/>
      <c r="D511" s="90"/>
      <c r="E511" s="91"/>
      <c r="F511" s="91"/>
      <c r="G511" s="86"/>
      <c r="H511" s="87"/>
      <c r="I511" s="86"/>
      <c r="J511" s="88"/>
      <c r="K511" s="92"/>
      <c r="L511" s="168" t="str">
        <f t="shared" si="19"/>
        <v/>
      </c>
      <c r="M511" s="170" t="str">
        <f>IF(ISERROR(VLOOKUP(E511,'Source Data'!$B$67:$J$97, MATCH(F511, 'Source Data'!$B$64:$J$64,1),TRUE))=TRUE,"",VLOOKUP(E511,'Source Data'!$B$67:$J$97,MATCH(F511, 'Source Data'!$B$64:$J$64,1),TRUE))</f>
        <v/>
      </c>
      <c r="N511" s="169" t="str">
        <f t="shared" si="20"/>
        <v/>
      </c>
      <c r="O511" s="170" t="str">
        <f>IF(OR(AND(OR($J511="Retired",$J511="Permanent Low-Use"),$K511&lt;=2020),(AND($J511="New",$K511&gt;2020))),"N/A",IF($N511=0,0,IF(ISERROR(VLOOKUP($E511,'Source Data'!$B$29:$J$60, MATCH($L511, 'Source Data'!$B$26:$J$26,1),TRUE))=TRUE,"",VLOOKUP($E511,'Source Data'!$B$29:$J$60,MATCH($L511, 'Source Data'!$B$26:$J$26,1),TRUE))))</f>
        <v/>
      </c>
      <c r="P511" s="170" t="str">
        <f>IF(OR(AND(OR($J511="Retired",$J511="Permanent Low-Use"),$K511&lt;=2021),(AND($J511="New",$K511&gt;2021))),"N/A",IF($N511=0,0,IF(ISERROR(VLOOKUP($E511,'Source Data'!$B$29:$J$60, MATCH($L511, 'Source Data'!$B$26:$J$26,1),TRUE))=TRUE,"",VLOOKUP($E511,'Source Data'!$B$29:$J$60,MATCH($L511, 'Source Data'!$B$26:$J$26,1),TRUE))))</f>
        <v/>
      </c>
      <c r="Q511" s="170" t="str">
        <f>IF(OR(AND(OR($J511="Retired",$J511="Permanent Low-Use"),$K511&lt;=2022),(AND($J511="New",$K511&gt;2022))),"N/A",IF($N511=0,0,IF(ISERROR(VLOOKUP($E511,'Source Data'!$B$29:$J$60, MATCH($L511, 'Source Data'!$B$26:$J$26,1),TRUE))=TRUE,"",VLOOKUP($E511,'Source Data'!$B$29:$J$60,MATCH($L511, 'Source Data'!$B$26:$J$26,1),TRUE))))</f>
        <v/>
      </c>
      <c r="R511" s="170" t="str">
        <f>IF(OR(AND(OR($J511="Retired",$J511="Permanent Low-Use"),$K511&lt;=2023),(AND($J511="New",$K511&gt;2023))),"N/A",IF($N511=0,0,IF(ISERROR(VLOOKUP($E511,'Source Data'!$B$29:$J$60, MATCH($L511, 'Source Data'!$B$26:$J$26,1),TRUE))=TRUE,"",VLOOKUP($E511,'Source Data'!$B$29:$J$60,MATCH($L511, 'Source Data'!$B$26:$J$26,1),TRUE))))</f>
        <v/>
      </c>
      <c r="S511" s="170" t="str">
        <f>IF(OR(AND(OR($J511="Retired",$J511="Permanent Low-Use"),$K511&lt;=2024),(AND($J511="New",$K511&gt;2024))),"N/A",IF($N511=0,0,IF(ISERROR(VLOOKUP($E511,'Source Data'!$B$29:$J$60, MATCH($L511, 'Source Data'!$B$26:$J$26,1),TRUE))=TRUE,"",VLOOKUP($E511,'Source Data'!$B$29:$J$60,MATCH($L511, 'Source Data'!$B$26:$J$26,1),TRUE))))</f>
        <v/>
      </c>
      <c r="T511" s="170" t="str">
        <f>IF(OR(AND(OR($J511="Retired",$J511="Permanent Low-Use"),$K511&lt;=2025),(AND($J511="New",$K511&gt;2025))),"N/A",IF($N511=0,0,IF(ISERROR(VLOOKUP($E511,'Source Data'!$B$29:$J$60, MATCH($L511, 'Source Data'!$B$26:$J$26,1),TRUE))=TRUE,"",VLOOKUP($E511,'Source Data'!$B$29:$J$60,MATCH($L511, 'Source Data'!$B$26:$J$26,1),TRUE))))</f>
        <v/>
      </c>
      <c r="U511" s="170" t="str">
        <f>IF(OR(AND(OR($J511="Retired",$J511="Permanent Low-Use"),$K511&lt;=2026),(AND($J511="New",$K511&gt;2026))),"N/A",IF($N511=0,0,IF(ISERROR(VLOOKUP($E511,'Source Data'!$B$29:$J$60, MATCH($L511, 'Source Data'!$B$26:$J$26,1),TRUE))=TRUE,"",VLOOKUP($E511,'Source Data'!$B$29:$J$60,MATCH($L511, 'Source Data'!$B$26:$J$26,1),TRUE))))</f>
        <v/>
      </c>
      <c r="V511" s="170" t="str">
        <f>IF(OR(AND(OR($J511="Retired",$J511="Permanent Low-Use"),$K511&lt;=2027),(AND($J511="New",$K511&gt;2027))),"N/A",IF($N511=0,0,IF(ISERROR(VLOOKUP($E511,'Source Data'!$B$29:$J$60, MATCH($L511, 'Source Data'!$B$26:$J$26,1),TRUE))=TRUE,"",VLOOKUP($E511,'Source Data'!$B$29:$J$60,MATCH($L511, 'Source Data'!$B$26:$J$26,1),TRUE))))</f>
        <v/>
      </c>
      <c r="W511" s="170" t="str">
        <f>IF(OR(AND(OR($J511="Retired",$J511="Permanent Low-Use"),$K511&lt;=2028),(AND($J511="New",$K511&gt;2028))),"N/A",IF($N511=0,0,IF(ISERROR(VLOOKUP($E511,'Source Data'!$B$29:$J$60, MATCH($L511, 'Source Data'!$B$26:$J$26,1),TRUE))=TRUE,"",VLOOKUP($E511,'Source Data'!$B$29:$J$60,MATCH($L511, 'Source Data'!$B$26:$J$26,1),TRUE))))</f>
        <v/>
      </c>
      <c r="X511" s="170" t="str">
        <f>IF(OR(AND(OR($J511="Retired",$J511="Permanent Low-Use"),$K511&lt;=2029),(AND($J511="New",$K511&gt;2029))),"N/A",IF($N511=0,0,IF(ISERROR(VLOOKUP($E511,'Source Data'!$B$29:$J$60, MATCH($L511, 'Source Data'!$B$26:$J$26,1),TRUE))=TRUE,"",VLOOKUP($E511,'Source Data'!$B$29:$J$60,MATCH($L511, 'Source Data'!$B$26:$J$26,1),TRUE))))</f>
        <v/>
      </c>
      <c r="Y511" s="170" t="str">
        <f>IF(OR(AND(OR($J511="Retired",$J511="Permanent Low-Use"),$K511&lt;=2030),(AND($J511="New",$K511&gt;2030))),"N/A",IF($N511=0,0,IF(ISERROR(VLOOKUP($E511,'Source Data'!$B$29:$J$60, MATCH($L511, 'Source Data'!$B$26:$J$26,1),TRUE))=TRUE,"",VLOOKUP($E511,'Source Data'!$B$29:$J$60,MATCH($L511, 'Source Data'!$B$26:$J$26,1),TRUE))))</f>
        <v/>
      </c>
      <c r="Z511" s="171" t="str">
        <f>IF(ISNUMBER($L511),IF(OR(AND(OR($J511="Retired",$J511="Permanent Low-Use"),$K511&lt;=2020),(AND($J511="New",$K511&gt;2020))),"N/A",VLOOKUP($F511,'Source Data'!$B$15:$I$22,5)),"")</f>
        <v/>
      </c>
      <c r="AA511" s="171" t="str">
        <f>IF(ISNUMBER($F511), IF(OR(AND(OR($J511="Retired", $J511="Permanent Low-Use"), $K511&lt;=2021), (AND($J511= "New", $K511&gt;2021))), "N/A", VLOOKUP($F511, 'Source Data'!$B$15:$I$22,6)), "")</f>
        <v/>
      </c>
      <c r="AB511" s="171" t="str">
        <f>IF(ISNUMBER($F511), IF(OR(AND(OR($J511="Retired", $J511="Permanent Low-Use"), $K511&lt;=2022), (AND($J511= "New", $K511&gt;2022))), "N/A", VLOOKUP($F511, 'Source Data'!$B$15:$I$22,7)), "")</f>
        <v/>
      </c>
      <c r="AC511" s="171" t="str">
        <f>IF(ISNUMBER($F511), IF(OR(AND(OR($J511="Retired", $J511="Permanent Low-Use"), $K511&lt;=2023), (AND($J511= "New", $K511&gt;2023))), "N/A", VLOOKUP($F511, 'Source Data'!$B$15:$I$22,8)), "")</f>
        <v/>
      </c>
      <c r="AD511" s="171" t="str">
        <f>IF(ISNUMBER($F511), IF(OR(AND(OR($J511="Retired", $J511="Permanent Low-Use"), $K511&lt;=2024), (AND($J511= "New", $K511&gt;2024))), "N/A", VLOOKUP($F511, 'Source Data'!$B$15:$I$22,8)), "")</f>
        <v/>
      </c>
      <c r="AE511" s="171" t="str">
        <f>IF(ISNUMBER($F511), IF(OR(AND(OR($J511="Retired", $J511="Permanent Low-Use"), $K511&lt;=2025), (AND($J511= "New", $K511&gt;2025))), "N/A", VLOOKUP($F511, 'Source Data'!$B$15:$I$22,8)), "")</f>
        <v/>
      </c>
      <c r="AF511" s="171" t="str">
        <f>IF(ISNUMBER($F511), IF(OR(AND(OR($J511="Retired", $J511="Permanent Low-Use"), $K511&lt;=2026), (AND($J511= "New", $K511&gt;2026))), "N/A", VLOOKUP($F511, 'Source Data'!$B$15:$I$22,8)), "")</f>
        <v/>
      </c>
      <c r="AG511" s="171" t="str">
        <f>IF(ISNUMBER($F511), IF(OR(AND(OR($J511="Retired", $J511="Permanent Low-Use"), $K511&lt;=2027), (AND($J511= "New", $K511&gt;2027))), "N/A", VLOOKUP($F511, 'Source Data'!$B$15:$I$22,8)), "")</f>
        <v/>
      </c>
      <c r="AH511" s="171" t="str">
        <f>IF(ISNUMBER($F511), IF(OR(AND(OR($J511="Retired", $J511="Permanent Low-Use"), $K511&lt;=2028), (AND($J511= "New", $K511&gt;2028))), "N/A", VLOOKUP($F511, 'Source Data'!$B$15:$I$22,8)), "")</f>
        <v/>
      </c>
      <c r="AI511" s="171" t="str">
        <f>IF(ISNUMBER($F511), IF(OR(AND(OR($J511="Retired", $J511="Permanent Low-Use"), $K511&lt;=2029), (AND($J511= "New", $K511&gt;2029))), "N/A", VLOOKUP($F511, 'Source Data'!$B$15:$I$22,8)), "")</f>
        <v/>
      </c>
      <c r="AJ511" s="171" t="str">
        <f>IF(ISNUMBER($F511), IF(OR(AND(OR($J511="Retired", $J511="Permanent Low-Use"), $K511&lt;=2030), (AND($J511= "New", $K511&gt;2030))), "N/A", VLOOKUP($F511, 'Source Data'!$B$15:$I$22,8)), "")</f>
        <v/>
      </c>
      <c r="AK511" s="171" t="str">
        <f>IF($N511= 0, "N/A", IF(ISERROR(VLOOKUP($F511, 'Source Data'!$B$4:$C$11,2)), "", VLOOKUP($F511, 'Source Data'!$B$4:$C$11,2)))</f>
        <v/>
      </c>
    </row>
    <row r="512" spans="1:37" x14ac:dyDescent="0.35">
      <c r="A512" s="99"/>
      <c r="B512" s="89"/>
      <c r="C512" s="90"/>
      <c r="D512" s="90"/>
      <c r="E512" s="91"/>
      <c r="F512" s="91"/>
      <c r="G512" s="86"/>
      <c r="H512" s="87"/>
      <c r="I512" s="86"/>
      <c r="J512" s="88"/>
      <c r="K512" s="92"/>
      <c r="L512" s="168" t="str">
        <f t="shared" si="19"/>
        <v/>
      </c>
      <c r="M512" s="170" t="str">
        <f>IF(ISERROR(VLOOKUP(E512,'Source Data'!$B$67:$J$97, MATCH(F512, 'Source Data'!$B$64:$J$64,1),TRUE))=TRUE,"",VLOOKUP(E512,'Source Data'!$B$67:$J$97,MATCH(F512, 'Source Data'!$B$64:$J$64,1),TRUE))</f>
        <v/>
      </c>
      <c r="N512" s="169" t="str">
        <f t="shared" si="20"/>
        <v/>
      </c>
      <c r="O512" s="170" t="str">
        <f>IF(OR(AND(OR($J512="Retired",$J512="Permanent Low-Use"),$K512&lt;=2020),(AND($J512="New",$K512&gt;2020))),"N/A",IF($N512=0,0,IF(ISERROR(VLOOKUP($E512,'Source Data'!$B$29:$J$60, MATCH($L512, 'Source Data'!$B$26:$J$26,1),TRUE))=TRUE,"",VLOOKUP($E512,'Source Data'!$B$29:$J$60,MATCH($L512, 'Source Data'!$B$26:$J$26,1),TRUE))))</f>
        <v/>
      </c>
      <c r="P512" s="170" t="str">
        <f>IF(OR(AND(OR($J512="Retired",$J512="Permanent Low-Use"),$K512&lt;=2021),(AND($J512="New",$K512&gt;2021))),"N/A",IF($N512=0,0,IF(ISERROR(VLOOKUP($E512,'Source Data'!$B$29:$J$60, MATCH($L512, 'Source Data'!$B$26:$J$26,1),TRUE))=TRUE,"",VLOOKUP($E512,'Source Data'!$B$29:$J$60,MATCH($L512, 'Source Data'!$B$26:$J$26,1),TRUE))))</f>
        <v/>
      </c>
      <c r="Q512" s="170" t="str">
        <f>IF(OR(AND(OR($J512="Retired",$J512="Permanent Low-Use"),$K512&lt;=2022),(AND($J512="New",$K512&gt;2022))),"N/A",IF($N512=0,0,IF(ISERROR(VLOOKUP($E512,'Source Data'!$B$29:$J$60, MATCH($L512, 'Source Data'!$B$26:$J$26,1),TRUE))=TRUE,"",VLOOKUP($E512,'Source Data'!$B$29:$J$60,MATCH($L512, 'Source Data'!$B$26:$J$26,1),TRUE))))</f>
        <v/>
      </c>
      <c r="R512" s="170" t="str">
        <f>IF(OR(AND(OR($J512="Retired",$J512="Permanent Low-Use"),$K512&lt;=2023),(AND($J512="New",$K512&gt;2023))),"N/A",IF($N512=0,0,IF(ISERROR(VLOOKUP($E512,'Source Data'!$B$29:$J$60, MATCH($L512, 'Source Data'!$B$26:$J$26,1),TRUE))=TRUE,"",VLOOKUP($E512,'Source Data'!$B$29:$J$60,MATCH($L512, 'Source Data'!$B$26:$J$26,1),TRUE))))</f>
        <v/>
      </c>
      <c r="S512" s="170" t="str">
        <f>IF(OR(AND(OR($J512="Retired",$J512="Permanent Low-Use"),$K512&lt;=2024),(AND($J512="New",$K512&gt;2024))),"N/A",IF($N512=0,0,IF(ISERROR(VLOOKUP($E512,'Source Data'!$B$29:$J$60, MATCH($L512, 'Source Data'!$B$26:$J$26,1),TRUE))=TRUE,"",VLOOKUP($E512,'Source Data'!$B$29:$J$60,MATCH($L512, 'Source Data'!$B$26:$J$26,1),TRUE))))</f>
        <v/>
      </c>
      <c r="T512" s="170" t="str">
        <f>IF(OR(AND(OR($J512="Retired",$J512="Permanent Low-Use"),$K512&lt;=2025),(AND($J512="New",$K512&gt;2025))),"N/A",IF($N512=0,0,IF(ISERROR(VLOOKUP($E512,'Source Data'!$B$29:$J$60, MATCH($L512, 'Source Data'!$B$26:$J$26,1),TRUE))=TRUE,"",VLOOKUP($E512,'Source Data'!$B$29:$J$60,MATCH($L512, 'Source Data'!$B$26:$J$26,1),TRUE))))</f>
        <v/>
      </c>
      <c r="U512" s="170" t="str">
        <f>IF(OR(AND(OR($J512="Retired",$J512="Permanent Low-Use"),$K512&lt;=2026),(AND($J512="New",$K512&gt;2026))),"N/A",IF($N512=0,0,IF(ISERROR(VLOOKUP($E512,'Source Data'!$B$29:$J$60, MATCH($L512, 'Source Data'!$B$26:$J$26,1),TRUE))=TRUE,"",VLOOKUP($E512,'Source Data'!$B$29:$J$60,MATCH($L512, 'Source Data'!$B$26:$J$26,1),TRUE))))</f>
        <v/>
      </c>
      <c r="V512" s="170" t="str">
        <f>IF(OR(AND(OR($J512="Retired",$J512="Permanent Low-Use"),$K512&lt;=2027),(AND($J512="New",$K512&gt;2027))),"N/A",IF($N512=0,0,IF(ISERROR(VLOOKUP($E512,'Source Data'!$B$29:$J$60, MATCH($L512, 'Source Data'!$B$26:$J$26,1),TRUE))=TRUE,"",VLOOKUP($E512,'Source Data'!$B$29:$J$60,MATCH($L512, 'Source Data'!$B$26:$J$26,1),TRUE))))</f>
        <v/>
      </c>
      <c r="W512" s="170" t="str">
        <f>IF(OR(AND(OR($J512="Retired",$J512="Permanent Low-Use"),$K512&lt;=2028),(AND($J512="New",$K512&gt;2028))),"N/A",IF($N512=0,0,IF(ISERROR(VLOOKUP($E512,'Source Data'!$B$29:$J$60, MATCH($L512, 'Source Data'!$B$26:$J$26,1),TRUE))=TRUE,"",VLOOKUP($E512,'Source Data'!$B$29:$J$60,MATCH($L512, 'Source Data'!$B$26:$J$26,1),TRUE))))</f>
        <v/>
      </c>
      <c r="X512" s="170" t="str">
        <f>IF(OR(AND(OR($J512="Retired",$J512="Permanent Low-Use"),$K512&lt;=2029),(AND($J512="New",$K512&gt;2029))),"N/A",IF($N512=0,0,IF(ISERROR(VLOOKUP($E512,'Source Data'!$B$29:$J$60, MATCH($L512, 'Source Data'!$B$26:$J$26,1),TRUE))=TRUE,"",VLOOKUP($E512,'Source Data'!$B$29:$J$60,MATCH($L512, 'Source Data'!$B$26:$J$26,1),TRUE))))</f>
        <v/>
      </c>
      <c r="Y512" s="170" t="str">
        <f>IF(OR(AND(OR($J512="Retired",$J512="Permanent Low-Use"),$K512&lt;=2030),(AND($J512="New",$K512&gt;2030))),"N/A",IF($N512=0,0,IF(ISERROR(VLOOKUP($E512,'Source Data'!$B$29:$J$60, MATCH($L512, 'Source Data'!$B$26:$J$26,1),TRUE))=TRUE,"",VLOOKUP($E512,'Source Data'!$B$29:$J$60,MATCH($L512, 'Source Data'!$B$26:$J$26,1),TRUE))))</f>
        <v/>
      </c>
      <c r="Z512" s="171" t="str">
        <f>IF(ISNUMBER($L512),IF(OR(AND(OR($J512="Retired",$J512="Permanent Low-Use"),$K512&lt;=2020),(AND($J512="New",$K512&gt;2020))),"N/A",VLOOKUP($F512,'Source Data'!$B$15:$I$22,5)),"")</f>
        <v/>
      </c>
      <c r="AA512" s="171" t="str">
        <f>IF(ISNUMBER($F512), IF(OR(AND(OR($J512="Retired", $J512="Permanent Low-Use"), $K512&lt;=2021), (AND($J512= "New", $K512&gt;2021))), "N/A", VLOOKUP($F512, 'Source Data'!$B$15:$I$22,6)), "")</f>
        <v/>
      </c>
      <c r="AB512" s="171" t="str">
        <f>IF(ISNUMBER($F512), IF(OR(AND(OR($J512="Retired", $J512="Permanent Low-Use"), $K512&lt;=2022), (AND($J512= "New", $K512&gt;2022))), "N/A", VLOOKUP($F512, 'Source Data'!$B$15:$I$22,7)), "")</f>
        <v/>
      </c>
      <c r="AC512" s="171" t="str">
        <f>IF(ISNUMBER($F512), IF(OR(AND(OR($J512="Retired", $J512="Permanent Low-Use"), $K512&lt;=2023), (AND($J512= "New", $K512&gt;2023))), "N/A", VLOOKUP($F512, 'Source Data'!$B$15:$I$22,8)), "")</f>
        <v/>
      </c>
      <c r="AD512" s="171" t="str">
        <f>IF(ISNUMBER($F512), IF(OR(AND(OR($J512="Retired", $J512="Permanent Low-Use"), $K512&lt;=2024), (AND($J512= "New", $K512&gt;2024))), "N/A", VLOOKUP($F512, 'Source Data'!$B$15:$I$22,8)), "")</f>
        <v/>
      </c>
      <c r="AE512" s="171" t="str">
        <f>IF(ISNUMBER($F512), IF(OR(AND(OR($J512="Retired", $J512="Permanent Low-Use"), $K512&lt;=2025), (AND($J512= "New", $K512&gt;2025))), "N/A", VLOOKUP($F512, 'Source Data'!$B$15:$I$22,8)), "")</f>
        <v/>
      </c>
      <c r="AF512" s="171" t="str">
        <f>IF(ISNUMBER($F512), IF(OR(AND(OR($J512="Retired", $J512="Permanent Low-Use"), $K512&lt;=2026), (AND($J512= "New", $K512&gt;2026))), "N/A", VLOOKUP($F512, 'Source Data'!$B$15:$I$22,8)), "")</f>
        <v/>
      </c>
      <c r="AG512" s="171" t="str">
        <f>IF(ISNUMBER($F512), IF(OR(AND(OR($J512="Retired", $J512="Permanent Low-Use"), $K512&lt;=2027), (AND($J512= "New", $K512&gt;2027))), "N/A", VLOOKUP($F512, 'Source Data'!$B$15:$I$22,8)), "")</f>
        <v/>
      </c>
      <c r="AH512" s="171" t="str">
        <f>IF(ISNUMBER($F512), IF(OR(AND(OR($J512="Retired", $J512="Permanent Low-Use"), $K512&lt;=2028), (AND($J512= "New", $K512&gt;2028))), "N/A", VLOOKUP($F512, 'Source Data'!$B$15:$I$22,8)), "")</f>
        <v/>
      </c>
      <c r="AI512" s="171" t="str">
        <f>IF(ISNUMBER($F512), IF(OR(AND(OR($J512="Retired", $J512="Permanent Low-Use"), $K512&lt;=2029), (AND($J512= "New", $K512&gt;2029))), "N/A", VLOOKUP($F512, 'Source Data'!$B$15:$I$22,8)), "")</f>
        <v/>
      </c>
      <c r="AJ512" s="171" t="str">
        <f>IF(ISNUMBER($F512), IF(OR(AND(OR($J512="Retired", $J512="Permanent Low-Use"), $K512&lt;=2030), (AND($J512= "New", $K512&gt;2030))), "N/A", VLOOKUP($F512, 'Source Data'!$B$15:$I$22,8)), "")</f>
        <v/>
      </c>
      <c r="AK512" s="171" t="str">
        <f>IF($N512= 0, "N/A", IF(ISERROR(VLOOKUP($F512, 'Source Data'!$B$4:$C$11,2)), "", VLOOKUP($F512, 'Source Data'!$B$4:$C$11,2)))</f>
        <v/>
      </c>
    </row>
    <row r="513" spans="1:37" x14ac:dyDescent="0.35">
      <c r="A513" s="99"/>
      <c r="B513" s="89"/>
      <c r="C513" s="90"/>
      <c r="D513" s="90"/>
      <c r="E513" s="91"/>
      <c r="F513" s="91"/>
      <c r="G513" s="86"/>
      <c r="H513" s="87"/>
      <c r="I513" s="86"/>
      <c r="J513" s="88"/>
      <c r="K513" s="92"/>
      <c r="L513" s="168" t="str">
        <f t="shared" si="19"/>
        <v/>
      </c>
      <c r="M513" s="170" t="str">
        <f>IF(ISERROR(VLOOKUP(E513,'Source Data'!$B$67:$J$97, MATCH(F513, 'Source Data'!$B$64:$J$64,1),TRUE))=TRUE,"",VLOOKUP(E513,'Source Data'!$B$67:$J$97,MATCH(F513, 'Source Data'!$B$64:$J$64,1),TRUE))</f>
        <v/>
      </c>
      <c r="N513" s="169" t="str">
        <f t="shared" si="20"/>
        <v/>
      </c>
      <c r="O513" s="170" t="str">
        <f>IF(OR(AND(OR($J513="Retired",$J513="Permanent Low-Use"),$K513&lt;=2020),(AND($J513="New",$K513&gt;2020))),"N/A",IF($N513=0,0,IF(ISERROR(VLOOKUP($E513,'Source Data'!$B$29:$J$60, MATCH($L513, 'Source Data'!$B$26:$J$26,1),TRUE))=TRUE,"",VLOOKUP($E513,'Source Data'!$B$29:$J$60,MATCH($L513, 'Source Data'!$B$26:$J$26,1),TRUE))))</f>
        <v/>
      </c>
      <c r="P513" s="170" t="str">
        <f>IF(OR(AND(OR($J513="Retired",$J513="Permanent Low-Use"),$K513&lt;=2021),(AND($J513="New",$K513&gt;2021))),"N/A",IF($N513=0,0,IF(ISERROR(VLOOKUP($E513,'Source Data'!$B$29:$J$60, MATCH($L513, 'Source Data'!$B$26:$J$26,1),TRUE))=TRUE,"",VLOOKUP($E513,'Source Data'!$B$29:$J$60,MATCH($L513, 'Source Data'!$B$26:$J$26,1),TRUE))))</f>
        <v/>
      </c>
      <c r="Q513" s="170" t="str">
        <f>IF(OR(AND(OR($J513="Retired",$J513="Permanent Low-Use"),$K513&lt;=2022),(AND($J513="New",$K513&gt;2022))),"N/A",IF($N513=0,0,IF(ISERROR(VLOOKUP($E513,'Source Data'!$B$29:$J$60, MATCH($L513, 'Source Data'!$B$26:$J$26,1),TRUE))=TRUE,"",VLOOKUP($E513,'Source Data'!$B$29:$J$60,MATCH($L513, 'Source Data'!$B$26:$J$26,1),TRUE))))</f>
        <v/>
      </c>
      <c r="R513" s="170" t="str">
        <f>IF(OR(AND(OR($J513="Retired",$J513="Permanent Low-Use"),$K513&lt;=2023),(AND($J513="New",$K513&gt;2023))),"N/A",IF($N513=0,0,IF(ISERROR(VLOOKUP($E513,'Source Data'!$B$29:$J$60, MATCH($L513, 'Source Data'!$B$26:$J$26,1),TRUE))=TRUE,"",VLOOKUP($E513,'Source Data'!$B$29:$J$60,MATCH($L513, 'Source Data'!$B$26:$J$26,1),TRUE))))</f>
        <v/>
      </c>
      <c r="S513" s="170" t="str">
        <f>IF(OR(AND(OR($J513="Retired",$J513="Permanent Low-Use"),$K513&lt;=2024),(AND($J513="New",$K513&gt;2024))),"N/A",IF($N513=0,0,IF(ISERROR(VLOOKUP($E513,'Source Data'!$B$29:$J$60, MATCH($L513, 'Source Data'!$B$26:$J$26,1),TRUE))=TRUE,"",VLOOKUP($E513,'Source Data'!$B$29:$J$60,MATCH($L513, 'Source Data'!$B$26:$J$26,1),TRUE))))</f>
        <v/>
      </c>
      <c r="T513" s="170" t="str">
        <f>IF(OR(AND(OR($J513="Retired",$J513="Permanent Low-Use"),$K513&lt;=2025),(AND($J513="New",$K513&gt;2025))),"N/A",IF($N513=0,0,IF(ISERROR(VLOOKUP($E513,'Source Data'!$B$29:$J$60, MATCH($L513, 'Source Data'!$B$26:$J$26,1),TRUE))=TRUE,"",VLOOKUP($E513,'Source Data'!$B$29:$J$60,MATCH($L513, 'Source Data'!$B$26:$J$26,1),TRUE))))</f>
        <v/>
      </c>
      <c r="U513" s="170" t="str">
        <f>IF(OR(AND(OR($J513="Retired",$J513="Permanent Low-Use"),$K513&lt;=2026),(AND($J513="New",$K513&gt;2026))),"N/A",IF($N513=0,0,IF(ISERROR(VLOOKUP($E513,'Source Data'!$B$29:$J$60, MATCH($L513, 'Source Data'!$B$26:$J$26,1),TRUE))=TRUE,"",VLOOKUP($E513,'Source Data'!$B$29:$J$60,MATCH($L513, 'Source Data'!$B$26:$J$26,1),TRUE))))</f>
        <v/>
      </c>
      <c r="V513" s="170" t="str">
        <f>IF(OR(AND(OR($J513="Retired",$J513="Permanent Low-Use"),$K513&lt;=2027),(AND($J513="New",$K513&gt;2027))),"N/A",IF($N513=0,0,IF(ISERROR(VLOOKUP($E513,'Source Data'!$B$29:$J$60, MATCH($L513, 'Source Data'!$B$26:$J$26,1),TRUE))=TRUE,"",VLOOKUP($E513,'Source Data'!$B$29:$J$60,MATCH($L513, 'Source Data'!$B$26:$J$26,1),TRUE))))</f>
        <v/>
      </c>
      <c r="W513" s="170" t="str">
        <f>IF(OR(AND(OR($J513="Retired",$J513="Permanent Low-Use"),$K513&lt;=2028),(AND($J513="New",$K513&gt;2028))),"N/A",IF($N513=0,0,IF(ISERROR(VLOOKUP($E513,'Source Data'!$B$29:$J$60, MATCH($L513, 'Source Data'!$B$26:$J$26,1),TRUE))=TRUE,"",VLOOKUP($E513,'Source Data'!$B$29:$J$60,MATCH($L513, 'Source Data'!$B$26:$J$26,1),TRUE))))</f>
        <v/>
      </c>
      <c r="X513" s="170" t="str">
        <f>IF(OR(AND(OR($J513="Retired",$J513="Permanent Low-Use"),$K513&lt;=2029),(AND($J513="New",$K513&gt;2029))),"N/A",IF($N513=0,0,IF(ISERROR(VLOOKUP($E513,'Source Data'!$B$29:$J$60, MATCH($L513, 'Source Data'!$B$26:$J$26,1),TRUE))=TRUE,"",VLOOKUP($E513,'Source Data'!$B$29:$J$60,MATCH($L513, 'Source Data'!$B$26:$J$26,1),TRUE))))</f>
        <v/>
      </c>
      <c r="Y513" s="170" t="str">
        <f>IF(OR(AND(OR($J513="Retired",$J513="Permanent Low-Use"),$K513&lt;=2030),(AND($J513="New",$K513&gt;2030))),"N/A",IF($N513=0,0,IF(ISERROR(VLOOKUP($E513,'Source Data'!$B$29:$J$60, MATCH($L513, 'Source Data'!$B$26:$J$26,1),TRUE))=TRUE,"",VLOOKUP($E513,'Source Data'!$B$29:$J$60,MATCH($L513, 'Source Data'!$B$26:$J$26,1),TRUE))))</f>
        <v/>
      </c>
      <c r="Z513" s="171" t="str">
        <f>IF(ISNUMBER($L513),IF(OR(AND(OR($J513="Retired",$J513="Permanent Low-Use"),$K513&lt;=2020),(AND($J513="New",$K513&gt;2020))),"N/A",VLOOKUP($F513,'Source Data'!$B$15:$I$22,5)),"")</f>
        <v/>
      </c>
      <c r="AA513" s="171" t="str">
        <f>IF(ISNUMBER($F513), IF(OR(AND(OR($J513="Retired", $J513="Permanent Low-Use"), $K513&lt;=2021), (AND($J513= "New", $K513&gt;2021))), "N/A", VLOOKUP($F513, 'Source Data'!$B$15:$I$22,6)), "")</f>
        <v/>
      </c>
      <c r="AB513" s="171" t="str">
        <f>IF(ISNUMBER($F513), IF(OR(AND(OR($J513="Retired", $J513="Permanent Low-Use"), $K513&lt;=2022), (AND($J513= "New", $K513&gt;2022))), "N/A", VLOOKUP($F513, 'Source Data'!$B$15:$I$22,7)), "")</f>
        <v/>
      </c>
      <c r="AC513" s="171" t="str">
        <f>IF(ISNUMBER($F513), IF(OR(AND(OR($J513="Retired", $J513="Permanent Low-Use"), $K513&lt;=2023), (AND($J513= "New", $K513&gt;2023))), "N/A", VLOOKUP($F513, 'Source Data'!$B$15:$I$22,8)), "")</f>
        <v/>
      </c>
      <c r="AD513" s="171" t="str">
        <f>IF(ISNUMBER($F513), IF(OR(AND(OR($J513="Retired", $J513="Permanent Low-Use"), $K513&lt;=2024), (AND($J513= "New", $K513&gt;2024))), "N/A", VLOOKUP($F513, 'Source Data'!$B$15:$I$22,8)), "")</f>
        <v/>
      </c>
      <c r="AE513" s="171" t="str">
        <f>IF(ISNUMBER($F513), IF(OR(AND(OR($J513="Retired", $J513="Permanent Low-Use"), $K513&lt;=2025), (AND($J513= "New", $K513&gt;2025))), "N/A", VLOOKUP($F513, 'Source Data'!$B$15:$I$22,8)), "")</f>
        <v/>
      </c>
      <c r="AF513" s="171" t="str">
        <f>IF(ISNUMBER($F513), IF(OR(AND(OR($J513="Retired", $J513="Permanent Low-Use"), $K513&lt;=2026), (AND($J513= "New", $K513&gt;2026))), "N/A", VLOOKUP($F513, 'Source Data'!$B$15:$I$22,8)), "")</f>
        <v/>
      </c>
      <c r="AG513" s="171" t="str">
        <f>IF(ISNUMBER($F513), IF(OR(AND(OR($J513="Retired", $J513="Permanent Low-Use"), $K513&lt;=2027), (AND($J513= "New", $K513&gt;2027))), "N/A", VLOOKUP($F513, 'Source Data'!$B$15:$I$22,8)), "")</f>
        <v/>
      </c>
      <c r="AH513" s="171" t="str">
        <f>IF(ISNUMBER($F513), IF(OR(AND(OR($J513="Retired", $J513="Permanent Low-Use"), $K513&lt;=2028), (AND($J513= "New", $K513&gt;2028))), "N/A", VLOOKUP($F513, 'Source Data'!$B$15:$I$22,8)), "")</f>
        <v/>
      </c>
      <c r="AI513" s="171" t="str">
        <f>IF(ISNUMBER($F513), IF(OR(AND(OR($J513="Retired", $J513="Permanent Low-Use"), $K513&lt;=2029), (AND($J513= "New", $K513&gt;2029))), "N/A", VLOOKUP($F513, 'Source Data'!$B$15:$I$22,8)), "")</f>
        <v/>
      </c>
      <c r="AJ513" s="171" t="str">
        <f>IF(ISNUMBER($F513), IF(OR(AND(OR($J513="Retired", $J513="Permanent Low-Use"), $K513&lt;=2030), (AND($J513= "New", $K513&gt;2030))), "N/A", VLOOKUP($F513, 'Source Data'!$B$15:$I$22,8)), "")</f>
        <v/>
      </c>
      <c r="AK513" s="171" t="str">
        <f>IF($N513= 0, "N/A", IF(ISERROR(VLOOKUP($F513, 'Source Data'!$B$4:$C$11,2)), "", VLOOKUP($F513, 'Source Data'!$B$4:$C$11,2)))</f>
        <v/>
      </c>
    </row>
    <row r="514" spans="1:37" x14ac:dyDescent="0.35">
      <c r="A514" s="99"/>
      <c r="B514" s="89"/>
      <c r="C514" s="90"/>
      <c r="D514" s="90"/>
      <c r="E514" s="91"/>
      <c r="F514" s="91"/>
      <c r="G514" s="86"/>
      <c r="H514" s="87"/>
      <c r="I514" s="86"/>
      <c r="J514" s="88"/>
      <c r="K514" s="92"/>
      <c r="L514" s="168" t="str">
        <f t="shared" si="19"/>
        <v/>
      </c>
      <c r="M514" s="170" t="str">
        <f>IF(ISERROR(VLOOKUP(E514,'Source Data'!$B$67:$J$97, MATCH(F514, 'Source Data'!$B$64:$J$64,1),TRUE))=TRUE,"",VLOOKUP(E514,'Source Data'!$B$67:$J$97,MATCH(F514, 'Source Data'!$B$64:$J$64,1),TRUE))</f>
        <v/>
      </c>
      <c r="N514" s="169" t="str">
        <f t="shared" si="20"/>
        <v/>
      </c>
      <c r="O514" s="170" t="str">
        <f>IF(OR(AND(OR($J514="Retired",$J514="Permanent Low-Use"),$K514&lt;=2020),(AND($J514="New",$K514&gt;2020))),"N/A",IF($N514=0,0,IF(ISERROR(VLOOKUP($E514,'Source Data'!$B$29:$J$60, MATCH($L514, 'Source Data'!$B$26:$J$26,1),TRUE))=TRUE,"",VLOOKUP($E514,'Source Data'!$B$29:$J$60,MATCH($L514, 'Source Data'!$B$26:$J$26,1),TRUE))))</f>
        <v/>
      </c>
      <c r="P514" s="170" t="str">
        <f>IF(OR(AND(OR($J514="Retired",$J514="Permanent Low-Use"),$K514&lt;=2021),(AND($J514="New",$K514&gt;2021))),"N/A",IF($N514=0,0,IF(ISERROR(VLOOKUP($E514,'Source Data'!$B$29:$J$60, MATCH($L514, 'Source Data'!$B$26:$J$26,1),TRUE))=TRUE,"",VLOOKUP($E514,'Source Data'!$B$29:$J$60,MATCH($L514, 'Source Data'!$B$26:$J$26,1),TRUE))))</f>
        <v/>
      </c>
      <c r="Q514" s="170" t="str">
        <f>IF(OR(AND(OR($J514="Retired",$J514="Permanent Low-Use"),$K514&lt;=2022),(AND($J514="New",$K514&gt;2022))),"N/A",IF($N514=0,0,IF(ISERROR(VLOOKUP($E514,'Source Data'!$B$29:$J$60, MATCH($L514, 'Source Data'!$B$26:$J$26,1),TRUE))=TRUE,"",VLOOKUP($E514,'Source Data'!$B$29:$J$60,MATCH($L514, 'Source Data'!$B$26:$J$26,1),TRUE))))</f>
        <v/>
      </c>
      <c r="R514" s="170" t="str">
        <f>IF(OR(AND(OR($J514="Retired",$J514="Permanent Low-Use"),$K514&lt;=2023),(AND($J514="New",$K514&gt;2023))),"N/A",IF($N514=0,0,IF(ISERROR(VLOOKUP($E514,'Source Data'!$B$29:$J$60, MATCH($L514, 'Source Data'!$B$26:$J$26,1),TRUE))=TRUE,"",VLOOKUP($E514,'Source Data'!$B$29:$J$60,MATCH($L514, 'Source Data'!$B$26:$J$26,1),TRUE))))</f>
        <v/>
      </c>
      <c r="S514" s="170" t="str">
        <f>IF(OR(AND(OR($J514="Retired",$J514="Permanent Low-Use"),$K514&lt;=2024),(AND($J514="New",$K514&gt;2024))),"N/A",IF($N514=0,0,IF(ISERROR(VLOOKUP($E514,'Source Data'!$B$29:$J$60, MATCH($L514, 'Source Data'!$B$26:$J$26,1),TRUE))=TRUE,"",VLOOKUP($E514,'Source Data'!$B$29:$J$60,MATCH($L514, 'Source Data'!$B$26:$J$26,1),TRUE))))</f>
        <v/>
      </c>
      <c r="T514" s="170" t="str">
        <f>IF(OR(AND(OR($J514="Retired",$J514="Permanent Low-Use"),$K514&lt;=2025),(AND($J514="New",$K514&gt;2025))),"N/A",IF($N514=0,0,IF(ISERROR(VLOOKUP($E514,'Source Data'!$B$29:$J$60, MATCH($L514, 'Source Data'!$B$26:$J$26,1),TRUE))=TRUE,"",VLOOKUP($E514,'Source Data'!$B$29:$J$60,MATCH($L514, 'Source Data'!$B$26:$J$26,1),TRUE))))</f>
        <v/>
      </c>
      <c r="U514" s="170" t="str">
        <f>IF(OR(AND(OR($J514="Retired",$J514="Permanent Low-Use"),$K514&lt;=2026),(AND($J514="New",$K514&gt;2026))),"N/A",IF($N514=0,0,IF(ISERROR(VLOOKUP($E514,'Source Data'!$B$29:$J$60, MATCH($L514, 'Source Data'!$B$26:$J$26,1),TRUE))=TRUE,"",VLOOKUP($E514,'Source Data'!$B$29:$J$60,MATCH($L514, 'Source Data'!$B$26:$J$26,1),TRUE))))</f>
        <v/>
      </c>
      <c r="V514" s="170" t="str">
        <f>IF(OR(AND(OR($J514="Retired",$J514="Permanent Low-Use"),$K514&lt;=2027),(AND($J514="New",$K514&gt;2027))),"N/A",IF($N514=0,0,IF(ISERROR(VLOOKUP($E514,'Source Data'!$B$29:$J$60, MATCH($L514, 'Source Data'!$B$26:$J$26,1),TRUE))=TRUE,"",VLOOKUP($E514,'Source Data'!$B$29:$J$60,MATCH($L514, 'Source Data'!$B$26:$J$26,1),TRUE))))</f>
        <v/>
      </c>
      <c r="W514" s="170" t="str">
        <f>IF(OR(AND(OR($J514="Retired",$J514="Permanent Low-Use"),$K514&lt;=2028),(AND($J514="New",$K514&gt;2028))),"N/A",IF($N514=0,0,IF(ISERROR(VLOOKUP($E514,'Source Data'!$B$29:$J$60, MATCH($L514, 'Source Data'!$B$26:$J$26,1),TRUE))=TRUE,"",VLOOKUP($E514,'Source Data'!$B$29:$J$60,MATCH($L514, 'Source Data'!$B$26:$J$26,1),TRUE))))</f>
        <v/>
      </c>
      <c r="X514" s="170" t="str">
        <f>IF(OR(AND(OR($J514="Retired",$J514="Permanent Low-Use"),$K514&lt;=2029),(AND($J514="New",$K514&gt;2029))),"N/A",IF($N514=0,0,IF(ISERROR(VLOOKUP($E514,'Source Data'!$B$29:$J$60, MATCH($L514, 'Source Data'!$B$26:$J$26,1),TRUE))=TRUE,"",VLOOKUP($E514,'Source Data'!$B$29:$J$60,MATCH($L514, 'Source Data'!$B$26:$J$26,1),TRUE))))</f>
        <v/>
      </c>
      <c r="Y514" s="170" t="str">
        <f>IF(OR(AND(OR($J514="Retired",$J514="Permanent Low-Use"),$K514&lt;=2030),(AND($J514="New",$K514&gt;2030))),"N/A",IF($N514=0,0,IF(ISERROR(VLOOKUP($E514,'Source Data'!$B$29:$J$60, MATCH($L514, 'Source Data'!$B$26:$J$26,1),TRUE))=TRUE,"",VLOOKUP($E514,'Source Data'!$B$29:$J$60,MATCH($L514, 'Source Data'!$B$26:$J$26,1),TRUE))))</f>
        <v/>
      </c>
      <c r="Z514" s="171" t="str">
        <f>IF(ISNUMBER($L514),IF(OR(AND(OR($J514="Retired",$J514="Permanent Low-Use"),$K514&lt;=2020),(AND($J514="New",$K514&gt;2020))),"N/A",VLOOKUP($F514,'Source Data'!$B$15:$I$22,5)),"")</f>
        <v/>
      </c>
      <c r="AA514" s="171" t="str">
        <f>IF(ISNUMBER($F514), IF(OR(AND(OR($J514="Retired", $J514="Permanent Low-Use"), $K514&lt;=2021), (AND($J514= "New", $K514&gt;2021))), "N/A", VLOOKUP($F514, 'Source Data'!$B$15:$I$22,6)), "")</f>
        <v/>
      </c>
      <c r="AB514" s="171" t="str">
        <f>IF(ISNUMBER($F514), IF(OR(AND(OR($J514="Retired", $J514="Permanent Low-Use"), $K514&lt;=2022), (AND($J514= "New", $K514&gt;2022))), "N/A", VLOOKUP($F514, 'Source Data'!$B$15:$I$22,7)), "")</f>
        <v/>
      </c>
      <c r="AC514" s="171" t="str">
        <f>IF(ISNUMBER($F514), IF(OR(AND(OR($J514="Retired", $J514="Permanent Low-Use"), $K514&lt;=2023), (AND($J514= "New", $K514&gt;2023))), "N/A", VLOOKUP($F514, 'Source Data'!$B$15:$I$22,8)), "")</f>
        <v/>
      </c>
      <c r="AD514" s="171" t="str">
        <f>IF(ISNUMBER($F514), IF(OR(AND(OR($J514="Retired", $J514="Permanent Low-Use"), $K514&lt;=2024), (AND($J514= "New", $K514&gt;2024))), "N/A", VLOOKUP($F514, 'Source Data'!$B$15:$I$22,8)), "")</f>
        <v/>
      </c>
      <c r="AE514" s="171" t="str">
        <f>IF(ISNUMBER($F514), IF(OR(AND(OR($J514="Retired", $J514="Permanent Low-Use"), $K514&lt;=2025), (AND($J514= "New", $K514&gt;2025))), "N/A", VLOOKUP($F514, 'Source Data'!$B$15:$I$22,8)), "")</f>
        <v/>
      </c>
      <c r="AF514" s="171" t="str">
        <f>IF(ISNUMBER($F514), IF(OR(AND(OR($J514="Retired", $J514="Permanent Low-Use"), $K514&lt;=2026), (AND($J514= "New", $K514&gt;2026))), "N/A", VLOOKUP($F514, 'Source Data'!$B$15:$I$22,8)), "")</f>
        <v/>
      </c>
      <c r="AG514" s="171" t="str">
        <f>IF(ISNUMBER($F514), IF(OR(AND(OR($J514="Retired", $J514="Permanent Low-Use"), $K514&lt;=2027), (AND($J514= "New", $K514&gt;2027))), "N/A", VLOOKUP($F514, 'Source Data'!$B$15:$I$22,8)), "")</f>
        <v/>
      </c>
      <c r="AH514" s="171" t="str">
        <f>IF(ISNUMBER($F514), IF(OR(AND(OR($J514="Retired", $J514="Permanent Low-Use"), $K514&lt;=2028), (AND($J514= "New", $K514&gt;2028))), "N/A", VLOOKUP($F514, 'Source Data'!$B$15:$I$22,8)), "")</f>
        <v/>
      </c>
      <c r="AI514" s="171" t="str">
        <f>IF(ISNUMBER($F514), IF(OR(AND(OR($J514="Retired", $J514="Permanent Low-Use"), $K514&lt;=2029), (AND($J514= "New", $K514&gt;2029))), "N/A", VLOOKUP($F514, 'Source Data'!$B$15:$I$22,8)), "")</f>
        <v/>
      </c>
      <c r="AJ514" s="171" t="str">
        <f>IF(ISNUMBER($F514), IF(OR(AND(OR($J514="Retired", $J514="Permanent Low-Use"), $K514&lt;=2030), (AND($J514= "New", $K514&gt;2030))), "N/A", VLOOKUP($F514, 'Source Data'!$B$15:$I$22,8)), "")</f>
        <v/>
      </c>
      <c r="AK514" s="171" t="str">
        <f>IF($N514= 0, "N/A", IF(ISERROR(VLOOKUP($F514, 'Source Data'!$B$4:$C$11,2)), "", VLOOKUP($F514, 'Source Data'!$B$4:$C$11,2)))</f>
        <v/>
      </c>
    </row>
    <row r="515" spans="1:37" x14ac:dyDescent="0.35">
      <c r="A515" s="99"/>
      <c r="B515" s="89"/>
      <c r="C515" s="90"/>
      <c r="D515" s="90"/>
      <c r="E515" s="91"/>
      <c r="F515" s="91"/>
      <c r="G515" s="86"/>
      <c r="H515" s="87"/>
      <c r="I515" s="86"/>
      <c r="J515" s="88"/>
      <c r="K515" s="92"/>
      <c r="L515" s="168" t="str">
        <f t="shared" si="19"/>
        <v/>
      </c>
      <c r="M515" s="170" t="str">
        <f>IF(ISERROR(VLOOKUP(E515,'Source Data'!$B$67:$J$97, MATCH(F515, 'Source Data'!$B$64:$J$64,1),TRUE))=TRUE,"",VLOOKUP(E515,'Source Data'!$B$67:$J$97,MATCH(F515, 'Source Data'!$B$64:$J$64,1),TRUE))</f>
        <v/>
      </c>
      <c r="N515" s="169" t="str">
        <f t="shared" si="20"/>
        <v/>
      </c>
      <c r="O515" s="170" t="str">
        <f>IF(OR(AND(OR($J515="Retired",$J515="Permanent Low-Use"),$K515&lt;=2020),(AND($J515="New",$K515&gt;2020))),"N/A",IF($N515=0,0,IF(ISERROR(VLOOKUP($E515,'Source Data'!$B$29:$J$60, MATCH($L515, 'Source Data'!$B$26:$J$26,1),TRUE))=TRUE,"",VLOOKUP($E515,'Source Data'!$B$29:$J$60,MATCH($L515, 'Source Data'!$B$26:$J$26,1),TRUE))))</f>
        <v/>
      </c>
      <c r="P515" s="170" t="str">
        <f>IF(OR(AND(OR($J515="Retired",$J515="Permanent Low-Use"),$K515&lt;=2021),(AND($J515="New",$K515&gt;2021))),"N/A",IF($N515=0,0,IF(ISERROR(VLOOKUP($E515,'Source Data'!$B$29:$J$60, MATCH($L515, 'Source Data'!$B$26:$J$26,1),TRUE))=TRUE,"",VLOOKUP($E515,'Source Data'!$B$29:$J$60,MATCH($L515, 'Source Data'!$B$26:$J$26,1),TRUE))))</f>
        <v/>
      </c>
      <c r="Q515" s="170" t="str">
        <f>IF(OR(AND(OR($J515="Retired",$J515="Permanent Low-Use"),$K515&lt;=2022),(AND($J515="New",$K515&gt;2022))),"N/A",IF($N515=0,0,IF(ISERROR(VLOOKUP($E515,'Source Data'!$B$29:$J$60, MATCH($L515, 'Source Data'!$B$26:$J$26,1),TRUE))=TRUE,"",VLOOKUP($E515,'Source Data'!$B$29:$J$60,MATCH($L515, 'Source Data'!$B$26:$J$26,1),TRUE))))</f>
        <v/>
      </c>
      <c r="R515" s="170" t="str">
        <f>IF(OR(AND(OR($J515="Retired",$J515="Permanent Low-Use"),$K515&lt;=2023),(AND($J515="New",$K515&gt;2023))),"N/A",IF($N515=0,0,IF(ISERROR(VLOOKUP($E515,'Source Data'!$B$29:$J$60, MATCH($L515, 'Source Data'!$B$26:$J$26,1),TRUE))=TRUE,"",VLOOKUP($E515,'Source Data'!$B$29:$J$60,MATCH($L515, 'Source Data'!$B$26:$J$26,1),TRUE))))</f>
        <v/>
      </c>
      <c r="S515" s="170" t="str">
        <f>IF(OR(AND(OR($J515="Retired",$J515="Permanent Low-Use"),$K515&lt;=2024),(AND($J515="New",$K515&gt;2024))),"N/A",IF($N515=0,0,IF(ISERROR(VLOOKUP($E515,'Source Data'!$B$29:$J$60, MATCH($L515, 'Source Data'!$B$26:$J$26,1),TRUE))=TRUE,"",VLOOKUP($E515,'Source Data'!$B$29:$J$60,MATCH($L515, 'Source Data'!$B$26:$J$26,1),TRUE))))</f>
        <v/>
      </c>
      <c r="T515" s="170" t="str">
        <f>IF(OR(AND(OR($J515="Retired",$J515="Permanent Low-Use"),$K515&lt;=2025),(AND($J515="New",$K515&gt;2025))),"N/A",IF($N515=0,0,IF(ISERROR(VLOOKUP($E515,'Source Data'!$B$29:$J$60, MATCH($L515, 'Source Data'!$B$26:$J$26,1),TRUE))=TRUE,"",VLOOKUP($E515,'Source Data'!$B$29:$J$60,MATCH($L515, 'Source Data'!$B$26:$J$26,1),TRUE))))</f>
        <v/>
      </c>
      <c r="U515" s="170" t="str">
        <f>IF(OR(AND(OR($J515="Retired",$J515="Permanent Low-Use"),$K515&lt;=2026),(AND($J515="New",$K515&gt;2026))),"N/A",IF($N515=0,0,IF(ISERROR(VLOOKUP($E515,'Source Data'!$B$29:$J$60, MATCH($L515, 'Source Data'!$B$26:$J$26,1),TRUE))=TRUE,"",VLOOKUP($E515,'Source Data'!$B$29:$J$60,MATCH($L515, 'Source Data'!$B$26:$J$26,1),TRUE))))</f>
        <v/>
      </c>
      <c r="V515" s="170" t="str">
        <f>IF(OR(AND(OR($J515="Retired",$J515="Permanent Low-Use"),$K515&lt;=2027),(AND($J515="New",$K515&gt;2027))),"N/A",IF($N515=0,0,IF(ISERROR(VLOOKUP($E515,'Source Data'!$B$29:$J$60, MATCH($L515, 'Source Data'!$B$26:$J$26,1),TRUE))=TRUE,"",VLOOKUP($E515,'Source Data'!$B$29:$J$60,MATCH($L515, 'Source Data'!$B$26:$J$26,1),TRUE))))</f>
        <v/>
      </c>
      <c r="W515" s="170" t="str">
        <f>IF(OR(AND(OR($J515="Retired",$J515="Permanent Low-Use"),$K515&lt;=2028),(AND($J515="New",$K515&gt;2028))),"N/A",IF($N515=0,0,IF(ISERROR(VLOOKUP($E515,'Source Data'!$B$29:$J$60, MATCH($L515, 'Source Data'!$B$26:$J$26,1),TRUE))=TRUE,"",VLOOKUP($E515,'Source Data'!$B$29:$J$60,MATCH($L515, 'Source Data'!$B$26:$J$26,1),TRUE))))</f>
        <v/>
      </c>
      <c r="X515" s="170" t="str">
        <f>IF(OR(AND(OR($J515="Retired",$J515="Permanent Low-Use"),$K515&lt;=2029),(AND($J515="New",$K515&gt;2029))),"N/A",IF($N515=0,0,IF(ISERROR(VLOOKUP($E515,'Source Data'!$B$29:$J$60, MATCH($L515, 'Source Data'!$B$26:$J$26,1),TRUE))=TRUE,"",VLOOKUP($E515,'Source Data'!$B$29:$J$60,MATCH($L515, 'Source Data'!$B$26:$J$26,1),TRUE))))</f>
        <v/>
      </c>
      <c r="Y515" s="170" t="str">
        <f>IF(OR(AND(OR($J515="Retired",$J515="Permanent Low-Use"),$K515&lt;=2030),(AND($J515="New",$K515&gt;2030))),"N/A",IF($N515=0,0,IF(ISERROR(VLOOKUP($E515,'Source Data'!$B$29:$J$60, MATCH($L515, 'Source Data'!$B$26:$J$26,1),TRUE))=TRUE,"",VLOOKUP($E515,'Source Data'!$B$29:$J$60,MATCH($L515, 'Source Data'!$B$26:$J$26,1),TRUE))))</f>
        <v/>
      </c>
      <c r="Z515" s="171" t="str">
        <f>IF(ISNUMBER($L515),IF(OR(AND(OR($J515="Retired",$J515="Permanent Low-Use"),$K515&lt;=2020),(AND($J515="New",$K515&gt;2020))),"N/A",VLOOKUP($F515,'Source Data'!$B$15:$I$22,5)),"")</f>
        <v/>
      </c>
      <c r="AA515" s="171" t="str">
        <f>IF(ISNUMBER($F515), IF(OR(AND(OR($J515="Retired", $J515="Permanent Low-Use"), $K515&lt;=2021), (AND($J515= "New", $K515&gt;2021))), "N/A", VLOOKUP($F515, 'Source Data'!$B$15:$I$22,6)), "")</f>
        <v/>
      </c>
      <c r="AB515" s="171" t="str">
        <f>IF(ISNUMBER($F515), IF(OR(AND(OR($J515="Retired", $J515="Permanent Low-Use"), $K515&lt;=2022), (AND($J515= "New", $K515&gt;2022))), "N/A", VLOOKUP($F515, 'Source Data'!$B$15:$I$22,7)), "")</f>
        <v/>
      </c>
      <c r="AC515" s="171" t="str">
        <f>IF(ISNUMBER($F515), IF(OR(AND(OR($J515="Retired", $J515="Permanent Low-Use"), $K515&lt;=2023), (AND($J515= "New", $K515&gt;2023))), "N/A", VLOOKUP($F515, 'Source Data'!$B$15:$I$22,8)), "")</f>
        <v/>
      </c>
      <c r="AD515" s="171" t="str">
        <f>IF(ISNUMBER($F515), IF(OR(AND(OR($J515="Retired", $J515="Permanent Low-Use"), $K515&lt;=2024), (AND($J515= "New", $K515&gt;2024))), "N/A", VLOOKUP($F515, 'Source Data'!$B$15:$I$22,8)), "")</f>
        <v/>
      </c>
      <c r="AE515" s="171" t="str">
        <f>IF(ISNUMBER($F515), IF(OR(AND(OR($J515="Retired", $J515="Permanent Low-Use"), $K515&lt;=2025), (AND($J515= "New", $K515&gt;2025))), "N/A", VLOOKUP($F515, 'Source Data'!$B$15:$I$22,8)), "")</f>
        <v/>
      </c>
      <c r="AF515" s="171" t="str">
        <f>IF(ISNUMBER($F515), IF(OR(AND(OR($J515="Retired", $J515="Permanent Low-Use"), $K515&lt;=2026), (AND($J515= "New", $K515&gt;2026))), "N/A", VLOOKUP($F515, 'Source Data'!$B$15:$I$22,8)), "")</f>
        <v/>
      </c>
      <c r="AG515" s="171" t="str">
        <f>IF(ISNUMBER($F515), IF(OR(AND(OR($J515="Retired", $J515="Permanent Low-Use"), $K515&lt;=2027), (AND($J515= "New", $K515&gt;2027))), "N/A", VLOOKUP($F515, 'Source Data'!$B$15:$I$22,8)), "")</f>
        <v/>
      </c>
      <c r="AH515" s="171" t="str">
        <f>IF(ISNUMBER($F515), IF(OR(AND(OR($J515="Retired", $J515="Permanent Low-Use"), $K515&lt;=2028), (AND($J515= "New", $K515&gt;2028))), "N/A", VLOOKUP($F515, 'Source Data'!$B$15:$I$22,8)), "")</f>
        <v/>
      </c>
      <c r="AI515" s="171" t="str">
        <f>IF(ISNUMBER($F515), IF(OR(AND(OR($J515="Retired", $J515="Permanent Low-Use"), $K515&lt;=2029), (AND($J515= "New", $K515&gt;2029))), "N/A", VLOOKUP($F515, 'Source Data'!$B$15:$I$22,8)), "")</f>
        <v/>
      </c>
      <c r="AJ515" s="171" t="str">
        <f>IF(ISNUMBER($F515), IF(OR(AND(OR($J515="Retired", $J515="Permanent Low-Use"), $K515&lt;=2030), (AND($J515= "New", $K515&gt;2030))), "N/A", VLOOKUP($F515, 'Source Data'!$B$15:$I$22,8)), "")</f>
        <v/>
      </c>
      <c r="AK515" s="171" t="str">
        <f>IF($N515= 0, "N/A", IF(ISERROR(VLOOKUP($F515, 'Source Data'!$B$4:$C$11,2)), "", VLOOKUP($F515, 'Source Data'!$B$4:$C$11,2)))</f>
        <v/>
      </c>
    </row>
    <row r="516" spans="1:37" x14ac:dyDescent="0.35">
      <c r="A516" s="99"/>
      <c r="B516" s="89"/>
      <c r="C516" s="90"/>
      <c r="D516" s="90"/>
      <c r="E516" s="91"/>
      <c r="F516" s="91"/>
      <c r="G516" s="86"/>
      <c r="H516" s="87"/>
      <c r="I516" s="86"/>
      <c r="J516" s="88"/>
      <c r="K516" s="92"/>
      <c r="L516" s="168" t="str">
        <f t="shared" si="19"/>
        <v/>
      </c>
      <c r="M516" s="170" t="str">
        <f>IF(ISERROR(VLOOKUP(E516,'Source Data'!$B$67:$J$97, MATCH(F516, 'Source Data'!$B$64:$J$64,1),TRUE))=TRUE,"",VLOOKUP(E516,'Source Data'!$B$67:$J$97,MATCH(F516, 'Source Data'!$B$64:$J$64,1),TRUE))</f>
        <v/>
      </c>
      <c r="N516" s="169" t="str">
        <f t="shared" si="20"/>
        <v/>
      </c>
      <c r="O516" s="170" t="str">
        <f>IF(OR(AND(OR($J516="Retired",$J516="Permanent Low-Use"),$K516&lt;=2020),(AND($J516="New",$K516&gt;2020))),"N/A",IF($N516=0,0,IF(ISERROR(VLOOKUP($E516,'Source Data'!$B$29:$J$60, MATCH($L516, 'Source Data'!$B$26:$J$26,1),TRUE))=TRUE,"",VLOOKUP($E516,'Source Data'!$B$29:$J$60,MATCH($L516, 'Source Data'!$B$26:$J$26,1),TRUE))))</f>
        <v/>
      </c>
      <c r="P516" s="170" t="str">
        <f>IF(OR(AND(OR($J516="Retired",$J516="Permanent Low-Use"),$K516&lt;=2021),(AND($J516="New",$K516&gt;2021))),"N/A",IF($N516=0,0,IF(ISERROR(VLOOKUP($E516,'Source Data'!$B$29:$J$60, MATCH($L516, 'Source Data'!$B$26:$J$26,1),TRUE))=TRUE,"",VLOOKUP($E516,'Source Data'!$B$29:$J$60,MATCH($L516, 'Source Data'!$B$26:$J$26,1),TRUE))))</f>
        <v/>
      </c>
      <c r="Q516" s="170" t="str">
        <f>IF(OR(AND(OR($J516="Retired",$J516="Permanent Low-Use"),$K516&lt;=2022),(AND($J516="New",$K516&gt;2022))),"N/A",IF($N516=0,0,IF(ISERROR(VLOOKUP($E516,'Source Data'!$B$29:$J$60, MATCH($L516, 'Source Data'!$B$26:$J$26,1),TRUE))=TRUE,"",VLOOKUP($E516,'Source Data'!$B$29:$J$60,MATCH($L516, 'Source Data'!$B$26:$J$26,1),TRUE))))</f>
        <v/>
      </c>
      <c r="R516" s="170" t="str">
        <f>IF(OR(AND(OR($J516="Retired",$J516="Permanent Low-Use"),$K516&lt;=2023),(AND($J516="New",$K516&gt;2023))),"N/A",IF($N516=0,0,IF(ISERROR(VLOOKUP($E516,'Source Data'!$B$29:$J$60, MATCH($L516, 'Source Data'!$B$26:$J$26,1),TRUE))=TRUE,"",VLOOKUP($E516,'Source Data'!$B$29:$J$60,MATCH($L516, 'Source Data'!$B$26:$J$26,1),TRUE))))</f>
        <v/>
      </c>
      <c r="S516" s="170" t="str">
        <f>IF(OR(AND(OR($J516="Retired",$J516="Permanent Low-Use"),$K516&lt;=2024),(AND($J516="New",$K516&gt;2024))),"N/A",IF($N516=0,0,IF(ISERROR(VLOOKUP($E516,'Source Data'!$B$29:$J$60, MATCH($L516, 'Source Data'!$B$26:$J$26,1),TRUE))=TRUE,"",VLOOKUP($E516,'Source Data'!$B$29:$J$60,MATCH($L516, 'Source Data'!$B$26:$J$26,1),TRUE))))</f>
        <v/>
      </c>
      <c r="T516" s="170" t="str">
        <f>IF(OR(AND(OR($J516="Retired",$J516="Permanent Low-Use"),$K516&lt;=2025),(AND($J516="New",$K516&gt;2025))),"N/A",IF($N516=0,0,IF(ISERROR(VLOOKUP($E516,'Source Data'!$B$29:$J$60, MATCH($L516, 'Source Data'!$B$26:$J$26,1),TRUE))=TRUE,"",VLOOKUP($E516,'Source Data'!$B$29:$J$60,MATCH($L516, 'Source Data'!$B$26:$J$26,1),TRUE))))</f>
        <v/>
      </c>
      <c r="U516" s="170" t="str">
        <f>IF(OR(AND(OR($J516="Retired",$J516="Permanent Low-Use"),$K516&lt;=2026),(AND($J516="New",$K516&gt;2026))),"N/A",IF($N516=0,0,IF(ISERROR(VLOOKUP($E516,'Source Data'!$B$29:$J$60, MATCH($L516, 'Source Data'!$B$26:$J$26,1),TRUE))=TRUE,"",VLOOKUP($E516,'Source Data'!$B$29:$J$60,MATCH($L516, 'Source Data'!$B$26:$J$26,1),TRUE))))</f>
        <v/>
      </c>
      <c r="V516" s="170" t="str">
        <f>IF(OR(AND(OR($J516="Retired",$J516="Permanent Low-Use"),$K516&lt;=2027),(AND($J516="New",$K516&gt;2027))),"N/A",IF($N516=0,0,IF(ISERROR(VLOOKUP($E516,'Source Data'!$B$29:$J$60, MATCH($L516, 'Source Data'!$B$26:$J$26,1),TRUE))=TRUE,"",VLOOKUP($E516,'Source Data'!$B$29:$J$60,MATCH($L516, 'Source Data'!$B$26:$J$26,1),TRUE))))</f>
        <v/>
      </c>
      <c r="W516" s="170" t="str">
        <f>IF(OR(AND(OR($J516="Retired",$J516="Permanent Low-Use"),$K516&lt;=2028),(AND($J516="New",$K516&gt;2028))),"N/A",IF($N516=0,0,IF(ISERROR(VLOOKUP($E516,'Source Data'!$B$29:$J$60, MATCH($L516, 'Source Data'!$B$26:$J$26,1),TRUE))=TRUE,"",VLOOKUP($E516,'Source Data'!$B$29:$J$60,MATCH($L516, 'Source Data'!$B$26:$J$26,1),TRUE))))</f>
        <v/>
      </c>
      <c r="X516" s="170" t="str">
        <f>IF(OR(AND(OR($J516="Retired",$J516="Permanent Low-Use"),$K516&lt;=2029),(AND($J516="New",$K516&gt;2029))),"N/A",IF($N516=0,0,IF(ISERROR(VLOOKUP($E516,'Source Data'!$B$29:$J$60, MATCH($L516, 'Source Data'!$B$26:$J$26,1),TRUE))=TRUE,"",VLOOKUP($E516,'Source Data'!$B$29:$J$60,MATCH($L516, 'Source Data'!$B$26:$J$26,1),TRUE))))</f>
        <v/>
      </c>
      <c r="Y516" s="170" t="str">
        <f>IF(OR(AND(OR($J516="Retired",$J516="Permanent Low-Use"),$K516&lt;=2030),(AND($J516="New",$K516&gt;2030))),"N/A",IF($N516=0,0,IF(ISERROR(VLOOKUP($E516,'Source Data'!$B$29:$J$60, MATCH($L516, 'Source Data'!$B$26:$J$26,1),TRUE))=TRUE,"",VLOOKUP($E516,'Source Data'!$B$29:$J$60,MATCH($L516, 'Source Data'!$B$26:$J$26,1),TRUE))))</f>
        <v/>
      </c>
      <c r="Z516" s="171" t="str">
        <f>IF(ISNUMBER($L516),IF(OR(AND(OR($J516="Retired",$J516="Permanent Low-Use"),$K516&lt;=2020),(AND($J516="New",$K516&gt;2020))),"N/A",VLOOKUP($F516,'Source Data'!$B$15:$I$22,5)),"")</f>
        <v/>
      </c>
      <c r="AA516" s="171" t="str">
        <f>IF(ISNUMBER($F516), IF(OR(AND(OR($J516="Retired", $J516="Permanent Low-Use"), $K516&lt;=2021), (AND($J516= "New", $K516&gt;2021))), "N/A", VLOOKUP($F516, 'Source Data'!$B$15:$I$22,6)), "")</f>
        <v/>
      </c>
      <c r="AB516" s="171" t="str">
        <f>IF(ISNUMBER($F516), IF(OR(AND(OR($J516="Retired", $J516="Permanent Low-Use"), $K516&lt;=2022), (AND($J516= "New", $K516&gt;2022))), "N/A", VLOOKUP($F516, 'Source Data'!$B$15:$I$22,7)), "")</f>
        <v/>
      </c>
      <c r="AC516" s="171" t="str">
        <f>IF(ISNUMBER($F516), IF(OR(AND(OR($J516="Retired", $J516="Permanent Low-Use"), $K516&lt;=2023), (AND($J516= "New", $K516&gt;2023))), "N/A", VLOOKUP($F516, 'Source Data'!$B$15:$I$22,8)), "")</f>
        <v/>
      </c>
      <c r="AD516" s="171" t="str">
        <f>IF(ISNUMBER($F516), IF(OR(AND(OR($J516="Retired", $J516="Permanent Low-Use"), $K516&lt;=2024), (AND($J516= "New", $K516&gt;2024))), "N/A", VLOOKUP($F516, 'Source Data'!$B$15:$I$22,8)), "")</f>
        <v/>
      </c>
      <c r="AE516" s="171" t="str">
        <f>IF(ISNUMBER($F516), IF(OR(AND(OR($J516="Retired", $J516="Permanent Low-Use"), $K516&lt;=2025), (AND($J516= "New", $K516&gt;2025))), "N/A", VLOOKUP($F516, 'Source Data'!$B$15:$I$22,8)), "")</f>
        <v/>
      </c>
      <c r="AF516" s="171" t="str">
        <f>IF(ISNUMBER($F516), IF(OR(AND(OR($J516="Retired", $J516="Permanent Low-Use"), $K516&lt;=2026), (AND($J516= "New", $K516&gt;2026))), "N/A", VLOOKUP($F516, 'Source Data'!$B$15:$I$22,8)), "")</f>
        <v/>
      </c>
      <c r="AG516" s="171" t="str">
        <f>IF(ISNUMBER($F516), IF(OR(AND(OR($J516="Retired", $J516="Permanent Low-Use"), $K516&lt;=2027), (AND($J516= "New", $K516&gt;2027))), "N/A", VLOOKUP($F516, 'Source Data'!$B$15:$I$22,8)), "")</f>
        <v/>
      </c>
      <c r="AH516" s="171" t="str">
        <f>IF(ISNUMBER($F516), IF(OR(AND(OR($J516="Retired", $J516="Permanent Low-Use"), $K516&lt;=2028), (AND($J516= "New", $K516&gt;2028))), "N/A", VLOOKUP($F516, 'Source Data'!$B$15:$I$22,8)), "")</f>
        <v/>
      </c>
      <c r="AI516" s="171" t="str">
        <f>IF(ISNUMBER($F516), IF(OR(AND(OR($J516="Retired", $J516="Permanent Low-Use"), $K516&lt;=2029), (AND($J516= "New", $K516&gt;2029))), "N/A", VLOOKUP($F516, 'Source Data'!$B$15:$I$22,8)), "")</f>
        <v/>
      </c>
      <c r="AJ516" s="171" t="str">
        <f>IF(ISNUMBER($F516), IF(OR(AND(OR($J516="Retired", $J516="Permanent Low-Use"), $K516&lt;=2030), (AND($J516= "New", $K516&gt;2030))), "N/A", VLOOKUP($F516, 'Source Data'!$B$15:$I$22,8)), "")</f>
        <v/>
      </c>
      <c r="AK516" s="171" t="str">
        <f>IF($N516= 0, "N/A", IF(ISERROR(VLOOKUP($F516, 'Source Data'!$B$4:$C$11,2)), "", VLOOKUP($F516, 'Source Data'!$B$4:$C$11,2)))</f>
        <v/>
      </c>
    </row>
    <row r="517" spans="1:37" x14ac:dyDescent="0.35">
      <c r="A517" s="99"/>
      <c r="B517" s="89"/>
      <c r="C517" s="90"/>
      <c r="D517" s="90"/>
      <c r="E517" s="91"/>
      <c r="F517" s="91"/>
      <c r="G517" s="86"/>
      <c r="H517" s="87"/>
      <c r="I517" s="86"/>
      <c r="J517" s="88"/>
      <c r="K517" s="92"/>
      <c r="L517" s="168" t="str">
        <f t="shared" si="19"/>
        <v/>
      </c>
      <c r="M517" s="170" t="str">
        <f>IF(ISERROR(VLOOKUP(E517,'Source Data'!$B$67:$J$97, MATCH(F517, 'Source Data'!$B$64:$J$64,1),TRUE))=TRUE,"",VLOOKUP(E517,'Source Data'!$B$67:$J$97,MATCH(F517, 'Source Data'!$B$64:$J$64,1),TRUE))</f>
        <v/>
      </c>
      <c r="N517" s="169" t="str">
        <f t="shared" si="20"/>
        <v/>
      </c>
      <c r="O517" s="170" t="str">
        <f>IF(OR(AND(OR($J517="Retired",$J517="Permanent Low-Use"),$K517&lt;=2020),(AND($J517="New",$K517&gt;2020))),"N/A",IF($N517=0,0,IF(ISERROR(VLOOKUP($E517,'Source Data'!$B$29:$J$60, MATCH($L517, 'Source Data'!$B$26:$J$26,1),TRUE))=TRUE,"",VLOOKUP($E517,'Source Data'!$B$29:$J$60,MATCH($L517, 'Source Data'!$B$26:$J$26,1),TRUE))))</f>
        <v/>
      </c>
      <c r="P517" s="170" t="str">
        <f>IF(OR(AND(OR($J517="Retired",$J517="Permanent Low-Use"),$K517&lt;=2021),(AND($J517="New",$K517&gt;2021))),"N/A",IF($N517=0,0,IF(ISERROR(VLOOKUP($E517,'Source Data'!$B$29:$J$60, MATCH($L517, 'Source Data'!$B$26:$J$26,1),TRUE))=TRUE,"",VLOOKUP($E517,'Source Data'!$B$29:$J$60,MATCH($L517, 'Source Data'!$B$26:$J$26,1),TRUE))))</f>
        <v/>
      </c>
      <c r="Q517" s="170" t="str">
        <f>IF(OR(AND(OR($J517="Retired",$J517="Permanent Low-Use"),$K517&lt;=2022),(AND($J517="New",$K517&gt;2022))),"N/A",IF($N517=0,0,IF(ISERROR(VLOOKUP($E517,'Source Data'!$B$29:$J$60, MATCH($L517, 'Source Data'!$B$26:$J$26,1),TRUE))=TRUE,"",VLOOKUP($E517,'Source Data'!$B$29:$J$60,MATCH($L517, 'Source Data'!$B$26:$J$26,1),TRUE))))</f>
        <v/>
      </c>
      <c r="R517" s="170" t="str">
        <f>IF(OR(AND(OR($J517="Retired",$J517="Permanent Low-Use"),$K517&lt;=2023),(AND($J517="New",$K517&gt;2023))),"N/A",IF($N517=0,0,IF(ISERROR(VLOOKUP($E517,'Source Data'!$B$29:$J$60, MATCH($L517, 'Source Data'!$B$26:$J$26,1),TRUE))=TRUE,"",VLOOKUP($E517,'Source Data'!$B$29:$J$60,MATCH($L517, 'Source Data'!$B$26:$J$26,1),TRUE))))</f>
        <v/>
      </c>
      <c r="S517" s="170" t="str">
        <f>IF(OR(AND(OR($J517="Retired",$J517="Permanent Low-Use"),$K517&lt;=2024),(AND($J517="New",$K517&gt;2024))),"N/A",IF($N517=0,0,IF(ISERROR(VLOOKUP($E517,'Source Data'!$B$29:$J$60, MATCH($L517, 'Source Data'!$B$26:$J$26,1),TRUE))=TRUE,"",VLOOKUP($E517,'Source Data'!$B$29:$J$60,MATCH($L517, 'Source Data'!$B$26:$J$26,1),TRUE))))</f>
        <v/>
      </c>
      <c r="T517" s="170" t="str">
        <f>IF(OR(AND(OR($J517="Retired",$J517="Permanent Low-Use"),$K517&lt;=2025),(AND($J517="New",$K517&gt;2025))),"N/A",IF($N517=0,0,IF(ISERROR(VLOOKUP($E517,'Source Data'!$B$29:$J$60, MATCH($L517, 'Source Data'!$B$26:$J$26,1),TRUE))=TRUE,"",VLOOKUP($E517,'Source Data'!$B$29:$J$60,MATCH($L517, 'Source Data'!$B$26:$J$26,1),TRUE))))</f>
        <v/>
      </c>
      <c r="U517" s="170" t="str">
        <f>IF(OR(AND(OR($J517="Retired",$J517="Permanent Low-Use"),$K517&lt;=2026),(AND($J517="New",$K517&gt;2026))),"N/A",IF($N517=0,0,IF(ISERROR(VLOOKUP($E517,'Source Data'!$B$29:$J$60, MATCH($L517, 'Source Data'!$B$26:$J$26,1),TRUE))=TRUE,"",VLOOKUP($E517,'Source Data'!$B$29:$J$60,MATCH($L517, 'Source Data'!$B$26:$J$26,1),TRUE))))</f>
        <v/>
      </c>
      <c r="V517" s="170" t="str">
        <f>IF(OR(AND(OR($J517="Retired",$J517="Permanent Low-Use"),$K517&lt;=2027),(AND($J517="New",$K517&gt;2027))),"N/A",IF($N517=0,0,IF(ISERROR(VLOOKUP($E517,'Source Data'!$B$29:$J$60, MATCH($L517, 'Source Data'!$B$26:$J$26,1),TRUE))=TRUE,"",VLOOKUP($E517,'Source Data'!$B$29:$J$60,MATCH($L517, 'Source Data'!$B$26:$J$26,1),TRUE))))</f>
        <v/>
      </c>
      <c r="W517" s="170" t="str">
        <f>IF(OR(AND(OR($J517="Retired",$J517="Permanent Low-Use"),$K517&lt;=2028),(AND($J517="New",$K517&gt;2028))),"N/A",IF($N517=0,0,IF(ISERROR(VLOOKUP($E517,'Source Data'!$B$29:$J$60, MATCH($L517, 'Source Data'!$B$26:$J$26,1),TRUE))=TRUE,"",VLOOKUP($E517,'Source Data'!$B$29:$J$60,MATCH($L517, 'Source Data'!$B$26:$J$26,1),TRUE))))</f>
        <v/>
      </c>
      <c r="X517" s="170" t="str">
        <f>IF(OR(AND(OR($J517="Retired",$J517="Permanent Low-Use"),$K517&lt;=2029),(AND($J517="New",$K517&gt;2029))),"N/A",IF($N517=0,0,IF(ISERROR(VLOOKUP($E517,'Source Data'!$B$29:$J$60, MATCH($L517, 'Source Data'!$B$26:$J$26,1),TRUE))=TRUE,"",VLOOKUP($E517,'Source Data'!$B$29:$J$60,MATCH($L517, 'Source Data'!$B$26:$J$26,1),TRUE))))</f>
        <v/>
      </c>
      <c r="Y517" s="170" t="str">
        <f>IF(OR(AND(OR($J517="Retired",$J517="Permanent Low-Use"),$K517&lt;=2030),(AND($J517="New",$K517&gt;2030))),"N/A",IF($N517=0,0,IF(ISERROR(VLOOKUP($E517,'Source Data'!$B$29:$J$60, MATCH($L517, 'Source Data'!$B$26:$J$26,1),TRUE))=TRUE,"",VLOOKUP($E517,'Source Data'!$B$29:$J$60,MATCH($L517, 'Source Data'!$B$26:$J$26,1),TRUE))))</f>
        <v/>
      </c>
      <c r="Z517" s="171" t="str">
        <f>IF(ISNUMBER($L517),IF(OR(AND(OR($J517="Retired",$J517="Permanent Low-Use"),$K517&lt;=2020),(AND($J517="New",$K517&gt;2020))),"N/A",VLOOKUP($F517,'Source Data'!$B$15:$I$22,5)),"")</f>
        <v/>
      </c>
      <c r="AA517" s="171" t="str">
        <f>IF(ISNUMBER($F517), IF(OR(AND(OR($J517="Retired", $J517="Permanent Low-Use"), $K517&lt;=2021), (AND($J517= "New", $K517&gt;2021))), "N/A", VLOOKUP($F517, 'Source Data'!$B$15:$I$22,6)), "")</f>
        <v/>
      </c>
      <c r="AB517" s="171" t="str">
        <f>IF(ISNUMBER($F517), IF(OR(AND(OR($J517="Retired", $J517="Permanent Low-Use"), $K517&lt;=2022), (AND($J517= "New", $K517&gt;2022))), "N/A", VLOOKUP($F517, 'Source Data'!$B$15:$I$22,7)), "")</f>
        <v/>
      </c>
      <c r="AC517" s="171" t="str">
        <f>IF(ISNUMBER($F517), IF(OR(AND(OR($J517="Retired", $J517="Permanent Low-Use"), $K517&lt;=2023), (AND($J517= "New", $K517&gt;2023))), "N/A", VLOOKUP($F517, 'Source Data'!$B$15:$I$22,8)), "")</f>
        <v/>
      </c>
      <c r="AD517" s="171" t="str">
        <f>IF(ISNUMBER($F517), IF(OR(AND(OR($J517="Retired", $J517="Permanent Low-Use"), $K517&lt;=2024), (AND($J517= "New", $K517&gt;2024))), "N/A", VLOOKUP($F517, 'Source Data'!$B$15:$I$22,8)), "")</f>
        <v/>
      </c>
      <c r="AE517" s="171" t="str">
        <f>IF(ISNUMBER($F517), IF(OR(AND(OR($J517="Retired", $J517="Permanent Low-Use"), $K517&lt;=2025), (AND($J517= "New", $K517&gt;2025))), "N/A", VLOOKUP($F517, 'Source Data'!$B$15:$I$22,8)), "")</f>
        <v/>
      </c>
      <c r="AF517" s="171" t="str">
        <f>IF(ISNUMBER($F517), IF(OR(AND(OR($J517="Retired", $J517="Permanent Low-Use"), $K517&lt;=2026), (AND($J517= "New", $K517&gt;2026))), "N/A", VLOOKUP($F517, 'Source Data'!$B$15:$I$22,8)), "")</f>
        <v/>
      </c>
      <c r="AG517" s="171" t="str">
        <f>IF(ISNUMBER($F517), IF(OR(AND(OR($J517="Retired", $J517="Permanent Low-Use"), $K517&lt;=2027), (AND($J517= "New", $K517&gt;2027))), "N/A", VLOOKUP($F517, 'Source Data'!$B$15:$I$22,8)), "")</f>
        <v/>
      </c>
      <c r="AH517" s="171" t="str">
        <f>IF(ISNUMBER($F517), IF(OR(AND(OR($J517="Retired", $J517="Permanent Low-Use"), $K517&lt;=2028), (AND($J517= "New", $K517&gt;2028))), "N/A", VLOOKUP($F517, 'Source Data'!$B$15:$I$22,8)), "")</f>
        <v/>
      </c>
      <c r="AI517" s="171" t="str">
        <f>IF(ISNUMBER($F517), IF(OR(AND(OR($J517="Retired", $J517="Permanent Low-Use"), $K517&lt;=2029), (AND($J517= "New", $K517&gt;2029))), "N/A", VLOOKUP($F517, 'Source Data'!$B$15:$I$22,8)), "")</f>
        <v/>
      </c>
      <c r="AJ517" s="171" t="str">
        <f>IF(ISNUMBER($F517), IF(OR(AND(OR($J517="Retired", $J517="Permanent Low-Use"), $K517&lt;=2030), (AND($J517= "New", $K517&gt;2030))), "N/A", VLOOKUP($F517, 'Source Data'!$B$15:$I$22,8)), "")</f>
        <v/>
      </c>
      <c r="AK517" s="171" t="str">
        <f>IF($N517= 0, "N/A", IF(ISERROR(VLOOKUP($F517, 'Source Data'!$B$4:$C$11,2)), "", VLOOKUP($F517, 'Source Data'!$B$4:$C$11,2)))</f>
        <v/>
      </c>
    </row>
    <row r="518" spans="1:37" x14ac:dyDescent="0.35">
      <c r="A518" s="99"/>
      <c r="B518" s="89"/>
      <c r="C518" s="90"/>
      <c r="D518" s="90"/>
      <c r="E518" s="91"/>
      <c r="F518" s="91"/>
      <c r="G518" s="86"/>
      <c r="H518" s="87"/>
      <c r="I518" s="86"/>
      <c r="J518" s="88"/>
      <c r="K518" s="92"/>
      <c r="L518" s="168" t="str">
        <f t="shared" si="19"/>
        <v/>
      </c>
      <c r="M518" s="170" t="str">
        <f>IF(ISERROR(VLOOKUP(E518,'Source Data'!$B$67:$J$97, MATCH(F518, 'Source Data'!$B$64:$J$64,1),TRUE))=TRUE,"",VLOOKUP(E518,'Source Data'!$B$67:$J$97,MATCH(F518, 'Source Data'!$B$64:$J$64,1),TRUE))</f>
        <v/>
      </c>
      <c r="N518" s="169" t="str">
        <f t="shared" si="20"/>
        <v/>
      </c>
      <c r="O518" s="170" t="str">
        <f>IF(OR(AND(OR($J518="Retired",$J518="Permanent Low-Use"),$K518&lt;=2020),(AND($J518="New",$K518&gt;2020))),"N/A",IF($N518=0,0,IF(ISERROR(VLOOKUP($E518,'Source Data'!$B$29:$J$60, MATCH($L518, 'Source Data'!$B$26:$J$26,1),TRUE))=TRUE,"",VLOOKUP($E518,'Source Data'!$B$29:$J$60,MATCH($L518, 'Source Data'!$B$26:$J$26,1),TRUE))))</f>
        <v/>
      </c>
      <c r="P518" s="170" t="str">
        <f>IF(OR(AND(OR($J518="Retired",$J518="Permanent Low-Use"),$K518&lt;=2021),(AND($J518="New",$K518&gt;2021))),"N/A",IF($N518=0,0,IF(ISERROR(VLOOKUP($E518,'Source Data'!$B$29:$J$60, MATCH($L518, 'Source Data'!$B$26:$J$26,1),TRUE))=TRUE,"",VLOOKUP($E518,'Source Data'!$B$29:$J$60,MATCH($L518, 'Source Data'!$B$26:$J$26,1),TRUE))))</f>
        <v/>
      </c>
      <c r="Q518" s="170" t="str">
        <f>IF(OR(AND(OR($J518="Retired",$J518="Permanent Low-Use"),$K518&lt;=2022),(AND($J518="New",$K518&gt;2022))),"N/A",IF($N518=0,0,IF(ISERROR(VLOOKUP($E518,'Source Data'!$B$29:$J$60, MATCH($L518, 'Source Data'!$B$26:$J$26,1),TRUE))=TRUE,"",VLOOKUP($E518,'Source Data'!$B$29:$J$60,MATCH($L518, 'Source Data'!$B$26:$J$26,1),TRUE))))</f>
        <v/>
      </c>
      <c r="R518" s="170" t="str">
        <f>IF(OR(AND(OR($J518="Retired",$J518="Permanent Low-Use"),$K518&lt;=2023),(AND($J518="New",$K518&gt;2023))),"N/A",IF($N518=0,0,IF(ISERROR(VLOOKUP($E518,'Source Data'!$B$29:$J$60, MATCH($L518, 'Source Data'!$B$26:$J$26,1),TRUE))=TRUE,"",VLOOKUP($E518,'Source Data'!$B$29:$J$60,MATCH($L518, 'Source Data'!$B$26:$J$26,1),TRUE))))</f>
        <v/>
      </c>
      <c r="S518" s="170" t="str">
        <f>IF(OR(AND(OR($J518="Retired",$J518="Permanent Low-Use"),$K518&lt;=2024),(AND($J518="New",$K518&gt;2024))),"N/A",IF($N518=0,0,IF(ISERROR(VLOOKUP($E518,'Source Data'!$B$29:$J$60, MATCH($L518, 'Source Data'!$B$26:$J$26,1),TRUE))=TRUE,"",VLOOKUP($E518,'Source Data'!$B$29:$J$60,MATCH($L518, 'Source Data'!$B$26:$J$26,1),TRUE))))</f>
        <v/>
      </c>
      <c r="T518" s="170" t="str">
        <f>IF(OR(AND(OR($J518="Retired",$J518="Permanent Low-Use"),$K518&lt;=2025),(AND($J518="New",$K518&gt;2025))),"N/A",IF($N518=0,0,IF(ISERROR(VLOOKUP($E518,'Source Data'!$B$29:$J$60, MATCH($L518, 'Source Data'!$B$26:$J$26,1),TRUE))=TRUE,"",VLOOKUP($E518,'Source Data'!$B$29:$J$60,MATCH($L518, 'Source Data'!$B$26:$J$26,1),TRUE))))</f>
        <v/>
      </c>
      <c r="U518" s="170" t="str">
        <f>IF(OR(AND(OR($J518="Retired",$J518="Permanent Low-Use"),$K518&lt;=2026),(AND($J518="New",$K518&gt;2026))),"N/A",IF($N518=0,0,IF(ISERROR(VLOOKUP($E518,'Source Data'!$B$29:$J$60, MATCH($L518, 'Source Data'!$B$26:$J$26,1),TRUE))=TRUE,"",VLOOKUP($E518,'Source Data'!$B$29:$J$60,MATCH($L518, 'Source Data'!$B$26:$J$26,1),TRUE))))</f>
        <v/>
      </c>
      <c r="V518" s="170" t="str">
        <f>IF(OR(AND(OR($J518="Retired",$J518="Permanent Low-Use"),$K518&lt;=2027),(AND($J518="New",$K518&gt;2027))),"N/A",IF($N518=0,0,IF(ISERROR(VLOOKUP($E518,'Source Data'!$B$29:$J$60, MATCH($L518, 'Source Data'!$B$26:$J$26,1),TRUE))=TRUE,"",VLOOKUP($E518,'Source Data'!$B$29:$J$60,MATCH($L518, 'Source Data'!$B$26:$J$26,1),TRUE))))</f>
        <v/>
      </c>
      <c r="W518" s="170" t="str">
        <f>IF(OR(AND(OR($J518="Retired",$J518="Permanent Low-Use"),$K518&lt;=2028),(AND($J518="New",$K518&gt;2028))),"N/A",IF($N518=0,0,IF(ISERROR(VLOOKUP($E518,'Source Data'!$B$29:$J$60, MATCH($L518, 'Source Data'!$B$26:$J$26,1),TRUE))=TRUE,"",VLOOKUP($E518,'Source Data'!$B$29:$J$60,MATCH($L518, 'Source Data'!$B$26:$J$26,1),TRUE))))</f>
        <v/>
      </c>
      <c r="X518" s="170" t="str">
        <f>IF(OR(AND(OR($J518="Retired",$J518="Permanent Low-Use"),$K518&lt;=2029),(AND($J518="New",$K518&gt;2029))),"N/A",IF($N518=0,0,IF(ISERROR(VLOOKUP($E518,'Source Data'!$B$29:$J$60, MATCH($L518, 'Source Data'!$B$26:$J$26,1),TRUE))=TRUE,"",VLOOKUP($E518,'Source Data'!$B$29:$J$60,MATCH($L518, 'Source Data'!$B$26:$J$26,1),TRUE))))</f>
        <v/>
      </c>
      <c r="Y518" s="170" t="str">
        <f>IF(OR(AND(OR($J518="Retired",$J518="Permanent Low-Use"),$K518&lt;=2030),(AND($J518="New",$K518&gt;2030))),"N/A",IF($N518=0,0,IF(ISERROR(VLOOKUP($E518,'Source Data'!$B$29:$J$60, MATCH($L518, 'Source Data'!$B$26:$J$26,1),TRUE))=TRUE,"",VLOOKUP($E518,'Source Data'!$B$29:$J$60,MATCH($L518, 'Source Data'!$B$26:$J$26,1),TRUE))))</f>
        <v/>
      </c>
      <c r="Z518" s="171" t="str">
        <f>IF(ISNUMBER($L518),IF(OR(AND(OR($J518="Retired",$J518="Permanent Low-Use"),$K518&lt;=2020),(AND($J518="New",$K518&gt;2020))),"N/A",VLOOKUP($F518,'Source Data'!$B$15:$I$22,5)),"")</f>
        <v/>
      </c>
      <c r="AA518" s="171" t="str">
        <f>IF(ISNUMBER($F518), IF(OR(AND(OR($J518="Retired", $J518="Permanent Low-Use"), $K518&lt;=2021), (AND($J518= "New", $K518&gt;2021))), "N/A", VLOOKUP($F518, 'Source Data'!$B$15:$I$22,6)), "")</f>
        <v/>
      </c>
      <c r="AB518" s="171" t="str">
        <f>IF(ISNUMBER($F518), IF(OR(AND(OR($J518="Retired", $J518="Permanent Low-Use"), $K518&lt;=2022), (AND($J518= "New", $K518&gt;2022))), "N/A", VLOOKUP($F518, 'Source Data'!$B$15:$I$22,7)), "")</f>
        <v/>
      </c>
      <c r="AC518" s="171" t="str">
        <f>IF(ISNUMBER($F518), IF(OR(AND(OR($J518="Retired", $J518="Permanent Low-Use"), $K518&lt;=2023), (AND($J518= "New", $K518&gt;2023))), "N/A", VLOOKUP($F518, 'Source Data'!$B$15:$I$22,8)), "")</f>
        <v/>
      </c>
      <c r="AD518" s="171" t="str">
        <f>IF(ISNUMBER($F518), IF(OR(AND(OR($J518="Retired", $J518="Permanent Low-Use"), $K518&lt;=2024), (AND($J518= "New", $K518&gt;2024))), "N/A", VLOOKUP($F518, 'Source Data'!$B$15:$I$22,8)), "")</f>
        <v/>
      </c>
      <c r="AE518" s="171" t="str">
        <f>IF(ISNUMBER($F518), IF(OR(AND(OR($J518="Retired", $J518="Permanent Low-Use"), $K518&lt;=2025), (AND($J518= "New", $K518&gt;2025))), "N/A", VLOOKUP($F518, 'Source Data'!$B$15:$I$22,8)), "")</f>
        <v/>
      </c>
      <c r="AF518" s="171" t="str">
        <f>IF(ISNUMBER($F518), IF(OR(AND(OR($J518="Retired", $J518="Permanent Low-Use"), $K518&lt;=2026), (AND($J518= "New", $K518&gt;2026))), "N/A", VLOOKUP($F518, 'Source Data'!$B$15:$I$22,8)), "")</f>
        <v/>
      </c>
      <c r="AG518" s="171" t="str">
        <f>IF(ISNUMBER($F518), IF(OR(AND(OR($J518="Retired", $J518="Permanent Low-Use"), $K518&lt;=2027), (AND($J518= "New", $K518&gt;2027))), "N/A", VLOOKUP($F518, 'Source Data'!$B$15:$I$22,8)), "")</f>
        <v/>
      </c>
      <c r="AH518" s="171" t="str">
        <f>IF(ISNUMBER($F518), IF(OR(AND(OR($J518="Retired", $J518="Permanent Low-Use"), $K518&lt;=2028), (AND($J518= "New", $K518&gt;2028))), "N/A", VLOOKUP($F518, 'Source Data'!$B$15:$I$22,8)), "")</f>
        <v/>
      </c>
      <c r="AI518" s="171" t="str">
        <f>IF(ISNUMBER($F518), IF(OR(AND(OR($J518="Retired", $J518="Permanent Low-Use"), $K518&lt;=2029), (AND($J518= "New", $K518&gt;2029))), "N/A", VLOOKUP($F518, 'Source Data'!$B$15:$I$22,8)), "")</f>
        <v/>
      </c>
      <c r="AJ518" s="171" t="str">
        <f>IF(ISNUMBER($F518), IF(OR(AND(OR($J518="Retired", $J518="Permanent Low-Use"), $K518&lt;=2030), (AND($J518= "New", $K518&gt;2030))), "N/A", VLOOKUP($F518, 'Source Data'!$B$15:$I$22,8)), "")</f>
        <v/>
      </c>
      <c r="AK518" s="171" t="str">
        <f>IF($N518= 0, "N/A", IF(ISERROR(VLOOKUP($F518, 'Source Data'!$B$4:$C$11,2)), "", VLOOKUP($F518, 'Source Data'!$B$4:$C$11,2)))</f>
        <v/>
      </c>
    </row>
    <row r="519" spans="1:37" x14ac:dyDescent="0.35">
      <c r="A519" s="99"/>
      <c r="B519" s="89"/>
      <c r="C519" s="90"/>
      <c r="D519" s="90"/>
      <c r="E519" s="91"/>
      <c r="F519" s="91"/>
      <c r="G519" s="86"/>
      <c r="H519" s="87"/>
      <c r="I519" s="86"/>
      <c r="J519" s="88"/>
      <c r="K519" s="92"/>
      <c r="L519" s="168" t="str">
        <f t="shared" si="19"/>
        <v/>
      </c>
      <c r="M519" s="170" t="str">
        <f>IF(ISERROR(VLOOKUP(E519,'Source Data'!$B$67:$J$97, MATCH(F519, 'Source Data'!$B$64:$J$64,1),TRUE))=TRUE,"",VLOOKUP(E519,'Source Data'!$B$67:$J$97,MATCH(F519, 'Source Data'!$B$64:$J$64,1),TRUE))</f>
        <v/>
      </c>
      <c r="N519" s="169" t="str">
        <f t="shared" si="20"/>
        <v/>
      </c>
      <c r="O519" s="170" t="str">
        <f>IF(OR(AND(OR($J519="Retired",$J519="Permanent Low-Use"),$K519&lt;=2020),(AND($J519="New",$K519&gt;2020))),"N/A",IF($N519=0,0,IF(ISERROR(VLOOKUP($E519,'Source Data'!$B$29:$J$60, MATCH($L519, 'Source Data'!$B$26:$J$26,1),TRUE))=TRUE,"",VLOOKUP($E519,'Source Data'!$B$29:$J$60,MATCH($L519, 'Source Data'!$B$26:$J$26,1),TRUE))))</f>
        <v/>
      </c>
      <c r="P519" s="170" t="str">
        <f>IF(OR(AND(OR($J519="Retired",$J519="Permanent Low-Use"),$K519&lt;=2021),(AND($J519="New",$K519&gt;2021))),"N/A",IF($N519=0,0,IF(ISERROR(VLOOKUP($E519,'Source Data'!$B$29:$J$60, MATCH($L519, 'Source Data'!$B$26:$J$26,1),TRUE))=TRUE,"",VLOOKUP($E519,'Source Data'!$B$29:$J$60,MATCH($L519, 'Source Data'!$B$26:$J$26,1),TRUE))))</f>
        <v/>
      </c>
      <c r="Q519" s="170" t="str">
        <f>IF(OR(AND(OR($J519="Retired",$J519="Permanent Low-Use"),$K519&lt;=2022),(AND($J519="New",$K519&gt;2022))),"N/A",IF($N519=0,0,IF(ISERROR(VLOOKUP($E519,'Source Data'!$B$29:$J$60, MATCH($L519, 'Source Data'!$B$26:$J$26,1),TRUE))=TRUE,"",VLOOKUP($E519,'Source Data'!$B$29:$J$60,MATCH($L519, 'Source Data'!$B$26:$J$26,1),TRUE))))</f>
        <v/>
      </c>
      <c r="R519" s="170" t="str">
        <f>IF(OR(AND(OR($J519="Retired",$J519="Permanent Low-Use"),$K519&lt;=2023),(AND($J519="New",$K519&gt;2023))),"N/A",IF($N519=0,0,IF(ISERROR(VLOOKUP($E519,'Source Data'!$B$29:$J$60, MATCH($L519, 'Source Data'!$B$26:$J$26,1),TRUE))=TRUE,"",VLOOKUP($E519,'Source Data'!$B$29:$J$60,MATCH($L519, 'Source Data'!$B$26:$J$26,1),TRUE))))</f>
        <v/>
      </c>
      <c r="S519" s="170" t="str">
        <f>IF(OR(AND(OR($J519="Retired",$J519="Permanent Low-Use"),$K519&lt;=2024),(AND($J519="New",$K519&gt;2024))),"N/A",IF($N519=0,0,IF(ISERROR(VLOOKUP($E519,'Source Data'!$B$29:$J$60, MATCH($L519, 'Source Data'!$B$26:$J$26,1),TRUE))=TRUE,"",VLOOKUP($E519,'Source Data'!$B$29:$J$60,MATCH($L519, 'Source Data'!$B$26:$J$26,1),TRUE))))</f>
        <v/>
      </c>
      <c r="T519" s="170" t="str">
        <f>IF(OR(AND(OR($J519="Retired",$J519="Permanent Low-Use"),$K519&lt;=2025),(AND($J519="New",$K519&gt;2025))),"N/A",IF($N519=0,0,IF(ISERROR(VLOOKUP($E519,'Source Data'!$B$29:$J$60, MATCH($L519, 'Source Data'!$B$26:$J$26,1),TRUE))=TRUE,"",VLOOKUP($E519,'Source Data'!$B$29:$J$60,MATCH($L519, 'Source Data'!$B$26:$J$26,1),TRUE))))</f>
        <v/>
      </c>
      <c r="U519" s="170" t="str">
        <f>IF(OR(AND(OR($J519="Retired",$J519="Permanent Low-Use"),$K519&lt;=2026),(AND($J519="New",$K519&gt;2026))),"N/A",IF($N519=0,0,IF(ISERROR(VLOOKUP($E519,'Source Data'!$B$29:$J$60, MATCH($L519, 'Source Data'!$B$26:$J$26,1),TRUE))=TRUE,"",VLOOKUP($E519,'Source Data'!$B$29:$J$60,MATCH($L519, 'Source Data'!$B$26:$J$26,1),TRUE))))</f>
        <v/>
      </c>
      <c r="V519" s="170" t="str">
        <f>IF(OR(AND(OR($J519="Retired",$J519="Permanent Low-Use"),$K519&lt;=2027),(AND($J519="New",$K519&gt;2027))),"N/A",IF($N519=0,0,IF(ISERROR(VLOOKUP($E519,'Source Data'!$B$29:$J$60, MATCH($L519, 'Source Data'!$B$26:$J$26,1),TRUE))=TRUE,"",VLOOKUP($E519,'Source Data'!$B$29:$J$60,MATCH($L519, 'Source Data'!$B$26:$J$26,1),TRUE))))</f>
        <v/>
      </c>
      <c r="W519" s="170" t="str">
        <f>IF(OR(AND(OR($J519="Retired",$J519="Permanent Low-Use"),$K519&lt;=2028),(AND($J519="New",$K519&gt;2028))),"N/A",IF($N519=0,0,IF(ISERROR(VLOOKUP($E519,'Source Data'!$B$29:$J$60, MATCH($L519, 'Source Data'!$B$26:$J$26,1),TRUE))=TRUE,"",VLOOKUP($E519,'Source Data'!$B$29:$J$60,MATCH($L519, 'Source Data'!$B$26:$J$26,1),TRUE))))</f>
        <v/>
      </c>
      <c r="X519" s="170" t="str">
        <f>IF(OR(AND(OR($J519="Retired",$J519="Permanent Low-Use"),$K519&lt;=2029),(AND($J519="New",$K519&gt;2029))),"N/A",IF($N519=0,0,IF(ISERROR(VLOOKUP($E519,'Source Data'!$B$29:$J$60, MATCH($L519, 'Source Data'!$B$26:$J$26,1),TRUE))=TRUE,"",VLOOKUP($E519,'Source Data'!$B$29:$J$60,MATCH($L519, 'Source Data'!$B$26:$J$26,1),TRUE))))</f>
        <v/>
      </c>
      <c r="Y519" s="170" t="str">
        <f>IF(OR(AND(OR($J519="Retired",$J519="Permanent Low-Use"),$K519&lt;=2030),(AND($J519="New",$K519&gt;2030))),"N/A",IF($N519=0,0,IF(ISERROR(VLOOKUP($E519,'Source Data'!$B$29:$J$60, MATCH($L519, 'Source Data'!$B$26:$J$26,1),TRUE))=TRUE,"",VLOOKUP($E519,'Source Data'!$B$29:$J$60,MATCH($L519, 'Source Data'!$B$26:$J$26,1),TRUE))))</f>
        <v/>
      </c>
      <c r="Z519" s="171" t="str">
        <f>IF(ISNUMBER($L519),IF(OR(AND(OR($J519="Retired",$J519="Permanent Low-Use"),$K519&lt;=2020),(AND($J519="New",$K519&gt;2020))),"N/A",VLOOKUP($F519,'Source Data'!$B$15:$I$22,5)),"")</f>
        <v/>
      </c>
      <c r="AA519" s="171" t="str">
        <f>IF(ISNUMBER($F519), IF(OR(AND(OR($J519="Retired", $J519="Permanent Low-Use"), $K519&lt;=2021), (AND($J519= "New", $K519&gt;2021))), "N/A", VLOOKUP($F519, 'Source Data'!$B$15:$I$22,6)), "")</f>
        <v/>
      </c>
      <c r="AB519" s="171" t="str">
        <f>IF(ISNUMBER($F519), IF(OR(AND(OR($J519="Retired", $J519="Permanent Low-Use"), $K519&lt;=2022), (AND($J519= "New", $K519&gt;2022))), "N/A", VLOOKUP($F519, 'Source Data'!$B$15:$I$22,7)), "")</f>
        <v/>
      </c>
      <c r="AC519" s="171" t="str">
        <f>IF(ISNUMBER($F519), IF(OR(AND(OR($J519="Retired", $J519="Permanent Low-Use"), $K519&lt;=2023), (AND($J519= "New", $K519&gt;2023))), "N/A", VLOOKUP($F519, 'Source Data'!$B$15:$I$22,8)), "")</f>
        <v/>
      </c>
      <c r="AD519" s="171" t="str">
        <f>IF(ISNUMBER($F519), IF(OR(AND(OR($J519="Retired", $J519="Permanent Low-Use"), $K519&lt;=2024), (AND($J519= "New", $K519&gt;2024))), "N/A", VLOOKUP($F519, 'Source Data'!$B$15:$I$22,8)), "")</f>
        <v/>
      </c>
      <c r="AE519" s="171" t="str">
        <f>IF(ISNUMBER($F519), IF(OR(AND(OR($J519="Retired", $J519="Permanent Low-Use"), $K519&lt;=2025), (AND($J519= "New", $K519&gt;2025))), "N/A", VLOOKUP($F519, 'Source Data'!$B$15:$I$22,8)), "")</f>
        <v/>
      </c>
      <c r="AF519" s="171" t="str">
        <f>IF(ISNUMBER($F519), IF(OR(AND(OR($J519="Retired", $J519="Permanent Low-Use"), $K519&lt;=2026), (AND($J519= "New", $K519&gt;2026))), "N/A", VLOOKUP($F519, 'Source Data'!$B$15:$I$22,8)), "")</f>
        <v/>
      </c>
      <c r="AG519" s="171" t="str">
        <f>IF(ISNUMBER($F519), IF(OR(AND(OR($J519="Retired", $J519="Permanent Low-Use"), $K519&lt;=2027), (AND($J519= "New", $K519&gt;2027))), "N/A", VLOOKUP($F519, 'Source Data'!$B$15:$I$22,8)), "")</f>
        <v/>
      </c>
      <c r="AH519" s="171" t="str">
        <f>IF(ISNUMBER($F519), IF(OR(AND(OR($J519="Retired", $J519="Permanent Low-Use"), $K519&lt;=2028), (AND($J519= "New", $K519&gt;2028))), "N/A", VLOOKUP($F519, 'Source Data'!$B$15:$I$22,8)), "")</f>
        <v/>
      </c>
      <c r="AI519" s="171" t="str">
        <f>IF(ISNUMBER($F519), IF(OR(AND(OR($J519="Retired", $J519="Permanent Low-Use"), $K519&lt;=2029), (AND($J519= "New", $K519&gt;2029))), "N/A", VLOOKUP($F519, 'Source Data'!$B$15:$I$22,8)), "")</f>
        <v/>
      </c>
      <c r="AJ519" s="171" t="str">
        <f>IF(ISNUMBER($F519), IF(OR(AND(OR($J519="Retired", $J519="Permanent Low-Use"), $K519&lt;=2030), (AND($J519= "New", $K519&gt;2030))), "N/A", VLOOKUP($F519, 'Source Data'!$B$15:$I$22,8)), "")</f>
        <v/>
      </c>
      <c r="AK519" s="171" t="str">
        <f>IF($N519= 0, "N/A", IF(ISERROR(VLOOKUP($F519, 'Source Data'!$B$4:$C$11,2)), "", VLOOKUP($F519, 'Source Data'!$B$4:$C$11,2)))</f>
        <v/>
      </c>
    </row>
    <row r="520" spans="1:37" x14ac:dyDescent="0.35">
      <c r="A520" s="99"/>
      <c r="B520" s="89"/>
      <c r="C520" s="90"/>
      <c r="D520" s="90"/>
      <c r="E520" s="91"/>
      <c r="F520" s="91"/>
      <c r="G520" s="86"/>
      <c r="H520" s="87"/>
      <c r="I520" s="86"/>
      <c r="J520" s="88"/>
      <c r="K520" s="92"/>
      <c r="L520" s="168" t="str">
        <f t="shared" si="19"/>
        <v/>
      </c>
      <c r="M520" s="170" t="str">
        <f>IF(ISERROR(VLOOKUP(E520,'Source Data'!$B$67:$J$97, MATCH(F520, 'Source Data'!$B$64:$J$64,1),TRUE))=TRUE,"",VLOOKUP(E520,'Source Data'!$B$67:$J$97,MATCH(F520, 'Source Data'!$B$64:$J$64,1),TRUE))</f>
        <v/>
      </c>
      <c r="N520" s="169" t="str">
        <f t="shared" si="20"/>
        <v/>
      </c>
      <c r="O520" s="170" t="str">
        <f>IF(OR(AND(OR($J520="Retired",$J520="Permanent Low-Use"),$K520&lt;=2020),(AND($J520="New",$K520&gt;2020))),"N/A",IF($N520=0,0,IF(ISERROR(VLOOKUP($E520,'Source Data'!$B$29:$J$60, MATCH($L520, 'Source Data'!$B$26:$J$26,1),TRUE))=TRUE,"",VLOOKUP($E520,'Source Data'!$B$29:$J$60,MATCH($L520, 'Source Data'!$B$26:$J$26,1),TRUE))))</f>
        <v/>
      </c>
      <c r="P520" s="170" t="str">
        <f>IF(OR(AND(OR($J520="Retired",$J520="Permanent Low-Use"),$K520&lt;=2021),(AND($J520="New",$K520&gt;2021))),"N/A",IF($N520=0,0,IF(ISERROR(VLOOKUP($E520,'Source Data'!$B$29:$J$60, MATCH($L520, 'Source Data'!$B$26:$J$26,1),TRUE))=TRUE,"",VLOOKUP($E520,'Source Data'!$B$29:$J$60,MATCH($L520, 'Source Data'!$B$26:$J$26,1),TRUE))))</f>
        <v/>
      </c>
      <c r="Q520" s="170" t="str">
        <f>IF(OR(AND(OR($J520="Retired",$J520="Permanent Low-Use"),$K520&lt;=2022),(AND($J520="New",$K520&gt;2022))),"N/A",IF($N520=0,0,IF(ISERROR(VLOOKUP($E520,'Source Data'!$B$29:$J$60, MATCH($L520, 'Source Data'!$B$26:$J$26,1),TRUE))=TRUE,"",VLOOKUP($E520,'Source Data'!$B$29:$J$60,MATCH($L520, 'Source Data'!$B$26:$J$26,1),TRUE))))</f>
        <v/>
      </c>
      <c r="R520" s="170" t="str">
        <f>IF(OR(AND(OR($J520="Retired",$J520="Permanent Low-Use"),$K520&lt;=2023),(AND($J520="New",$K520&gt;2023))),"N/A",IF($N520=0,0,IF(ISERROR(VLOOKUP($E520,'Source Data'!$B$29:$J$60, MATCH($L520, 'Source Data'!$B$26:$J$26,1),TRUE))=TRUE,"",VLOOKUP($E520,'Source Data'!$B$29:$J$60,MATCH($L520, 'Source Data'!$B$26:$J$26,1),TRUE))))</f>
        <v/>
      </c>
      <c r="S520" s="170" t="str">
        <f>IF(OR(AND(OR($J520="Retired",$J520="Permanent Low-Use"),$K520&lt;=2024),(AND($J520="New",$K520&gt;2024))),"N/A",IF($N520=0,0,IF(ISERROR(VLOOKUP($E520,'Source Data'!$B$29:$J$60, MATCH($L520, 'Source Data'!$B$26:$J$26,1),TRUE))=TRUE,"",VLOOKUP($E520,'Source Data'!$B$29:$J$60,MATCH($L520, 'Source Data'!$B$26:$J$26,1),TRUE))))</f>
        <v/>
      </c>
      <c r="T520" s="170" t="str">
        <f>IF(OR(AND(OR($J520="Retired",$J520="Permanent Low-Use"),$K520&lt;=2025),(AND($J520="New",$K520&gt;2025))),"N/A",IF($N520=0,0,IF(ISERROR(VLOOKUP($E520,'Source Data'!$B$29:$J$60, MATCH($L520, 'Source Data'!$B$26:$J$26,1),TRUE))=TRUE,"",VLOOKUP($E520,'Source Data'!$B$29:$J$60,MATCH($L520, 'Source Data'!$B$26:$J$26,1),TRUE))))</f>
        <v/>
      </c>
      <c r="U520" s="170" t="str">
        <f>IF(OR(AND(OR($J520="Retired",$J520="Permanent Low-Use"),$K520&lt;=2026),(AND($J520="New",$K520&gt;2026))),"N/A",IF($N520=0,0,IF(ISERROR(VLOOKUP($E520,'Source Data'!$B$29:$J$60, MATCH($L520, 'Source Data'!$B$26:$J$26,1),TRUE))=TRUE,"",VLOOKUP($E520,'Source Data'!$B$29:$J$60,MATCH($L520, 'Source Data'!$B$26:$J$26,1),TRUE))))</f>
        <v/>
      </c>
      <c r="V520" s="170" t="str">
        <f>IF(OR(AND(OR($J520="Retired",$J520="Permanent Low-Use"),$K520&lt;=2027),(AND($J520="New",$K520&gt;2027))),"N/A",IF($N520=0,0,IF(ISERROR(VLOOKUP($E520,'Source Data'!$B$29:$J$60, MATCH($L520, 'Source Data'!$B$26:$J$26,1),TRUE))=TRUE,"",VLOOKUP($E520,'Source Data'!$B$29:$J$60,MATCH($L520, 'Source Data'!$B$26:$J$26,1),TRUE))))</f>
        <v/>
      </c>
      <c r="W520" s="170" t="str">
        <f>IF(OR(AND(OR($J520="Retired",$J520="Permanent Low-Use"),$K520&lt;=2028),(AND($J520="New",$K520&gt;2028))),"N/A",IF($N520=0,0,IF(ISERROR(VLOOKUP($E520,'Source Data'!$B$29:$J$60, MATCH($L520, 'Source Data'!$B$26:$J$26,1),TRUE))=TRUE,"",VLOOKUP($E520,'Source Data'!$B$29:$J$60,MATCH($L520, 'Source Data'!$B$26:$J$26,1),TRUE))))</f>
        <v/>
      </c>
      <c r="X520" s="170" t="str">
        <f>IF(OR(AND(OR($J520="Retired",$J520="Permanent Low-Use"),$K520&lt;=2029),(AND($J520="New",$K520&gt;2029))),"N/A",IF($N520=0,0,IF(ISERROR(VLOOKUP($E520,'Source Data'!$B$29:$J$60, MATCH($L520, 'Source Data'!$B$26:$J$26,1),TRUE))=TRUE,"",VLOOKUP($E520,'Source Data'!$B$29:$J$60,MATCH($L520, 'Source Data'!$B$26:$J$26,1),TRUE))))</f>
        <v/>
      </c>
      <c r="Y520" s="170" t="str">
        <f>IF(OR(AND(OR($J520="Retired",$J520="Permanent Low-Use"),$K520&lt;=2030),(AND($J520="New",$K520&gt;2030))),"N/A",IF($N520=0,0,IF(ISERROR(VLOOKUP($E520,'Source Data'!$B$29:$J$60, MATCH($L520, 'Source Data'!$B$26:$J$26,1),TRUE))=TRUE,"",VLOOKUP($E520,'Source Data'!$B$29:$J$60,MATCH($L520, 'Source Data'!$B$26:$J$26,1),TRUE))))</f>
        <v/>
      </c>
      <c r="Z520" s="171" t="str">
        <f>IF(ISNUMBER($L520),IF(OR(AND(OR($J520="Retired",$J520="Permanent Low-Use"),$K520&lt;=2020),(AND($J520="New",$K520&gt;2020))),"N/A",VLOOKUP($F520,'Source Data'!$B$15:$I$22,5)),"")</f>
        <v/>
      </c>
      <c r="AA520" s="171" t="str">
        <f>IF(ISNUMBER($F520), IF(OR(AND(OR($J520="Retired", $J520="Permanent Low-Use"), $K520&lt;=2021), (AND($J520= "New", $K520&gt;2021))), "N/A", VLOOKUP($F520, 'Source Data'!$B$15:$I$22,6)), "")</f>
        <v/>
      </c>
      <c r="AB520" s="171" t="str">
        <f>IF(ISNUMBER($F520), IF(OR(AND(OR($J520="Retired", $J520="Permanent Low-Use"), $K520&lt;=2022), (AND($J520= "New", $K520&gt;2022))), "N/A", VLOOKUP($F520, 'Source Data'!$B$15:$I$22,7)), "")</f>
        <v/>
      </c>
      <c r="AC520" s="171" t="str">
        <f>IF(ISNUMBER($F520), IF(OR(AND(OR($J520="Retired", $J520="Permanent Low-Use"), $K520&lt;=2023), (AND($J520= "New", $K520&gt;2023))), "N/A", VLOOKUP($F520, 'Source Data'!$B$15:$I$22,8)), "")</f>
        <v/>
      </c>
      <c r="AD520" s="171" t="str">
        <f>IF(ISNUMBER($F520), IF(OR(AND(OR($J520="Retired", $J520="Permanent Low-Use"), $K520&lt;=2024), (AND($J520= "New", $K520&gt;2024))), "N/A", VLOOKUP($F520, 'Source Data'!$B$15:$I$22,8)), "")</f>
        <v/>
      </c>
      <c r="AE520" s="171" t="str">
        <f>IF(ISNUMBER($F520), IF(OR(AND(OR($J520="Retired", $J520="Permanent Low-Use"), $K520&lt;=2025), (AND($J520= "New", $K520&gt;2025))), "N/A", VLOOKUP($F520, 'Source Data'!$B$15:$I$22,8)), "")</f>
        <v/>
      </c>
      <c r="AF520" s="171" t="str">
        <f>IF(ISNUMBER($F520), IF(OR(AND(OR($J520="Retired", $J520="Permanent Low-Use"), $K520&lt;=2026), (AND($J520= "New", $K520&gt;2026))), "N/A", VLOOKUP($F520, 'Source Data'!$B$15:$I$22,8)), "")</f>
        <v/>
      </c>
      <c r="AG520" s="171" t="str">
        <f>IF(ISNUMBER($F520), IF(OR(AND(OR($J520="Retired", $J520="Permanent Low-Use"), $K520&lt;=2027), (AND($J520= "New", $K520&gt;2027))), "N/A", VLOOKUP($F520, 'Source Data'!$B$15:$I$22,8)), "")</f>
        <v/>
      </c>
      <c r="AH520" s="171" t="str">
        <f>IF(ISNUMBER($F520), IF(OR(AND(OR($J520="Retired", $J520="Permanent Low-Use"), $K520&lt;=2028), (AND($J520= "New", $K520&gt;2028))), "N/A", VLOOKUP($F520, 'Source Data'!$B$15:$I$22,8)), "")</f>
        <v/>
      </c>
      <c r="AI520" s="171" t="str">
        <f>IF(ISNUMBER($F520), IF(OR(AND(OR($J520="Retired", $J520="Permanent Low-Use"), $K520&lt;=2029), (AND($J520= "New", $K520&gt;2029))), "N/A", VLOOKUP($F520, 'Source Data'!$B$15:$I$22,8)), "")</f>
        <v/>
      </c>
      <c r="AJ520" s="171" t="str">
        <f>IF(ISNUMBER($F520), IF(OR(AND(OR($J520="Retired", $J520="Permanent Low-Use"), $K520&lt;=2030), (AND($J520= "New", $K520&gt;2030))), "N/A", VLOOKUP($F520, 'Source Data'!$B$15:$I$22,8)), "")</f>
        <v/>
      </c>
      <c r="AK520" s="171" t="str">
        <f>IF($N520= 0, "N/A", IF(ISERROR(VLOOKUP($F520, 'Source Data'!$B$4:$C$11,2)), "", VLOOKUP($F520, 'Source Data'!$B$4:$C$11,2)))</f>
        <v/>
      </c>
    </row>
    <row r="521" spans="1:37" x14ac:dyDescent="0.35">
      <c r="A521" s="99"/>
      <c r="B521" s="89"/>
      <c r="C521" s="90"/>
      <c r="D521" s="90"/>
      <c r="E521" s="91"/>
      <c r="F521" s="91"/>
      <c r="G521" s="86"/>
      <c r="H521" s="87"/>
      <c r="I521" s="86"/>
      <c r="J521" s="88"/>
      <c r="K521" s="92"/>
      <c r="L521" s="168" t="str">
        <f t="shared" si="19"/>
        <v/>
      </c>
      <c r="M521" s="170" t="str">
        <f>IF(ISERROR(VLOOKUP(E521,'Source Data'!$B$67:$J$97, MATCH(F521, 'Source Data'!$B$64:$J$64,1),TRUE))=TRUE,"",VLOOKUP(E521,'Source Data'!$B$67:$J$97,MATCH(F521, 'Source Data'!$B$64:$J$64,1),TRUE))</f>
        <v/>
      </c>
      <c r="N521" s="169" t="str">
        <f t="shared" si="20"/>
        <v/>
      </c>
      <c r="O521" s="170" t="str">
        <f>IF(OR(AND(OR($J521="Retired",$J521="Permanent Low-Use"),$K521&lt;=2020),(AND($J521="New",$K521&gt;2020))),"N/A",IF($N521=0,0,IF(ISERROR(VLOOKUP($E521,'Source Data'!$B$29:$J$60, MATCH($L521, 'Source Data'!$B$26:$J$26,1),TRUE))=TRUE,"",VLOOKUP($E521,'Source Data'!$B$29:$J$60,MATCH($L521, 'Source Data'!$B$26:$J$26,1),TRUE))))</f>
        <v/>
      </c>
      <c r="P521" s="170" t="str">
        <f>IF(OR(AND(OR($J521="Retired",$J521="Permanent Low-Use"),$K521&lt;=2021),(AND($J521="New",$K521&gt;2021))),"N/A",IF($N521=0,0,IF(ISERROR(VLOOKUP($E521,'Source Data'!$B$29:$J$60, MATCH($L521, 'Source Data'!$B$26:$J$26,1),TRUE))=TRUE,"",VLOOKUP($E521,'Source Data'!$B$29:$J$60,MATCH($L521, 'Source Data'!$B$26:$J$26,1),TRUE))))</f>
        <v/>
      </c>
      <c r="Q521" s="170" t="str">
        <f>IF(OR(AND(OR($J521="Retired",$J521="Permanent Low-Use"),$K521&lt;=2022),(AND($J521="New",$K521&gt;2022))),"N/A",IF($N521=0,0,IF(ISERROR(VLOOKUP($E521,'Source Data'!$B$29:$J$60, MATCH($L521, 'Source Data'!$B$26:$J$26,1),TRUE))=TRUE,"",VLOOKUP($E521,'Source Data'!$B$29:$J$60,MATCH($L521, 'Source Data'!$B$26:$J$26,1),TRUE))))</f>
        <v/>
      </c>
      <c r="R521" s="170" t="str">
        <f>IF(OR(AND(OR($J521="Retired",$J521="Permanent Low-Use"),$K521&lt;=2023),(AND($J521="New",$K521&gt;2023))),"N/A",IF($N521=0,0,IF(ISERROR(VLOOKUP($E521,'Source Data'!$B$29:$J$60, MATCH($L521, 'Source Data'!$B$26:$J$26,1),TRUE))=TRUE,"",VLOOKUP($E521,'Source Data'!$B$29:$J$60,MATCH($L521, 'Source Data'!$B$26:$J$26,1),TRUE))))</f>
        <v/>
      </c>
      <c r="S521" s="170" t="str">
        <f>IF(OR(AND(OR($J521="Retired",$J521="Permanent Low-Use"),$K521&lt;=2024),(AND($J521="New",$K521&gt;2024))),"N/A",IF($N521=0,0,IF(ISERROR(VLOOKUP($E521,'Source Data'!$B$29:$J$60, MATCH($L521, 'Source Data'!$B$26:$J$26,1),TRUE))=TRUE,"",VLOOKUP($E521,'Source Data'!$B$29:$J$60,MATCH($L521, 'Source Data'!$B$26:$J$26,1),TRUE))))</f>
        <v/>
      </c>
      <c r="T521" s="170" t="str">
        <f>IF(OR(AND(OR($J521="Retired",$J521="Permanent Low-Use"),$K521&lt;=2025),(AND($J521="New",$K521&gt;2025))),"N/A",IF($N521=0,0,IF(ISERROR(VLOOKUP($E521,'Source Data'!$B$29:$J$60, MATCH($L521, 'Source Data'!$B$26:$J$26,1),TRUE))=TRUE,"",VLOOKUP($E521,'Source Data'!$B$29:$J$60,MATCH($L521, 'Source Data'!$B$26:$J$26,1),TRUE))))</f>
        <v/>
      </c>
      <c r="U521" s="170" t="str">
        <f>IF(OR(AND(OR($J521="Retired",$J521="Permanent Low-Use"),$K521&lt;=2026),(AND($J521="New",$K521&gt;2026))),"N/A",IF($N521=0,0,IF(ISERROR(VLOOKUP($E521,'Source Data'!$B$29:$J$60, MATCH($L521, 'Source Data'!$B$26:$J$26,1),TRUE))=TRUE,"",VLOOKUP($E521,'Source Data'!$B$29:$J$60,MATCH($L521, 'Source Data'!$B$26:$J$26,1),TRUE))))</f>
        <v/>
      </c>
      <c r="V521" s="170" t="str">
        <f>IF(OR(AND(OR($J521="Retired",$J521="Permanent Low-Use"),$K521&lt;=2027),(AND($J521="New",$K521&gt;2027))),"N/A",IF($N521=0,0,IF(ISERROR(VLOOKUP($E521,'Source Data'!$B$29:$J$60, MATCH($L521, 'Source Data'!$B$26:$J$26,1),TRUE))=TRUE,"",VLOOKUP($E521,'Source Data'!$B$29:$J$60,MATCH($L521, 'Source Data'!$B$26:$J$26,1),TRUE))))</f>
        <v/>
      </c>
      <c r="W521" s="170" t="str">
        <f>IF(OR(AND(OR($J521="Retired",$J521="Permanent Low-Use"),$K521&lt;=2028),(AND($J521="New",$K521&gt;2028))),"N/A",IF($N521=0,0,IF(ISERROR(VLOOKUP($E521,'Source Data'!$B$29:$J$60, MATCH($L521, 'Source Data'!$B$26:$J$26,1),TRUE))=TRUE,"",VLOOKUP($E521,'Source Data'!$B$29:$J$60,MATCH($L521, 'Source Data'!$B$26:$J$26,1),TRUE))))</f>
        <v/>
      </c>
      <c r="X521" s="170" t="str">
        <f>IF(OR(AND(OR($J521="Retired",$J521="Permanent Low-Use"),$K521&lt;=2029),(AND($J521="New",$K521&gt;2029))),"N/A",IF($N521=0,0,IF(ISERROR(VLOOKUP($E521,'Source Data'!$B$29:$J$60, MATCH($L521, 'Source Data'!$B$26:$J$26,1),TRUE))=TRUE,"",VLOOKUP($E521,'Source Data'!$B$29:$J$60,MATCH($L521, 'Source Data'!$B$26:$J$26,1),TRUE))))</f>
        <v/>
      </c>
      <c r="Y521" s="170" t="str">
        <f>IF(OR(AND(OR($J521="Retired",$J521="Permanent Low-Use"),$K521&lt;=2030),(AND($J521="New",$K521&gt;2030))),"N/A",IF($N521=0,0,IF(ISERROR(VLOOKUP($E521,'Source Data'!$B$29:$J$60, MATCH($L521, 'Source Data'!$B$26:$J$26,1),TRUE))=TRUE,"",VLOOKUP($E521,'Source Data'!$B$29:$J$60,MATCH($L521, 'Source Data'!$B$26:$J$26,1),TRUE))))</f>
        <v/>
      </c>
      <c r="Z521" s="171" t="str">
        <f>IF(ISNUMBER($L521),IF(OR(AND(OR($J521="Retired",$J521="Permanent Low-Use"),$K521&lt;=2020),(AND($J521="New",$K521&gt;2020))),"N/A",VLOOKUP($F521,'Source Data'!$B$15:$I$22,5)),"")</f>
        <v/>
      </c>
      <c r="AA521" s="171" t="str">
        <f>IF(ISNUMBER($F521), IF(OR(AND(OR($J521="Retired", $J521="Permanent Low-Use"), $K521&lt;=2021), (AND($J521= "New", $K521&gt;2021))), "N/A", VLOOKUP($F521, 'Source Data'!$B$15:$I$22,6)), "")</f>
        <v/>
      </c>
      <c r="AB521" s="171" t="str">
        <f>IF(ISNUMBER($F521), IF(OR(AND(OR($J521="Retired", $J521="Permanent Low-Use"), $K521&lt;=2022), (AND($J521= "New", $K521&gt;2022))), "N/A", VLOOKUP($F521, 'Source Data'!$B$15:$I$22,7)), "")</f>
        <v/>
      </c>
      <c r="AC521" s="171" t="str">
        <f>IF(ISNUMBER($F521), IF(OR(AND(OR($J521="Retired", $J521="Permanent Low-Use"), $K521&lt;=2023), (AND($J521= "New", $K521&gt;2023))), "N/A", VLOOKUP($F521, 'Source Data'!$B$15:$I$22,8)), "")</f>
        <v/>
      </c>
      <c r="AD521" s="171" t="str">
        <f>IF(ISNUMBER($F521), IF(OR(AND(OR($J521="Retired", $J521="Permanent Low-Use"), $K521&lt;=2024), (AND($J521= "New", $K521&gt;2024))), "N/A", VLOOKUP($F521, 'Source Data'!$B$15:$I$22,8)), "")</f>
        <v/>
      </c>
      <c r="AE521" s="171" t="str">
        <f>IF(ISNUMBER($F521), IF(OR(AND(OR($J521="Retired", $J521="Permanent Low-Use"), $K521&lt;=2025), (AND($J521= "New", $K521&gt;2025))), "N/A", VLOOKUP($F521, 'Source Data'!$B$15:$I$22,8)), "")</f>
        <v/>
      </c>
      <c r="AF521" s="171" t="str">
        <f>IF(ISNUMBER($F521), IF(OR(AND(OR($J521="Retired", $J521="Permanent Low-Use"), $K521&lt;=2026), (AND($J521= "New", $K521&gt;2026))), "N/A", VLOOKUP($F521, 'Source Data'!$B$15:$I$22,8)), "")</f>
        <v/>
      </c>
      <c r="AG521" s="171" t="str">
        <f>IF(ISNUMBER($F521), IF(OR(AND(OR($J521="Retired", $J521="Permanent Low-Use"), $K521&lt;=2027), (AND($J521= "New", $K521&gt;2027))), "N/A", VLOOKUP($F521, 'Source Data'!$B$15:$I$22,8)), "")</f>
        <v/>
      </c>
      <c r="AH521" s="171" t="str">
        <f>IF(ISNUMBER($F521), IF(OR(AND(OR($J521="Retired", $J521="Permanent Low-Use"), $K521&lt;=2028), (AND($J521= "New", $K521&gt;2028))), "N/A", VLOOKUP($F521, 'Source Data'!$B$15:$I$22,8)), "")</f>
        <v/>
      </c>
      <c r="AI521" s="171" t="str">
        <f>IF(ISNUMBER($F521), IF(OR(AND(OR($J521="Retired", $J521="Permanent Low-Use"), $K521&lt;=2029), (AND($J521= "New", $K521&gt;2029))), "N/A", VLOOKUP($F521, 'Source Data'!$B$15:$I$22,8)), "")</f>
        <v/>
      </c>
      <c r="AJ521" s="171" t="str">
        <f>IF(ISNUMBER($F521), IF(OR(AND(OR($J521="Retired", $J521="Permanent Low-Use"), $K521&lt;=2030), (AND($J521= "New", $K521&gt;2030))), "N/A", VLOOKUP($F521, 'Source Data'!$B$15:$I$22,8)), "")</f>
        <v/>
      </c>
      <c r="AK521" s="171" t="str">
        <f>IF($N521= 0, "N/A", IF(ISERROR(VLOOKUP($F521, 'Source Data'!$B$4:$C$11,2)), "", VLOOKUP($F521, 'Source Data'!$B$4:$C$11,2)))</f>
        <v/>
      </c>
    </row>
    <row r="522" spans="1:37" x14ac:dyDescent="0.35">
      <c r="A522" s="99"/>
      <c r="B522" s="89"/>
      <c r="C522" s="90"/>
      <c r="D522" s="90"/>
      <c r="E522" s="91"/>
      <c r="F522" s="91"/>
      <c r="G522" s="86"/>
      <c r="H522" s="87"/>
      <c r="I522" s="86"/>
      <c r="J522" s="88"/>
      <c r="K522" s="92"/>
      <c r="L522" s="168" t="str">
        <f t="shared" si="19"/>
        <v/>
      </c>
      <c r="M522" s="170" t="str">
        <f>IF(ISERROR(VLOOKUP(E522,'Source Data'!$B$67:$J$97, MATCH(F522, 'Source Data'!$B$64:$J$64,1),TRUE))=TRUE,"",VLOOKUP(E522,'Source Data'!$B$67:$J$97,MATCH(F522, 'Source Data'!$B$64:$J$64,1),TRUE))</f>
        <v/>
      </c>
      <c r="N522" s="169" t="str">
        <f t="shared" si="20"/>
        <v/>
      </c>
      <c r="O522" s="170" t="str">
        <f>IF(OR(AND(OR($J522="Retired",$J522="Permanent Low-Use"),$K522&lt;=2020),(AND($J522="New",$K522&gt;2020))),"N/A",IF($N522=0,0,IF(ISERROR(VLOOKUP($E522,'Source Data'!$B$29:$J$60, MATCH($L522, 'Source Data'!$B$26:$J$26,1),TRUE))=TRUE,"",VLOOKUP($E522,'Source Data'!$B$29:$J$60,MATCH($L522, 'Source Data'!$B$26:$J$26,1),TRUE))))</f>
        <v/>
      </c>
      <c r="P522" s="170" t="str">
        <f>IF(OR(AND(OR($J522="Retired",$J522="Permanent Low-Use"),$K522&lt;=2021),(AND($J522="New",$K522&gt;2021))),"N/A",IF($N522=0,0,IF(ISERROR(VLOOKUP($E522,'Source Data'!$B$29:$J$60, MATCH($L522, 'Source Data'!$B$26:$J$26,1),TRUE))=TRUE,"",VLOOKUP($E522,'Source Data'!$B$29:$J$60,MATCH($L522, 'Source Data'!$B$26:$J$26,1),TRUE))))</f>
        <v/>
      </c>
      <c r="Q522" s="170" t="str">
        <f>IF(OR(AND(OR($J522="Retired",$J522="Permanent Low-Use"),$K522&lt;=2022),(AND($J522="New",$K522&gt;2022))),"N/A",IF($N522=0,0,IF(ISERROR(VLOOKUP($E522,'Source Data'!$B$29:$J$60, MATCH($L522, 'Source Data'!$B$26:$J$26,1),TRUE))=TRUE,"",VLOOKUP($E522,'Source Data'!$B$29:$J$60,MATCH($L522, 'Source Data'!$B$26:$J$26,1),TRUE))))</f>
        <v/>
      </c>
      <c r="R522" s="170" t="str">
        <f>IF(OR(AND(OR($J522="Retired",$J522="Permanent Low-Use"),$K522&lt;=2023),(AND($J522="New",$K522&gt;2023))),"N/A",IF($N522=0,0,IF(ISERROR(VLOOKUP($E522,'Source Data'!$B$29:$J$60, MATCH($L522, 'Source Data'!$B$26:$J$26,1),TRUE))=TRUE,"",VLOOKUP($E522,'Source Data'!$B$29:$J$60,MATCH($L522, 'Source Data'!$B$26:$J$26,1),TRUE))))</f>
        <v/>
      </c>
      <c r="S522" s="170" t="str">
        <f>IF(OR(AND(OR($J522="Retired",$J522="Permanent Low-Use"),$K522&lt;=2024),(AND($J522="New",$K522&gt;2024))),"N/A",IF($N522=0,0,IF(ISERROR(VLOOKUP($E522,'Source Data'!$B$29:$J$60, MATCH($L522, 'Source Data'!$B$26:$J$26,1),TRUE))=TRUE,"",VLOOKUP($E522,'Source Data'!$B$29:$J$60,MATCH($L522, 'Source Data'!$B$26:$J$26,1),TRUE))))</f>
        <v/>
      </c>
      <c r="T522" s="170" t="str">
        <f>IF(OR(AND(OR($J522="Retired",$J522="Permanent Low-Use"),$K522&lt;=2025),(AND($J522="New",$K522&gt;2025))),"N/A",IF($N522=0,0,IF(ISERROR(VLOOKUP($E522,'Source Data'!$B$29:$J$60, MATCH($L522, 'Source Data'!$B$26:$J$26,1),TRUE))=TRUE,"",VLOOKUP($E522,'Source Data'!$B$29:$J$60,MATCH($L522, 'Source Data'!$B$26:$J$26,1),TRUE))))</f>
        <v/>
      </c>
      <c r="U522" s="170" t="str">
        <f>IF(OR(AND(OR($J522="Retired",$J522="Permanent Low-Use"),$K522&lt;=2026),(AND($J522="New",$K522&gt;2026))),"N/A",IF($N522=0,0,IF(ISERROR(VLOOKUP($E522,'Source Data'!$B$29:$J$60, MATCH($L522, 'Source Data'!$B$26:$J$26,1),TRUE))=TRUE,"",VLOOKUP($E522,'Source Data'!$B$29:$J$60,MATCH($L522, 'Source Data'!$B$26:$J$26,1),TRUE))))</f>
        <v/>
      </c>
      <c r="V522" s="170" t="str">
        <f>IF(OR(AND(OR($J522="Retired",$J522="Permanent Low-Use"),$K522&lt;=2027),(AND($J522="New",$K522&gt;2027))),"N/A",IF($N522=0,0,IF(ISERROR(VLOOKUP($E522,'Source Data'!$B$29:$J$60, MATCH($L522, 'Source Data'!$B$26:$J$26,1),TRUE))=TRUE,"",VLOOKUP($E522,'Source Data'!$B$29:$J$60,MATCH($L522, 'Source Data'!$B$26:$J$26,1),TRUE))))</f>
        <v/>
      </c>
      <c r="W522" s="170" t="str">
        <f>IF(OR(AND(OR($J522="Retired",$J522="Permanent Low-Use"),$K522&lt;=2028),(AND($J522="New",$K522&gt;2028))),"N/A",IF($N522=0,0,IF(ISERROR(VLOOKUP($E522,'Source Data'!$B$29:$J$60, MATCH($L522, 'Source Data'!$B$26:$J$26,1),TRUE))=TRUE,"",VLOOKUP($E522,'Source Data'!$B$29:$J$60,MATCH($L522, 'Source Data'!$B$26:$J$26,1),TRUE))))</f>
        <v/>
      </c>
      <c r="X522" s="170" t="str">
        <f>IF(OR(AND(OR($J522="Retired",$J522="Permanent Low-Use"),$K522&lt;=2029),(AND($J522="New",$K522&gt;2029))),"N/A",IF($N522=0,0,IF(ISERROR(VLOOKUP($E522,'Source Data'!$B$29:$J$60, MATCH($L522, 'Source Data'!$B$26:$J$26,1),TRUE))=TRUE,"",VLOOKUP($E522,'Source Data'!$B$29:$J$60,MATCH($L522, 'Source Data'!$B$26:$J$26,1),TRUE))))</f>
        <v/>
      </c>
      <c r="Y522" s="170" t="str">
        <f>IF(OR(AND(OR($J522="Retired",$J522="Permanent Low-Use"),$K522&lt;=2030),(AND($J522="New",$K522&gt;2030))),"N/A",IF($N522=0,0,IF(ISERROR(VLOOKUP($E522,'Source Data'!$B$29:$J$60, MATCH($L522, 'Source Data'!$B$26:$J$26,1),TRUE))=TRUE,"",VLOOKUP($E522,'Source Data'!$B$29:$J$60,MATCH($L522, 'Source Data'!$B$26:$J$26,1),TRUE))))</f>
        <v/>
      </c>
      <c r="Z522" s="171" t="str">
        <f>IF(ISNUMBER($L522),IF(OR(AND(OR($J522="Retired",$J522="Permanent Low-Use"),$K522&lt;=2020),(AND($J522="New",$K522&gt;2020))),"N/A",VLOOKUP($F522,'Source Data'!$B$15:$I$22,5)),"")</f>
        <v/>
      </c>
      <c r="AA522" s="171" t="str">
        <f>IF(ISNUMBER($F522), IF(OR(AND(OR($J522="Retired", $J522="Permanent Low-Use"), $K522&lt;=2021), (AND($J522= "New", $K522&gt;2021))), "N/A", VLOOKUP($F522, 'Source Data'!$B$15:$I$22,6)), "")</f>
        <v/>
      </c>
      <c r="AB522" s="171" t="str">
        <f>IF(ISNUMBER($F522), IF(OR(AND(OR($J522="Retired", $J522="Permanent Low-Use"), $K522&lt;=2022), (AND($J522= "New", $K522&gt;2022))), "N/A", VLOOKUP($F522, 'Source Data'!$B$15:$I$22,7)), "")</f>
        <v/>
      </c>
      <c r="AC522" s="171" t="str">
        <f>IF(ISNUMBER($F522), IF(OR(AND(OR($J522="Retired", $J522="Permanent Low-Use"), $K522&lt;=2023), (AND($J522= "New", $K522&gt;2023))), "N/A", VLOOKUP($F522, 'Source Data'!$B$15:$I$22,8)), "")</f>
        <v/>
      </c>
      <c r="AD522" s="171" t="str">
        <f>IF(ISNUMBER($F522), IF(OR(AND(OR($J522="Retired", $J522="Permanent Low-Use"), $K522&lt;=2024), (AND($J522= "New", $K522&gt;2024))), "N/A", VLOOKUP($F522, 'Source Data'!$B$15:$I$22,8)), "")</f>
        <v/>
      </c>
      <c r="AE522" s="171" t="str">
        <f>IF(ISNUMBER($F522), IF(OR(AND(OR($J522="Retired", $J522="Permanent Low-Use"), $K522&lt;=2025), (AND($J522= "New", $K522&gt;2025))), "N/A", VLOOKUP($F522, 'Source Data'!$B$15:$I$22,8)), "")</f>
        <v/>
      </c>
      <c r="AF522" s="171" t="str">
        <f>IF(ISNUMBER($F522), IF(OR(AND(OR($J522="Retired", $J522="Permanent Low-Use"), $K522&lt;=2026), (AND($J522= "New", $K522&gt;2026))), "N/A", VLOOKUP($F522, 'Source Data'!$B$15:$I$22,8)), "")</f>
        <v/>
      </c>
      <c r="AG522" s="171" t="str">
        <f>IF(ISNUMBER($F522), IF(OR(AND(OR($J522="Retired", $J522="Permanent Low-Use"), $K522&lt;=2027), (AND($J522= "New", $K522&gt;2027))), "N/A", VLOOKUP($F522, 'Source Data'!$B$15:$I$22,8)), "")</f>
        <v/>
      </c>
      <c r="AH522" s="171" t="str">
        <f>IF(ISNUMBER($F522), IF(OR(AND(OR($J522="Retired", $J522="Permanent Low-Use"), $K522&lt;=2028), (AND($J522= "New", $K522&gt;2028))), "N/A", VLOOKUP($F522, 'Source Data'!$B$15:$I$22,8)), "")</f>
        <v/>
      </c>
      <c r="AI522" s="171" t="str">
        <f>IF(ISNUMBER($F522), IF(OR(AND(OR($J522="Retired", $J522="Permanent Low-Use"), $K522&lt;=2029), (AND($J522= "New", $K522&gt;2029))), "N/A", VLOOKUP($F522, 'Source Data'!$B$15:$I$22,8)), "")</f>
        <v/>
      </c>
      <c r="AJ522" s="171" t="str">
        <f>IF(ISNUMBER($F522), IF(OR(AND(OR($J522="Retired", $J522="Permanent Low-Use"), $K522&lt;=2030), (AND($J522= "New", $K522&gt;2030))), "N/A", VLOOKUP($F522, 'Source Data'!$B$15:$I$22,8)), "")</f>
        <v/>
      </c>
      <c r="AK522" s="171" t="str">
        <f>IF($N522= 0, "N/A", IF(ISERROR(VLOOKUP($F522, 'Source Data'!$B$4:$C$11,2)), "", VLOOKUP($F522, 'Source Data'!$B$4:$C$11,2)))</f>
        <v/>
      </c>
    </row>
    <row r="523" spans="1:37" x14ac:dyDescent="0.35">
      <c r="A523" s="99"/>
      <c r="B523" s="89"/>
      <c r="C523" s="90"/>
      <c r="D523" s="90"/>
      <c r="E523" s="91"/>
      <c r="F523" s="91"/>
      <c r="G523" s="86"/>
      <c r="H523" s="87"/>
      <c r="I523" s="86"/>
      <c r="J523" s="88"/>
      <c r="K523" s="92"/>
      <c r="L523" s="168" t="str">
        <f t="shared" si="19"/>
        <v/>
      </c>
      <c r="M523" s="170" t="str">
        <f>IF(ISERROR(VLOOKUP(E523,'Source Data'!$B$67:$J$97, MATCH(F523, 'Source Data'!$B$64:$J$64,1),TRUE))=TRUE,"",VLOOKUP(E523,'Source Data'!$B$67:$J$97,MATCH(F523, 'Source Data'!$B$64:$J$64,1),TRUE))</f>
        <v/>
      </c>
      <c r="N523" s="169" t="str">
        <f t="shared" si="20"/>
        <v/>
      </c>
      <c r="O523" s="170" t="str">
        <f>IF(OR(AND(OR($J523="Retired",$J523="Permanent Low-Use"),$K523&lt;=2020),(AND($J523="New",$K523&gt;2020))),"N/A",IF($N523=0,0,IF(ISERROR(VLOOKUP($E523,'Source Data'!$B$29:$J$60, MATCH($L523, 'Source Data'!$B$26:$J$26,1),TRUE))=TRUE,"",VLOOKUP($E523,'Source Data'!$B$29:$J$60,MATCH($L523, 'Source Data'!$B$26:$J$26,1),TRUE))))</f>
        <v/>
      </c>
      <c r="P523" s="170" t="str">
        <f>IF(OR(AND(OR($J523="Retired",$J523="Permanent Low-Use"),$K523&lt;=2021),(AND($J523="New",$K523&gt;2021))),"N/A",IF($N523=0,0,IF(ISERROR(VLOOKUP($E523,'Source Data'!$B$29:$J$60, MATCH($L523, 'Source Data'!$B$26:$J$26,1),TRUE))=TRUE,"",VLOOKUP($E523,'Source Data'!$B$29:$J$60,MATCH($L523, 'Source Data'!$B$26:$J$26,1),TRUE))))</f>
        <v/>
      </c>
      <c r="Q523" s="170" t="str">
        <f>IF(OR(AND(OR($J523="Retired",$J523="Permanent Low-Use"),$K523&lt;=2022),(AND($J523="New",$K523&gt;2022))),"N/A",IF($N523=0,0,IF(ISERROR(VLOOKUP($E523,'Source Data'!$B$29:$J$60, MATCH($L523, 'Source Data'!$B$26:$J$26,1),TRUE))=TRUE,"",VLOOKUP($E523,'Source Data'!$B$29:$J$60,MATCH($L523, 'Source Data'!$B$26:$J$26,1),TRUE))))</f>
        <v/>
      </c>
      <c r="R523" s="170" t="str">
        <f>IF(OR(AND(OR($J523="Retired",$J523="Permanent Low-Use"),$K523&lt;=2023),(AND($J523="New",$K523&gt;2023))),"N/A",IF($N523=0,0,IF(ISERROR(VLOOKUP($E523,'Source Data'!$B$29:$J$60, MATCH($L523, 'Source Data'!$B$26:$J$26,1),TRUE))=TRUE,"",VLOOKUP($E523,'Source Data'!$B$29:$J$60,MATCH($L523, 'Source Data'!$B$26:$J$26,1),TRUE))))</f>
        <v/>
      </c>
      <c r="S523" s="170" t="str">
        <f>IF(OR(AND(OR($J523="Retired",$J523="Permanent Low-Use"),$K523&lt;=2024),(AND($J523="New",$K523&gt;2024))),"N/A",IF($N523=0,0,IF(ISERROR(VLOOKUP($E523,'Source Data'!$B$29:$J$60, MATCH($L523, 'Source Data'!$B$26:$J$26,1),TRUE))=TRUE,"",VLOOKUP($E523,'Source Data'!$B$29:$J$60,MATCH($L523, 'Source Data'!$B$26:$J$26,1),TRUE))))</f>
        <v/>
      </c>
      <c r="T523" s="170" t="str">
        <f>IF(OR(AND(OR($J523="Retired",$J523="Permanent Low-Use"),$K523&lt;=2025),(AND($J523="New",$K523&gt;2025))),"N/A",IF($N523=0,0,IF(ISERROR(VLOOKUP($E523,'Source Data'!$B$29:$J$60, MATCH($L523, 'Source Data'!$B$26:$J$26,1),TRUE))=TRUE,"",VLOOKUP($E523,'Source Data'!$B$29:$J$60,MATCH($L523, 'Source Data'!$B$26:$J$26,1),TRUE))))</f>
        <v/>
      </c>
      <c r="U523" s="170" t="str">
        <f>IF(OR(AND(OR($J523="Retired",$J523="Permanent Low-Use"),$K523&lt;=2026),(AND($J523="New",$K523&gt;2026))),"N/A",IF($N523=0,0,IF(ISERROR(VLOOKUP($E523,'Source Data'!$B$29:$J$60, MATCH($L523, 'Source Data'!$B$26:$J$26,1),TRUE))=TRUE,"",VLOOKUP($E523,'Source Data'!$B$29:$J$60,MATCH($L523, 'Source Data'!$B$26:$J$26,1),TRUE))))</f>
        <v/>
      </c>
      <c r="V523" s="170" t="str">
        <f>IF(OR(AND(OR($J523="Retired",$J523="Permanent Low-Use"),$K523&lt;=2027),(AND($J523="New",$K523&gt;2027))),"N/A",IF($N523=0,0,IF(ISERROR(VLOOKUP($E523,'Source Data'!$B$29:$J$60, MATCH($L523, 'Source Data'!$B$26:$J$26,1),TRUE))=TRUE,"",VLOOKUP($E523,'Source Data'!$B$29:$J$60,MATCH($L523, 'Source Data'!$B$26:$J$26,1),TRUE))))</f>
        <v/>
      </c>
      <c r="W523" s="170" t="str">
        <f>IF(OR(AND(OR($J523="Retired",$J523="Permanent Low-Use"),$K523&lt;=2028),(AND($J523="New",$K523&gt;2028))),"N/A",IF($N523=0,0,IF(ISERROR(VLOOKUP($E523,'Source Data'!$B$29:$J$60, MATCH($L523, 'Source Data'!$B$26:$J$26,1),TRUE))=TRUE,"",VLOOKUP($E523,'Source Data'!$B$29:$J$60,MATCH($L523, 'Source Data'!$B$26:$J$26,1),TRUE))))</f>
        <v/>
      </c>
      <c r="X523" s="170" t="str">
        <f>IF(OR(AND(OR($J523="Retired",$J523="Permanent Low-Use"),$K523&lt;=2029),(AND($J523="New",$K523&gt;2029))),"N/A",IF($N523=0,0,IF(ISERROR(VLOOKUP($E523,'Source Data'!$B$29:$J$60, MATCH($L523, 'Source Data'!$B$26:$J$26,1),TRUE))=TRUE,"",VLOOKUP($E523,'Source Data'!$B$29:$J$60,MATCH($L523, 'Source Data'!$B$26:$J$26,1),TRUE))))</f>
        <v/>
      </c>
      <c r="Y523" s="170" t="str">
        <f>IF(OR(AND(OR($J523="Retired",$J523="Permanent Low-Use"),$K523&lt;=2030),(AND($J523="New",$K523&gt;2030))),"N/A",IF($N523=0,0,IF(ISERROR(VLOOKUP($E523,'Source Data'!$B$29:$J$60, MATCH($L523, 'Source Data'!$B$26:$J$26,1),TRUE))=TRUE,"",VLOOKUP($E523,'Source Data'!$B$29:$J$60,MATCH($L523, 'Source Data'!$B$26:$J$26,1),TRUE))))</f>
        <v/>
      </c>
      <c r="Z523" s="171" t="str">
        <f>IF(ISNUMBER($L523),IF(OR(AND(OR($J523="Retired",$J523="Permanent Low-Use"),$K523&lt;=2020),(AND($J523="New",$K523&gt;2020))),"N/A",VLOOKUP($F523,'Source Data'!$B$15:$I$22,5)),"")</f>
        <v/>
      </c>
      <c r="AA523" s="171" t="str">
        <f>IF(ISNUMBER($F523), IF(OR(AND(OR($J523="Retired", $J523="Permanent Low-Use"), $K523&lt;=2021), (AND($J523= "New", $K523&gt;2021))), "N/A", VLOOKUP($F523, 'Source Data'!$B$15:$I$22,6)), "")</f>
        <v/>
      </c>
      <c r="AB523" s="171" t="str">
        <f>IF(ISNUMBER($F523), IF(OR(AND(OR($J523="Retired", $J523="Permanent Low-Use"), $K523&lt;=2022), (AND($J523= "New", $K523&gt;2022))), "N/A", VLOOKUP($F523, 'Source Data'!$B$15:$I$22,7)), "")</f>
        <v/>
      </c>
      <c r="AC523" s="171" t="str">
        <f>IF(ISNUMBER($F523), IF(OR(AND(OR($J523="Retired", $J523="Permanent Low-Use"), $K523&lt;=2023), (AND($J523= "New", $K523&gt;2023))), "N/A", VLOOKUP($F523, 'Source Data'!$B$15:$I$22,8)), "")</f>
        <v/>
      </c>
      <c r="AD523" s="171" t="str">
        <f>IF(ISNUMBER($F523), IF(OR(AND(OR($J523="Retired", $J523="Permanent Low-Use"), $K523&lt;=2024), (AND($J523= "New", $K523&gt;2024))), "N/A", VLOOKUP($F523, 'Source Data'!$B$15:$I$22,8)), "")</f>
        <v/>
      </c>
      <c r="AE523" s="171" t="str">
        <f>IF(ISNUMBER($F523), IF(OR(AND(OR($J523="Retired", $J523="Permanent Low-Use"), $K523&lt;=2025), (AND($J523= "New", $K523&gt;2025))), "N/A", VLOOKUP($F523, 'Source Data'!$B$15:$I$22,8)), "")</f>
        <v/>
      </c>
      <c r="AF523" s="171" t="str">
        <f>IF(ISNUMBER($F523), IF(OR(AND(OR($J523="Retired", $J523="Permanent Low-Use"), $K523&lt;=2026), (AND($J523= "New", $K523&gt;2026))), "N/A", VLOOKUP($F523, 'Source Data'!$B$15:$I$22,8)), "")</f>
        <v/>
      </c>
      <c r="AG523" s="171" t="str">
        <f>IF(ISNUMBER($F523), IF(OR(AND(OR($J523="Retired", $J523="Permanent Low-Use"), $K523&lt;=2027), (AND($J523= "New", $K523&gt;2027))), "N/A", VLOOKUP($F523, 'Source Data'!$B$15:$I$22,8)), "")</f>
        <v/>
      </c>
      <c r="AH523" s="171" t="str">
        <f>IF(ISNUMBER($F523), IF(OR(AND(OR($J523="Retired", $J523="Permanent Low-Use"), $K523&lt;=2028), (AND($J523= "New", $K523&gt;2028))), "N/A", VLOOKUP($F523, 'Source Data'!$B$15:$I$22,8)), "")</f>
        <v/>
      </c>
      <c r="AI523" s="171" t="str">
        <f>IF(ISNUMBER($F523), IF(OR(AND(OR($J523="Retired", $J523="Permanent Low-Use"), $K523&lt;=2029), (AND($J523= "New", $K523&gt;2029))), "N/A", VLOOKUP($F523, 'Source Data'!$B$15:$I$22,8)), "")</f>
        <v/>
      </c>
      <c r="AJ523" s="171" t="str">
        <f>IF(ISNUMBER($F523), IF(OR(AND(OR($J523="Retired", $J523="Permanent Low-Use"), $K523&lt;=2030), (AND($J523= "New", $K523&gt;2030))), "N/A", VLOOKUP($F523, 'Source Data'!$B$15:$I$22,8)), "")</f>
        <v/>
      </c>
      <c r="AK523" s="171" t="str">
        <f>IF($N523= 0, "N/A", IF(ISERROR(VLOOKUP($F523, 'Source Data'!$B$4:$C$11,2)), "", VLOOKUP($F523, 'Source Data'!$B$4:$C$11,2)))</f>
        <v/>
      </c>
    </row>
    <row r="524" spans="1:37" x14ac:dyDescent="0.35">
      <c r="A524" s="99"/>
      <c r="B524" s="89"/>
      <c r="C524" s="90"/>
      <c r="D524" s="90"/>
      <c r="E524" s="91"/>
      <c r="F524" s="91"/>
      <c r="G524" s="86"/>
      <c r="H524" s="87"/>
      <c r="I524" s="86"/>
      <c r="J524" s="88"/>
      <c r="K524" s="92"/>
      <c r="L524" s="168" t="str">
        <f t="shared" si="19"/>
        <v/>
      </c>
      <c r="M524" s="170" t="str">
        <f>IF(ISERROR(VLOOKUP(E524,'Source Data'!$B$67:$J$97, MATCH(F524, 'Source Data'!$B$64:$J$64,1),TRUE))=TRUE,"",VLOOKUP(E524,'Source Data'!$B$67:$J$97,MATCH(F524, 'Source Data'!$B$64:$J$64,1),TRUE))</f>
        <v/>
      </c>
      <c r="N524" s="169" t="str">
        <f t="shared" si="20"/>
        <v/>
      </c>
      <c r="O524" s="170" t="str">
        <f>IF(OR(AND(OR($J524="Retired",$J524="Permanent Low-Use"),$K524&lt;=2020),(AND($J524="New",$K524&gt;2020))),"N/A",IF($N524=0,0,IF(ISERROR(VLOOKUP($E524,'Source Data'!$B$29:$J$60, MATCH($L524, 'Source Data'!$B$26:$J$26,1),TRUE))=TRUE,"",VLOOKUP($E524,'Source Data'!$B$29:$J$60,MATCH($L524, 'Source Data'!$B$26:$J$26,1),TRUE))))</f>
        <v/>
      </c>
      <c r="P524" s="170" t="str">
        <f>IF(OR(AND(OR($J524="Retired",$J524="Permanent Low-Use"),$K524&lt;=2021),(AND($J524="New",$K524&gt;2021))),"N/A",IF($N524=0,0,IF(ISERROR(VLOOKUP($E524,'Source Data'!$B$29:$J$60, MATCH($L524, 'Source Data'!$B$26:$J$26,1),TRUE))=TRUE,"",VLOOKUP($E524,'Source Data'!$B$29:$J$60,MATCH($L524, 'Source Data'!$B$26:$J$26,1),TRUE))))</f>
        <v/>
      </c>
      <c r="Q524" s="170" t="str">
        <f>IF(OR(AND(OR($J524="Retired",$J524="Permanent Low-Use"),$K524&lt;=2022),(AND($J524="New",$K524&gt;2022))),"N/A",IF($N524=0,0,IF(ISERROR(VLOOKUP($E524,'Source Data'!$B$29:$J$60, MATCH($L524, 'Source Data'!$B$26:$J$26,1),TRUE))=TRUE,"",VLOOKUP($E524,'Source Data'!$B$29:$J$60,MATCH($L524, 'Source Data'!$B$26:$J$26,1),TRUE))))</f>
        <v/>
      </c>
      <c r="R524" s="170" t="str">
        <f>IF(OR(AND(OR($J524="Retired",$J524="Permanent Low-Use"),$K524&lt;=2023),(AND($J524="New",$K524&gt;2023))),"N/A",IF($N524=0,0,IF(ISERROR(VLOOKUP($E524,'Source Data'!$B$29:$J$60, MATCH($L524, 'Source Data'!$B$26:$J$26,1),TRUE))=TRUE,"",VLOOKUP($E524,'Source Data'!$B$29:$J$60,MATCH($L524, 'Source Data'!$B$26:$J$26,1),TRUE))))</f>
        <v/>
      </c>
      <c r="S524" s="170" t="str">
        <f>IF(OR(AND(OR($J524="Retired",$J524="Permanent Low-Use"),$K524&lt;=2024),(AND($J524="New",$K524&gt;2024))),"N/A",IF($N524=0,0,IF(ISERROR(VLOOKUP($E524,'Source Data'!$B$29:$J$60, MATCH($L524, 'Source Data'!$B$26:$J$26,1),TRUE))=TRUE,"",VLOOKUP($E524,'Source Data'!$B$29:$J$60,MATCH($L524, 'Source Data'!$B$26:$J$26,1),TRUE))))</f>
        <v/>
      </c>
      <c r="T524" s="170" t="str">
        <f>IF(OR(AND(OR($J524="Retired",$J524="Permanent Low-Use"),$K524&lt;=2025),(AND($J524="New",$K524&gt;2025))),"N/A",IF($N524=0,0,IF(ISERROR(VLOOKUP($E524,'Source Data'!$B$29:$J$60, MATCH($L524, 'Source Data'!$B$26:$J$26,1),TRUE))=TRUE,"",VLOOKUP($E524,'Source Data'!$B$29:$J$60,MATCH($L524, 'Source Data'!$B$26:$J$26,1),TRUE))))</f>
        <v/>
      </c>
      <c r="U524" s="170" t="str">
        <f>IF(OR(AND(OR($J524="Retired",$J524="Permanent Low-Use"),$K524&lt;=2026),(AND($J524="New",$K524&gt;2026))),"N/A",IF($N524=0,0,IF(ISERROR(VLOOKUP($E524,'Source Data'!$B$29:$J$60, MATCH($L524, 'Source Data'!$B$26:$J$26,1),TRUE))=TRUE,"",VLOOKUP($E524,'Source Data'!$B$29:$J$60,MATCH($L524, 'Source Data'!$B$26:$J$26,1),TRUE))))</f>
        <v/>
      </c>
      <c r="V524" s="170" t="str">
        <f>IF(OR(AND(OR($J524="Retired",$J524="Permanent Low-Use"),$K524&lt;=2027),(AND($J524="New",$K524&gt;2027))),"N/A",IF($N524=0,0,IF(ISERROR(VLOOKUP($E524,'Source Data'!$B$29:$J$60, MATCH($L524, 'Source Data'!$B$26:$J$26,1),TRUE))=TRUE,"",VLOOKUP($E524,'Source Data'!$B$29:$J$60,MATCH($L524, 'Source Data'!$B$26:$J$26,1),TRUE))))</f>
        <v/>
      </c>
      <c r="W524" s="170" t="str">
        <f>IF(OR(AND(OR($J524="Retired",$J524="Permanent Low-Use"),$K524&lt;=2028),(AND($J524="New",$K524&gt;2028))),"N/A",IF($N524=0,0,IF(ISERROR(VLOOKUP($E524,'Source Data'!$B$29:$J$60, MATCH($L524, 'Source Data'!$B$26:$J$26,1),TRUE))=TRUE,"",VLOOKUP($E524,'Source Data'!$B$29:$J$60,MATCH($L524, 'Source Data'!$B$26:$J$26,1),TRUE))))</f>
        <v/>
      </c>
      <c r="X524" s="170" t="str">
        <f>IF(OR(AND(OR($J524="Retired",$J524="Permanent Low-Use"),$K524&lt;=2029),(AND($J524="New",$K524&gt;2029))),"N/A",IF($N524=0,0,IF(ISERROR(VLOOKUP($E524,'Source Data'!$B$29:$J$60, MATCH($L524, 'Source Data'!$B$26:$J$26,1),TRUE))=TRUE,"",VLOOKUP($E524,'Source Data'!$B$29:$J$60,MATCH($L524, 'Source Data'!$B$26:$J$26,1),TRUE))))</f>
        <v/>
      </c>
      <c r="Y524" s="170" t="str">
        <f>IF(OR(AND(OR($J524="Retired",$J524="Permanent Low-Use"),$K524&lt;=2030),(AND($J524="New",$K524&gt;2030))),"N/A",IF($N524=0,0,IF(ISERROR(VLOOKUP($E524,'Source Data'!$B$29:$J$60, MATCH($L524, 'Source Data'!$B$26:$J$26,1),TRUE))=TRUE,"",VLOOKUP($E524,'Source Data'!$B$29:$J$60,MATCH($L524, 'Source Data'!$B$26:$J$26,1),TRUE))))</f>
        <v/>
      </c>
      <c r="Z524" s="171" t="str">
        <f>IF(ISNUMBER($L524),IF(OR(AND(OR($J524="Retired",$J524="Permanent Low-Use"),$K524&lt;=2020),(AND($J524="New",$K524&gt;2020))),"N/A",VLOOKUP($F524,'Source Data'!$B$15:$I$22,5)),"")</f>
        <v/>
      </c>
      <c r="AA524" s="171" t="str">
        <f>IF(ISNUMBER($F524), IF(OR(AND(OR($J524="Retired", $J524="Permanent Low-Use"), $K524&lt;=2021), (AND($J524= "New", $K524&gt;2021))), "N/A", VLOOKUP($F524, 'Source Data'!$B$15:$I$22,6)), "")</f>
        <v/>
      </c>
      <c r="AB524" s="171" t="str">
        <f>IF(ISNUMBER($F524), IF(OR(AND(OR($J524="Retired", $J524="Permanent Low-Use"), $K524&lt;=2022), (AND($J524= "New", $K524&gt;2022))), "N/A", VLOOKUP($F524, 'Source Data'!$B$15:$I$22,7)), "")</f>
        <v/>
      </c>
      <c r="AC524" s="171" t="str">
        <f>IF(ISNUMBER($F524), IF(OR(AND(OR($J524="Retired", $J524="Permanent Low-Use"), $K524&lt;=2023), (AND($J524= "New", $K524&gt;2023))), "N/A", VLOOKUP($F524, 'Source Data'!$B$15:$I$22,8)), "")</f>
        <v/>
      </c>
      <c r="AD524" s="171" t="str">
        <f>IF(ISNUMBER($F524), IF(OR(AND(OR($J524="Retired", $J524="Permanent Low-Use"), $K524&lt;=2024), (AND($J524= "New", $K524&gt;2024))), "N/A", VLOOKUP($F524, 'Source Data'!$B$15:$I$22,8)), "")</f>
        <v/>
      </c>
      <c r="AE524" s="171" t="str">
        <f>IF(ISNUMBER($F524), IF(OR(AND(OR($J524="Retired", $J524="Permanent Low-Use"), $K524&lt;=2025), (AND($J524= "New", $K524&gt;2025))), "N/A", VLOOKUP($F524, 'Source Data'!$B$15:$I$22,8)), "")</f>
        <v/>
      </c>
      <c r="AF524" s="171" t="str">
        <f>IF(ISNUMBER($F524), IF(OR(AND(OR($J524="Retired", $J524="Permanent Low-Use"), $K524&lt;=2026), (AND($J524= "New", $K524&gt;2026))), "N/A", VLOOKUP($F524, 'Source Data'!$B$15:$I$22,8)), "")</f>
        <v/>
      </c>
      <c r="AG524" s="171" t="str">
        <f>IF(ISNUMBER($F524), IF(OR(AND(OR($J524="Retired", $J524="Permanent Low-Use"), $K524&lt;=2027), (AND($J524= "New", $K524&gt;2027))), "N/A", VLOOKUP($F524, 'Source Data'!$B$15:$I$22,8)), "")</f>
        <v/>
      </c>
      <c r="AH524" s="171" t="str">
        <f>IF(ISNUMBER($F524), IF(OR(AND(OR($J524="Retired", $J524="Permanent Low-Use"), $K524&lt;=2028), (AND($J524= "New", $K524&gt;2028))), "N/A", VLOOKUP($F524, 'Source Data'!$B$15:$I$22,8)), "")</f>
        <v/>
      </c>
      <c r="AI524" s="171" t="str">
        <f>IF(ISNUMBER($F524), IF(OR(AND(OR($J524="Retired", $J524="Permanent Low-Use"), $K524&lt;=2029), (AND($J524= "New", $K524&gt;2029))), "N/A", VLOOKUP($F524, 'Source Data'!$B$15:$I$22,8)), "")</f>
        <v/>
      </c>
      <c r="AJ524" s="171" t="str">
        <f>IF(ISNUMBER($F524), IF(OR(AND(OR($J524="Retired", $J524="Permanent Low-Use"), $K524&lt;=2030), (AND($J524= "New", $K524&gt;2030))), "N/A", VLOOKUP($F524, 'Source Data'!$B$15:$I$22,8)), "")</f>
        <v/>
      </c>
      <c r="AK524" s="171" t="str">
        <f>IF($N524= 0, "N/A", IF(ISERROR(VLOOKUP($F524, 'Source Data'!$B$4:$C$11,2)), "", VLOOKUP($F524, 'Source Data'!$B$4:$C$11,2)))</f>
        <v/>
      </c>
    </row>
    <row r="525" spans="1:37" x14ac:dyDescent="0.35">
      <c r="A525" s="99"/>
      <c r="B525" s="89"/>
      <c r="C525" s="90"/>
      <c r="D525" s="90"/>
      <c r="E525" s="91"/>
      <c r="F525" s="91"/>
      <c r="G525" s="86"/>
      <c r="H525" s="87"/>
      <c r="I525" s="86"/>
      <c r="J525" s="88"/>
      <c r="K525" s="92"/>
      <c r="L525" s="168" t="str">
        <f t="shared" si="19"/>
        <v/>
      </c>
      <c r="M525" s="170" t="str">
        <f>IF(ISERROR(VLOOKUP(E525,'Source Data'!$B$67:$J$97, MATCH(F525, 'Source Data'!$B$64:$J$64,1),TRUE))=TRUE,"",VLOOKUP(E525,'Source Data'!$B$67:$J$97,MATCH(F525, 'Source Data'!$B$64:$J$64,1),TRUE))</f>
        <v/>
      </c>
      <c r="N525" s="169" t="str">
        <f t="shared" si="20"/>
        <v/>
      </c>
      <c r="O525" s="170" t="str">
        <f>IF(OR(AND(OR($J525="Retired",$J525="Permanent Low-Use"),$K525&lt;=2020),(AND($J525="New",$K525&gt;2020))),"N/A",IF($N525=0,0,IF(ISERROR(VLOOKUP($E525,'Source Data'!$B$29:$J$60, MATCH($L525, 'Source Data'!$B$26:$J$26,1),TRUE))=TRUE,"",VLOOKUP($E525,'Source Data'!$B$29:$J$60,MATCH($L525, 'Source Data'!$B$26:$J$26,1),TRUE))))</f>
        <v/>
      </c>
      <c r="P525" s="170" t="str">
        <f>IF(OR(AND(OR($J525="Retired",$J525="Permanent Low-Use"),$K525&lt;=2021),(AND($J525="New",$K525&gt;2021))),"N/A",IF($N525=0,0,IF(ISERROR(VLOOKUP($E525,'Source Data'!$B$29:$J$60, MATCH($L525, 'Source Data'!$B$26:$J$26,1),TRUE))=TRUE,"",VLOOKUP($E525,'Source Data'!$B$29:$J$60,MATCH($L525, 'Source Data'!$B$26:$J$26,1),TRUE))))</f>
        <v/>
      </c>
      <c r="Q525" s="170" t="str">
        <f>IF(OR(AND(OR($J525="Retired",$J525="Permanent Low-Use"),$K525&lt;=2022),(AND($J525="New",$K525&gt;2022))),"N/A",IF($N525=0,0,IF(ISERROR(VLOOKUP($E525,'Source Data'!$B$29:$J$60, MATCH($L525, 'Source Data'!$B$26:$J$26,1),TRUE))=TRUE,"",VLOOKUP($E525,'Source Data'!$B$29:$J$60,MATCH($L525, 'Source Data'!$B$26:$J$26,1),TRUE))))</f>
        <v/>
      </c>
      <c r="R525" s="170" t="str">
        <f>IF(OR(AND(OR($J525="Retired",$J525="Permanent Low-Use"),$K525&lt;=2023),(AND($J525="New",$K525&gt;2023))),"N/A",IF($N525=0,0,IF(ISERROR(VLOOKUP($E525,'Source Data'!$B$29:$J$60, MATCH($L525, 'Source Data'!$B$26:$J$26,1),TRUE))=TRUE,"",VLOOKUP($E525,'Source Data'!$B$29:$J$60,MATCH($L525, 'Source Data'!$B$26:$J$26,1),TRUE))))</f>
        <v/>
      </c>
      <c r="S525" s="170" t="str">
        <f>IF(OR(AND(OR($J525="Retired",$J525="Permanent Low-Use"),$K525&lt;=2024),(AND($J525="New",$K525&gt;2024))),"N/A",IF($N525=0,0,IF(ISERROR(VLOOKUP($E525,'Source Data'!$B$29:$J$60, MATCH($L525, 'Source Data'!$B$26:$J$26,1),TRUE))=TRUE,"",VLOOKUP($E525,'Source Data'!$B$29:$J$60,MATCH($L525, 'Source Data'!$B$26:$J$26,1),TRUE))))</f>
        <v/>
      </c>
      <c r="T525" s="170" t="str">
        <f>IF(OR(AND(OR($J525="Retired",$J525="Permanent Low-Use"),$K525&lt;=2025),(AND($J525="New",$K525&gt;2025))),"N/A",IF($N525=0,0,IF(ISERROR(VLOOKUP($E525,'Source Data'!$B$29:$J$60, MATCH($L525, 'Source Data'!$B$26:$J$26,1),TRUE))=TRUE,"",VLOOKUP($E525,'Source Data'!$B$29:$J$60,MATCH($L525, 'Source Data'!$B$26:$J$26,1),TRUE))))</f>
        <v/>
      </c>
      <c r="U525" s="170" t="str">
        <f>IF(OR(AND(OR($J525="Retired",$J525="Permanent Low-Use"),$K525&lt;=2026),(AND($J525="New",$K525&gt;2026))),"N/A",IF($N525=0,0,IF(ISERROR(VLOOKUP($E525,'Source Data'!$B$29:$J$60, MATCH($L525, 'Source Data'!$B$26:$J$26,1),TRUE))=TRUE,"",VLOOKUP($E525,'Source Data'!$B$29:$J$60,MATCH($L525, 'Source Data'!$B$26:$J$26,1),TRUE))))</f>
        <v/>
      </c>
      <c r="V525" s="170" t="str">
        <f>IF(OR(AND(OR($J525="Retired",$J525="Permanent Low-Use"),$K525&lt;=2027),(AND($J525="New",$K525&gt;2027))),"N/A",IF($N525=0,0,IF(ISERROR(VLOOKUP($E525,'Source Data'!$B$29:$J$60, MATCH($L525, 'Source Data'!$B$26:$J$26,1),TRUE))=TRUE,"",VLOOKUP($E525,'Source Data'!$B$29:$J$60,MATCH($L525, 'Source Data'!$B$26:$J$26,1),TRUE))))</f>
        <v/>
      </c>
      <c r="W525" s="170" t="str">
        <f>IF(OR(AND(OR($J525="Retired",$J525="Permanent Low-Use"),$K525&lt;=2028),(AND($J525="New",$K525&gt;2028))),"N/A",IF($N525=0,0,IF(ISERROR(VLOOKUP($E525,'Source Data'!$B$29:$J$60, MATCH($L525, 'Source Data'!$B$26:$J$26,1),TRUE))=TRUE,"",VLOOKUP($E525,'Source Data'!$B$29:$J$60,MATCH($L525, 'Source Data'!$B$26:$J$26,1),TRUE))))</f>
        <v/>
      </c>
      <c r="X525" s="170" t="str">
        <f>IF(OR(AND(OR($J525="Retired",$J525="Permanent Low-Use"),$K525&lt;=2029),(AND($J525="New",$K525&gt;2029))),"N/A",IF($N525=0,0,IF(ISERROR(VLOOKUP($E525,'Source Data'!$B$29:$J$60, MATCH($L525, 'Source Data'!$B$26:$J$26,1),TRUE))=TRUE,"",VLOOKUP($E525,'Source Data'!$B$29:$J$60,MATCH($L525, 'Source Data'!$B$26:$J$26,1),TRUE))))</f>
        <v/>
      </c>
      <c r="Y525" s="170" t="str">
        <f>IF(OR(AND(OR($J525="Retired",$J525="Permanent Low-Use"),$K525&lt;=2030),(AND($J525="New",$K525&gt;2030))),"N/A",IF($N525=0,0,IF(ISERROR(VLOOKUP($E525,'Source Data'!$B$29:$J$60, MATCH($L525, 'Source Data'!$B$26:$J$26,1),TRUE))=TRUE,"",VLOOKUP($E525,'Source Data'!$B$29:$J$60,MATCH($L525, 'Source Data'!$B$26:$J$26,1),TRUE))))</f>
        <v/>
      </c>
      <c r="Z525" s="171" t="str">
        <f>IF(ISNUMBER($L525),IF(OR(AND(OR($J525="Retired",$J525="Permanent Low-Use"),$K525&lt;=2020),(AND($J525="New",$K525&gt;2020))),"N/A",VLOOKUP($F525,'Source Data'!$B$15:$I$22,5)),"")</f>
        <v/>
      </c>
      <c r="AA525" s="171" t="str">
        <f>IF(ISNUMBER($F525), IF(OR(AND(OR($J525="Retired", $J525="Permanent Low-Use"), $K525&lt;=2021), (AND($J525= "New", $K525&gt;2021))), "N/A", VLOOKUP($F525, 'Source Data'!$B$15:$I$22,6)), "")</f>
        <v/>
      </c>
      <c r="AB525" s="171" t="str">
        <f>IF(ISNUMBER($F525), IF(OR(AND(OR($J525="Retired", $J525="Permanent Low-Use"), $K525&lt;=2022), (AND($J525= "New", $K525&gt;2022))), "N/A", VLOOKUP($F525, 'Source Data'!$B$15:$I$22,7)), "")</f>
        <v/>
      </c>
      <c r="AC525" s="171" t="str">
        <f>IF(ISNUMBER($F525), IF(OR(AND(OR($J525="Retired", $J525="Permanent Low-Use"), $K525&lt;=2023), (AND($J525= "New", $K525&gt;2023))), "N/A", VLOOKUP($F525, 'Source Data'!$B$15:$I$22,8)), "")</f>
        <v/>
      </c>
      <c r="AD525" s="171" t="str">
        <f>IF(ISNUMBER($F525), IF(OR(AND(OR($J525="Retired", $J525="Permanent Low-Use"), $K525&lt;=2024), (AND($J525= "New", $K525&gt;2024))), "N/A", VLOOKUP($F525, 'Source Data'!$B$15:$I$22,8)), "")</f>
        <v/>
      </c>
      <c r="AE525" s="171" t="str">
        <f>IF(ISNUMBER($F525), IF(OR(AND(OR($J525="Retired", $J525="Permanent Low-Use"), $K525&lt;=2025), (AND($J525= "New", $K525&gt;2025))), "N/A", VLOOKUP($F525, 'Source Data'!$B$15:$I$22,8)), "")</f>
        <v/>
      </c>
      <c r="AF525" s="171" t="str">
        <f>IF(ISNUMBER($F525), IF(OR(AND(OR($J525="Retired", $J525="Permanent Low-Use"), $K525&lt;=2026), (AND($J525= "New", $K525&gt;2026))), "N/A", VLOOKUP($F525, 'Source Data'!$B$15:$I$22,8)), "")</f>
        <v/>
      </c>
      <c r="AG525" s="171" t="str">
        <f>IF(ISNUMBER($F525), IF(OR(AND(OR($J525="Retired", $J525="Permanent Low-Use"), $K525&lt;=2027), (AND($J525= "New", $K525&gt;2027))), "N/A", VLOOKUP($F525, 'Source Data'!$B$15:$I$22,8)), "")</f>
        <v/>
      </c>
      <c r="AH525" s="171" t="str">
        <f>IF(ISNUMBER($F525), IF(OR(AND(OR($J525="Retired", $J525="Permanent Low-Use"), $K525&lt;=2028), (AND($J525= "New", $K525&gt;2028))), "N/A", VLOOKUP($F525, 'Source Data'!$B$15:$I$22,8)), "")</f>
        <v/>
      </c>
      <c r="AI525" s="171" t="str">
        <f>IF(ISNUMBER($F525), IF(OR(AND(OR($J525="Retired", $J525="Permanent Low-Use"), $K525&lt;=2029), (AND($J525= "New", $K525&gt;2029))), "N/A", VLOOKUP($F525, 'Source Data'!$B$15:$I$22,8)), "")</f>
        <v/>
      </c>
      <c r="AJ525" s="171" t="str">
        <f>IF(ISNUMBER($F525), IF(OR(AND(OR($J525="Retired", $J525="Permanent Low-Use"), $K525&lt;=2030), (AND($J525= "New", $K525&gt;2030))), "N/A", VLOOKUP($F525, 'Source Data'!$B$15:$I$22,8)), "")</f>
        <v/>
      </c>
      <c r="AK525" s="171" t="str">
        <f>IF($N525= 0, "N/A", IF(ISERROR(VLOOKUP($F525, 'Source Data'!$B$4:$C$11,2)), "", VLOOKUP($F525, 'Source Data'!$B$4:$C$11,2)))</f>
        <v/>
      </c>
    </row>
    <row r="526" spans="1:37" x14ac:dyDescent="0.35">
      <c r="A526" s="99"/>
      <c r="B526" s="89"/>
      <c r="C526" s="90"/>
      <c r="D526" s="90"/>
      <c r="E526" s="91"/>
      <c r="F526" s="91"/>
      <c r="G526" s="86"/>
      <c r="H526" s="87"/>
      <c r="I526" s="86"/>
      <c r="J526" s="88"/>
      <c r="K526" s="92"/>
      <c r="L526" s="168" t="str">
        <f t="shared" si="19"/>
        <v/>
      </c>
      <c r="M526" s="170" t="str">
        <f>IF(ISERROR(VLOOKUP(E526,'Source Data'!$B$67:$J$97, MATCH(F526, 'Source Data'!$B$64:$J$64,1),TRUE))=TRUE,"",VLOOKUP(E526,'Source Data'!$B$67:$J$97,MATCH(F526, 'Source Data'!$B$64:$J$64,1),TRUE))</f>
        <v/>
      </c>
      <c r="N526" s="169" t="str">
        <f t="shared" si="20"/>
        <v/>
      </c>
      <c r="O526" s="170" t="str">
        <f>IF(OR(AND(OR($J526="Retired",$J526="Permanent Low-Use"),$K526&lt;=2020),(AND($J526="New",$K526&gt;2020))),"N/A",IF($N526=0,0,IF(ISERROR(VLOOKUP($E526,'Source Data'!$B$29:$J$60, MATCH($L526, 'Source Data'!$B$26:$J$26,1),TRUE))=TRUE,"",VLOOKUP($E526,'Source Data'!$B$29:$J$60,MATCH($L526, 'Source Data'!$B$26:$J$26,1),TRUE))))</f>
        <v/>
      </c>
      <c r="P526" s="170" t="str">
        <f>IF(OR(AND(OR($J526="Retired",$J526="Permanent Low-Use"),$K526&lt;=2021),(AND($J526="New",$K526&gt;2021))),"N/A",IF($N526=0,0,IF(ISERROR(VLOOKUP($E526,'Source Data'!$B$29:$J$60, MATCH($L526, 'Source Data'!$B$26:$J$26,1),TRUE))=TRUE,"",VLOOKUP($E526,'Source Data'!$B$29:$J$60,MATCH($L526, 'Source Data'!$B$26:$J$26,1),TRUE))))</f>
        <v/>
      </c>
      <c r="Q526" s="170" t="str">
        <f>IF(OR(AND(OR($J526="Retired",$J526="Permanent Low-Use"),$K526&lt;=2022),(AND($J526="New",$K526&gt;2022))),"N/A",IF($N526=0,0,IF(ISERROR(VLOOKUP($E526,'Source Data'!$B$29:$J$60, MATCH($L526, 'Source Data'!$B$26:$J$26,1),TRUE))=TRUE,"",VLOOKUP($E526,'Source Data'!$B$29:$J$60,MATCH($L526, 'Source Data'!$B$26:$J$26,1),TRUE))))</f>
        <v/>
      </c>
      <c r="R526" s="170" t="str">
        <f>IF(OR(AND(OR($J526="Retired",$J526="Permanent Low-Use"),$K526&lt;=2023),(AND($J526="New",$K526&gt;2023))),"N/A",IF($N526=0,0,IF(ISERROR(VLOOKUP($E526,'Source Data'!$B$29:$J$60, MATCH($L526, 'Source Data'!$B$26:$J$26,1),TRUE))=TRUE,"",VLOOKUP($E526,'Source Data'!$B$29:$J$60,MATCH($L526, 'Source Data'!$B$26:$J$26,1),TRUE))))</f>
        <v/>
      </c>
      <c r="S526" s="170" t="str">
        <f>IF(OR(AND(OR($J526="Retired",$J526="Permanent Low-Use"),$K526&lt;=2024),(AND($J526="New",$K526&gt;2024))),"N/A",IF($N526=0,0,IF(ISERROR(VLOOKUP($E526,'Source Data'!$B$29:$J$60, MATCH($L526, 'Source Data'!$B$26:$J$26,1),TRUE))=TRUE,"",VLOOKUP($E526,'Source Data'!$B$29:$J$60,MATCH($L526, 'Source Data'!$B$26:$J$26,1),TRUE))))</f>
        <v/>
      </c>
      <c r="T526" s="170" t="str">
        <f>IF(OR(AND(OR($J526="Retired",$J526="Permanent Low-Use"),$K526&lt;=2025),(AND($J526="New",$K526&gt;2025))),"N/A",IF($N526=0,0,IF(ISERROR(VLOOKUP($E526,'Source Data'!$B$29:$J$60, MATCH($L526, 'Source Data'!$B$26:$J$26,1),TRUE))=TRUE,"",VLOOKUP($E526,'Source Data'!$B$29:$J$60,MATCH($L526, 'Source Data'!$B$26:$J$26,1),TRUE))))</f>
        <v/>
      </c>
      <c r="U526" s="170" t="str">
        <f>IF(OR(AND(OR($J526="Retired",$J526="Permanent Low-Use"),$K526&lt;=2026),(AND($J526="New",$K526&gt;2026))),"N/A",IF($N526=0,0,IF(ISERROR(VLOOKUP($E526,'Source Data'!$B$29:$J$60, MATCH($L526, 'Source Data'!$B$26:$J$26,1),TRUE))=TRUE,"",VLOOKUP($E526,'Source Data'!$B$29:$J$60,MATCH($L526, 'Source Data'!$B$26:$J$26,1),TRUE))))</f>
        <v/>
      </c>
      <c r="V526" s="170" t="str">
        <f>IF(OR(AND(OR($J526="Retired",$J526="Permanent Low-Use"),$K526&lt;=2027),(AND($J526="New",$K526&gt;2027))),"N/A",IF($N526=0,0,IF(ISERROR(VLOOKUP($E526,'Source Data'!$B$29:$J$60, MATCH($L526, 'Source Data'!$B$26:$J$26,1),TRUE))=TRUE,"",VLOOKUP($E526,'Source Data'!$B$29:$J$60,MATCH($L526, 'Source Data'!$B$26:$J$26,1),TRUE))))</f>
        <v/>
      </c>
      <c r="W526" s="170" t="str">
        <f>IF(OR(AND(OR($J526="Retired",$J526="Permanent Low-Use"),$K526&lt;=2028),(AND($J526="New",$K526&gt;2028))),"N/A",IF($N526=0,0,IF(ISERROR(VLOOKUP($E526,'Source Data'!$B$29:$J$60, MATCH($L526, 'Source Data'!$B$26:$J$26,1),TRUE))=TRUE,"",VLOOKUP($E526,'Source Data'!$B$29:$J$60,MATCH($L526, 'Source Data'!$B$26:$J$26,1),TRUE))))</f>
        <v/>
      </c>
      <c r="X526" s="170" t="str">
        <f>IF(OR(AND(OR($J526="Retired",$J526="Permanent Low-Use"),$K526&lt;=2029),(AND($J526="New",$K526&gt;2029))),"N/A",IF($N526=0,0,IF(ISERROR(VLOOKUP($E526,'Source Data'!$B$29:$J$60, MATCH($L526, 'Source Data'!$B$26:$J$26,1),TRUE))=TRUE,"",VLOOKUP($E526,'Source Data'!$B$29:$J$60,MATCH($L526, 'Source Data'!$B$26:$J$26,1),TRUE))))</f>
        <v/>
      </c>
      <c r="Y526" s="170" t="str">
        <f>IF(OR(AND(OR($J526="Retired",$J526="Permanent Low-Use"),$K526&lt;=2030),(AND($J526="New",$K526&gt;2030))),"N/A",IF($N526=0,0,IF(ISERROR(VLOOKUP($E526,'Source Data'!$B$29:$J$60, MATCH($L526, 'Source Data'!$B$26:$J$26,1),TRUE))=TRUE,"",VLOOKUP($E526,'Source Data'!$B$29:$J$60,MATCH($L526, 'Source Data'!$B$26:$J$26,1),TRUE))))</f>
        <v/>
      </c>
      <c r="Z526" s="171" t="str">
        <f>IF(ISNUMBER($L526),IF(OR(AND(OR($J526="Retired",$J526="Permanent Low-Use"),$K526&lt;=2020),(AND($J526="New",$K526&gt;2020))),"N/A",VLOOKUP($F526,'Source Data'!$B$15:$I$22,5)),"")</f>
        <v/>
      </c>
      <c r="AA526" s="171" t="str">
        <f>IF(ISNUMBER($F526), IF(OR(AND(OR($J526="Retired", $J526="Permanent Low-Use"), $K526&lt;=2021), (AND($J526= "New", $K526&gt;2021))), "N/A", VLOOKUP($F526, 'Source Data'!$B$15:$I$22,6)), "")</f>
        <v/>
      </c>
      <c r="AB526" s="171" t="str">
        <f>IF(ISNUMBER($F526), IF(OR(AND(OR($J526="Retired", $J526="Permanent Low-Use"), $K526&lt;=2022), (AND($J526= "New", $K526&gt;2022))), "N/A", VLOOKUP($F526, 'Source Data'!$B$15:$I$22,7)), "")</f>
        <v/>
      </c>
      <c r="AC526" s="171" t="str">
        <f>IF(ISNUMBER($F526), IF(OR(AND(OR($J526="Retired", $J526="Permanent Low-Use"), $K526&lt;=2023), (AND($J526= "New", $K526&gt;2023))), "N/A", VLOOKUP($F526, 'Source Data'!$B$15:$I$22,8)), "")</f>
        <v/>
      </c>
      <c r="AD526" s="171" t="str">
        <f>IF(ISNUMBER($F526), IF(OR(AND(OR($J526="Retired", $J526="Permanent Low-Use"), $K526&lt;=2024), (AND($J526= "New", $K526&gt;2024))), "N/A", VLOOKUP($F526, 'Source Data'!$B$15:$I$22,8)), "")</f>
        <v/>
      </c>
      <c r="AE526" s="171" t="str">
        <f>IF(ISNUMBER($F526), IF(OR(AND(OR($J526="Retired", $J526="Permanent Low-Use"), $K526&lt;=2025), (AND($J526= "New", $K526&gt;2025))), "N/A", VLOOKUP($F526, 'Source Data'!$B$15:$I$22,8)), "")</f>
        <v/>
      </c>
      <c r="AF526" s="171" t="str">
        <f>IF(ISNUMBER($F526), IF(OR(AND(OR($J526="Retired", $J526="Permanent Low-Use"), $K526&lt;=2026), (AND($J526= "New", $K526&gt;2026))), "N/A", VLOOKUP($F526, 'Source Data'!$B$15:$I$22,8)), "")</f>
        <v/>
      </c>
      <c r="AG526" s="171" t="str">
        <f>IF(ISNUMBER($F526), IF(OR(AND(OR($J526="Retired", $J526="Permanent Low-Use"), $K526&lt;=2027), (AND($J526= "New", $K526&gt;2027))), "N/A", VLOOKUP($F526, 'Source Data'!$B$15:$I$22,8)), "")</f>
        <v/>
      </c>
      <c r="AH526" s="171" t="str">
        <f>IF(ISNUMBER($F526), IF(OR(AND(OR($J526="Retired", $J526="Permanent Low-Use"), $K526&lt;=2028), (AND($J526= "New", $K526&gt;2028))), "N/A", VLOOKUP($F526, 'Source Data'!$B$15:$I$22,8)), "")</f>
        <v/>
      </c>
      <c r="AI526" s="171" t="str">
        <f>IF(ISNUMBER($F526), IF(OR(AND(OR($J526="Retired", $J526="Permanent Low-Use"), $K526&lt;=2029), (AND($J526= "New", $K526&gt;2029))), "N/A", VLOOKUP($F526, 'Source Data'!$B$15:$I$22,8)), "")</f>
        <v/>
      </c>
      <c r="AJ526" s="171" t="str">
        <f>IF(ISNUMBER($F526), IF(OR(AND(OR($J526="Retired", $J526="Permanent Low-Use"), $K526&lt;=2030), (AND($J526= "New", $K526&gt;2030))), "N/A", VLOOKUP($F526, 'Source Data'!$B$15:$I$22,8)), "")</f>
        <v/>
      </c>
      <c r="AK526" s="171" t="str">
        <f>IF($N526= 0, "N/A", IF(ISERROR(VLOOKUP($F526, 'Source Data'!$B$4:$C$11,2)), "", VLOOKUP($F526, 'Source Data'!$B$4:$C$11,2)))</f>
        <v/>
      </c>
    </row>
    <row r="527" spans="1:37" x14ac:dyDescent="0.35">
      <c r="A527" s="99"/>
      <c r="B527" s="89"/>
      <c r="C527" s="90"/>
      <c r="D527" s="90"/>
      <c r="E527" s="91"/>
      <c r="F527" s="91"/>
      <c r="G527" s="86"/>
      <c r="H527" s="87"/>
      <c r="I527" s="86"/>
      <c r="J527" s="88"/>
      <c r="K527" s="92"/>
      <c r="L527" s="168" t="str">
        <f t="shared" si="19"/>
        <v/>
      </c>
      <c r="M527" s="170" t="str">
        <f>IF(ISERROR(VLOOKUP(E527,'Source Data'!$B$67:$J$97, MATCH(F527, 'Source Data'!$B$64:$J$64,1),TRUE))=TRUE,"",VLOOKUP(E527,'Source Data'!$B$67:$J$97,MATCH(F527, 'Source Data'!$B$64:$J$64,1),TRUE))</f>
        <v/>
      </c>
      <c r="N527" s="169" t="str">
        <f t="shared" si="20"/>
        <v/>
      </c>
      <c r="O527" s="170" t="str">
        <f>IF(OR(AND(OR($J527="Retired",$J527="Permanent Low-Use"),$K527&lt;=2020),(AND($J527="New",$K527&gt;2020))),"N/A",IF($N527=0,0,IF(ISERROR(VLOOKUP($E527,'Source Data'!$B$29:$J$60, MATCH($L527, 'Source Data'!$B$26:$J$26,1),TRUE))=TRUE,"",VLOOKUP($E527,'Source Data'!$B$29:$J$60,MATCH($L527, 'Source Data'!$B$26:$J$26,1),TRUE))))</f>
        <v/>
      </c>
      <c r="P527" s="170" t="str">
        <f>IF(OR(AND(OR($J527="Retired",$J527="Permanent Low-Use"),$K527&lt;=2021),(AND($J527="New",$K527&gt;2021))),"N/A",IF($N527=0,0,IF(ISERROR(VLOOKUP($E527,'Source Data'!$B$29:$J$60, MATCH($L527, 'Source Data'!$B$26:$J$26,1),TRUE))=TRUE,"",VLOOKUP($E527,'Source Data'!$B$29:$J$60,MATCH($L527, 'Source Data'!$B$26:$J$26,1),TRUE))))</f>
        <v/>
      </c>
      <c r="Q527" s="170" t="str">
        <f>IF(OR(AND(OR($J527="Retired",$J527="Permanent Low-Use"),$K527&lt;=2022),(AND($J527="New",$K527&gt;2022))),"N/A",IF($N527=0,0,IF(ISERROR(VLOOKUP($E527,'Source Data'!$B$29:$J$60, MATCH($L527, 'Source Data'!$B$26:$J$26,1),TRUE))=TRUE,"",VLOOKUP($E527,'Source Data'!$B$29:$J$60,MATCH($L527, 'Source Data'!$B$26:$J$26,1),TRUE))))</f>
        <v/>
      </c>
      <c r="R527" s="170" t="str">
        <f>IF(OR(AND(OR($J527="Retired",$J527="Permanent Low-Use"),$K527&lt;=2023),(AND($J527="New",$K527&gt;2023))),"N/A",IF($N527=0,0,IF(ISERROR(VLOOKUP($E527,'Source Data'!$B$29:$J$60, MATCH($L527, 'Source Data'!$B$26:$J$26,1),TRUE))=TRUE,"",VLOOKUP($E527,'Source Data'!$B$29:$J$60,MATCH($L527, 'Source Data'!$B$26:$J$26,1),TRUE))))</f>
        <v/>
      </c>
      <c r="S527" s="170" t="str">
        <f>IF(OR(AND(OR($J527="Retired",$J527="Permanent Low-Use"),$K527&lt;=2024),(AND($J527="New",$K527&gt;2024))),"N/A",IF($N527=0,0,IF(ISERROR(VLOOKUP($E527,'Source Data'!$B$29:$J$60, MATCH($L527, 'Source Data'!$B$26:$J$26,1),TRUE))=TRUE,"",VLOOKUP($E527,'Source Data'!$B$29:$J$60,MATCH($L527, 'Source Data'!$B$26:$J$26,1),TRUE))))</f>
        <v/>
      </c>
      <c r="T527" s="170" t="str">
        <f>IF(OR(AND(OR($J527="Retired",$J527="Permanent Low-Use"),$K527&lt;=2025),(AND($J527="New",$K527&gt;2025))),"N/A",IF($N527=0,0,IF(ISERROR(VLOOKUP($E527,'Source Data'!$B$29:$J$60, MATCH($L527, 'Source Data'!$B$26:$J$26,1),TRUE))=TRUE,"",VLOOKUP($E527,'Source Data'!$B$29:$J$60,MATCH($L527, 'Source Data'!$B$26:$J$26,1),TRUE))))</f>
        <v/>
      </c>
      <c r="U527" s="170" t="str">
        <f>IF(OR(AND(OR($J527="Retired",$J527="Permanent Low-Use"),$K527&lt;=2026),(AND($J527="New",$K527&gt;2026))),"N/A",IF($N527=0,0,IF(ISERROR(VLOOKUP($E527,'Source Data'!$B$29:$J$60, MATCH($L527, 'Source Data'!$B$26:$J$26,1),TRUE))=TRUE,"",VLOOKUP($E527,'Source Data'!$B$29:$J$60,MATCH($L527, 'Source Data'!$B$26:$J$26,1),TRUE))))</f>
        <v/>
      </c>
      <c r="V527" s="170" t="str">
        <f>IF(OR(AND(OR($J527="Retired",$J527="Permanent Low-Use"),$K527&lt;=2027),(AND($J527="New",$K527&gt;2027))),"N/A",IF($N527=0,0,IF(ISERROR(VLOOKUP($E527,'Source Data'!$B$29:$J$60, MATCH($L527, 'Source Data'!$B$26:$J$26,1),TRUE))=TRUE,"",VLOOKUP($E527,'Source Data'!$B$29:$J$60,MATCH($L527, 'Source Data'!$B$26:$J$26,1),TRUE))))</f>
        <v/>
      </c>
      <c r="W527" s="170" t="str">
        <f>IF(OR(AND(OR($J527="Retired",$J527="Permanent Low-Use"),$K527&lt;=2028),(AND($J527="New",$K527&gt;2028))),"N/A",IF($N527=0,0,IF(ISERROR(VLOOKUP($E527,'Source Data'!$B$29:$J$60, MATCH($L527, 'Source Data'!$B$26:$J$26,1),TRUE))=TRUE,"",VLOOKUP($E527,'Source Data'!$B$29:$J$60,MATCH($L527, 'Source Data'!$B$26:$J$26,1),TRUE))))</f>
        <v/>
      </c>
      <c r="X527" s="170" t="str">
        <f>IF(OR(AND(OR($J527="Retired",$J527="Permanent Low-Use"),$K527&lt;=2029),(AND($J527="New",$K527&gt;2029))),"N/A",IF($N527=0,0,IF(ISERROR(VLOOKUP($E527,'Source Data'!$B$29:$J$60, MATCH($L527, 'Source Data'!$B$26:$J$26,1),TRUE))=TRUE,"",VLOOKUP($E527,'Source Data'!$B$29:$J$60,MATCH($L527, 'Source Data'!$B$26:$J$26,1),TRUE))))</f>
        <v/>
      </c>
      <c r="Y527" s="170" t="str">
        <f>IF(OR(AND(OR($J527="Retired",$J527="Permanent Low-Use"),$K527&lt;=2030),(AND($J527="New",$K527&gt;2030))),"N/A",IF($N527=0,0,IF(ISERROR(VLOOKUP($E527,'Source Data'!$B$29:$J$60, MATCH($L527, 'Source Data'!$B$26:$J$26,1),TRUE))=TRUE,"",VLOOKUP($E527,'Source Data'!$B$29:$J$60,MATCH($L527, 'Source Data'!$B$26:$J$26,1),TRUE))))</f>
        <v/>
      </c>
      <c r="Z527" s="171" t="str">
        <f>IF(ISNUMBER($L527),IF(OR(AND(OR($J527="Retired",$J527="Permanent Low-Use"),$K527&lt;=2020),(AND($J527="New",$K527&gt;2020))),"N/A",VLOOKUP($F527,'Source Data'!$B$15:$I$22,5)),"")</f>
        <v/>
      </c>
      <c r="AA527" s="171" t="str">
        <f>IF(ISNUMBER($F527), IF(OR(AND(OR($J527="Retired", $J527="Permanent Low-Use"), $K527&lt;=2021), (AND($J527= "New", $K527&gt;2021))), "N/A", VLOOKUP($F527, 'Source Data'!$B$15:$I$22,6)), "")</f>
        <v/>
      </c>
      <c r="AB527" s="171" t="str">
        <f>IF(ISNUMBER($F527), IF(OR(AND(OR($J527="Retired", $J527="Permanent Low-Use"), $K527&lt;=2022), (AND($J527= "New", $K527&gt;2022))), "N/A", VLOOKUP($F527, 'Source Data'!$B$15:$I$22,7)), "")</f>
        <v/>
      </c>
      <c r="AC527" s="171" t="str">
        <f>IF(ISNUMBER($F527), IF(OR(AND(OR($J527="Retired", $J527="Permanent Low-Use"), $K527&lt;=2023), (AND($J527= "New", $K527&gt;2023))), "N/A", VLOOKUP($F527, 'Source Data'!$B$15:$I$22,8)), "")</f>
        <v/>
      </c>
      <c r="AD527" s="171" t="str">
        <f>IF(ISNUMBER($F527), IF(OR(AND(OR($J527="Retired", $J527="Permanent Low-Use"), $K527&lt;=2024), (AND($J527= "New", $K527&gt;2024))), "N/A", VLOOKUP($F527, 'Source Data'!$B$15:$I$22,8)), "")</f>
        <v/>
      </c>
      <c r="AE527" s="171" t="str">
        <f>IF(ISNUMBER($F527), IF(OR(AND(OR($J527="Retired", $J527="Permanent Low-Use"), $K527&lt;=2025), (AND($J527= "New", $K527&gt;2025))), "N/A", VLOOKUP($F527, 'Source Data'!$B$15:$I$22,8)), "")</f>
        <v/>
      </c>
      <c r="AF527" s="171" t="str">
        <f>IF(ISNUMBER($F527), IF(OR(AND(OR($J527="Retired", $J527="Permanent Low-Use"), $K527&lt;=2026), (AND($J527= "New", $K527&gt;2026))), "N/A", VLOOKUP($F527, 'Source Data'!$B$15:$I$22,8)), "")</f>
        <v/>
      </c>
      <c r="AG527" s="171" t="str">
        <f>IF(ISNUMBER($F527), IF(OR(AND(OR($J527="Retired", $J527="Permanent Low-Use"), $K527&lt;=2027), (AND($J527= "New", $K527&gt;2027))), "N/A", VLOOKUP($F527, 'Source Data'!$B$15:$I$22,8)), "")</f>
        <v/>
      </c>
      <c r="AH527" s="171" t="str">
        <f>IF(ISNUMBER($F527), IF(OR(AND(OR($J527="Retired", $J527="Permanent Low-Use"), $K527&lt;=2028), (AND($J527= "New", $K527&gt;2028))), "N/A", VLOOKUP($F527, 'Source Data'!$B$15:$I$22,8)), "")</f>
        <v/>
      </c>
      <c r="AI527" s="171" t="str">
        <f>IF(ISNUMBER($F527), IF(OR(AND(OR($J527="Retired", $J527="Permanent Low-Use"), $K527&lt;=2029), (AND($J527= "New", $K527&gt;2029))), "N/A", VLOOKUP($F527, 'Source Data'!$B$15:$I$22,8)), "")</f>
        <v/>
      </c>
      <c r="AJ527" s="171" t="str">
        <f>IF(ISNUMBER($F527), IF(OR(AND(OR($J527="Retired", $J527="Permanent Low-Use"), $K527&lt;=2030), (AND($J527= "New", $K527&gt;2030))), "N/A", VLOOKUP($F527, 'Source Data'!$B$15:$I$22,8)), "")</f>
        <v/>
      </c>
      <c r="AK527" s="171" t="str">
        <f>IF($N527= 0, "N/A", IF(ISERROR(VLOOKUP($F527, 'Source Data'!$B$4:$C$11,2)), "", VLOOKUP($F527, 'Source Data'!$B$4:$C$11,2)))</f>
        <v/>
      </c>
    </row>
    <row r="528" spans="1:37" x14ac:dyDescent="0.35">
      <c r="A528" s="99"/>
      <c r="B528" s="89"/>
      <c r="C528" s="90"/>
      <c r="D528" s="90"/>
      <c r="E528" s="91"/>
      <c r="F528" s="91"/>
      <c r="G528" s="86"/>
      <c r="H528" s="87"/>
      <c r="I528" s="86"/>
      <c r="J528" s="88"/>
      <c r="K528" s="92"/>
      <c r="L528" s="168" t="str">
        <f t="shared" ref="L528:L555" si="21">IF(ISNUMBER(F528), IF($G528="GSE purchased before 2007", $F528*1.2, $F528), "")</f>
        <v/>
      </c>
      <c r="M528" s="170" t="str">
        <f>IF(ISERROR(VLOOKUP(E528,'Source Data'!$B$67:$J$97, MATCH(F528, 'Source Data'!$B$64:$J$64,1),TRUE))=TRUE,"",VLOOKUP(E528,'Source Data'!$B$67:$J$97,MATCH(F528, 'Source Data'!$B$64:$J$64,1),TRUE))</f>
        <v/>
      </c>
      <c r="N528" s="169" t="str">
        <f t="shared" si="20"/>
        <v/>
      </c>
      <c r="O528" s="170" t="str">
        <f>IF(OR(AND(OR($J528="Retired",$J528="Permanent Low-Use"),$K528&lt;=2020),(AND($J528="New",$K528&gt;2020))),"N/A",IF($N528=0,0,IF(ISERROR(VLOOKUP($E528,'Source Data'!$B$29:$J$60, MATCH($L528, 'Source Data'!$B$26:$J$26,1),TRUE))=TRUE,"",VLOOKUP($E528,'Source Data'!$B$29:$J$60,MATCH($L528, 'Source Data'!$B$26:$J$26,1),TRUE))))</f>
        <v/>
      </c>
      <c r="P528" s="170" t="str">
        <f>IF(OR(AND(OR($J528="Retired",$J528="Permanent Low-Use"),$K528&lt;=2021),(AND($J528="New",$K528&gt;2021))),"N/A",IF($N528=0,0,IF(ISERROR(VLOOKUP($E528,'Source Data'!$B$29:$J$60, MATCH($L528, 'Source Data'!$B$26:$J$26,1),TRUE))=TRUE,"",VLOOKUP($E528,'Source Data'!$B$29:$J$60,MATCH($L528, 'Source Data'!$B$26:$J$26,1),TRUE))))</f>
        <v/>
      </c>
      <c r="Q528" s="170" t="str">
        <f>IF(OR(AND(OR($J528="Retired",$J528="Permanent Low-Use"),$K528&lt;=2022),(AND($J528="New",$K528&gt;2022))),"N/A",IF($N528=0,0,IF(ISERROR(VLOOKUP($E528,'Source Data'!$B$29:$J$60, MATCH($L528, 'Source Data'!$B$26:$J$26,1),TRUE))=TRUE,"",VLOOKUP($E528,'Source Data'!$B$29:$J$60,MATCH($L528, 'Source Data'!$B$26:$J$26,1),TRUE))))</f>
        <v/>
      </c>
      <c r="R528" s="170" t="str">
        <f>IF(OR(AND(OR($J528="Retired",$J528="Permanent Low-Use"),$K528&lt;=2023),(AND($J528="New",$K528&gt;2023))),"N/A",IF($N528=0,0,IF(ISERROR(VLOOKUP($E528,'Source Data'!$B$29:$J$60, MATCH($L528, 'Source Data'!$B$26:$J$26,1),TRUE))=TRUE,"",VLOOKUP($E528,'Source Data'!$B$29:$J$60,MATCH($L528, 'Source Data'!$B$26:$J$26,1),TRUE))))</f>
        <v/>
      </c>
      <c r="S528" s="170" t="str">
        <f>IF(OR(AND(OR($J528="Retired",$J528="Permanent Low-Use"),$K528&lt;=2024),(AND($J528="New",$K528&gt;2024))),"N/A",IF($N528=0,0,IF(ISERROR(VLOOKUP($E528,'Source Data'!$B$29:$J$60, MATCH($L528, 'Source Data'!$B$26:$J$26,1),TRUE))=TRUE,"",VLOOKUP($E528,'Source Data'!$B$29:$J$60,MATCH($L528, 'Source Data'!$B$26:$J$26,1),TRUE))))</f>
        <v/>
      </c>
      <c r="T528" s="170" t="str">
        <f>IF(OR(AND(OR($J528="Retired",$J528="Permanent Low-Use"),$K528&lt;=2025),(AND($J528="New",$K528&gt;2025))),"N/A",IF($N528=0,0,IF(ISERROR(VLOOKUP($E528,'Source Data'!$B$29:$J$60, MATCH($L528, 'Source Data'!$B$26:$J$26,1),TRUE))=TRUE,"",VLOOKUP($E528,'Source Data'!$B$29:$J$60,MATCH($L528, 'Source Data'!$B$26:$J$26,1),TRUE))))</f>
        <v/>
      </c>
      <c r="U528" s="170" t="str">
        <f>IF(OR(AND(OR($J528="Retired",$J528="Permanent Low-Use"),$K528&lt;=2026),(AND($J528="New",$K528&gt;2026))),"N/A",IF($N528=0,0,IF(ISERROR(VLOOKUP($E528,'Source Data'!$B$29:$J$60, MATCH($L528, 'Source Data'!$B$26:$J$26,1),TRUE))=TRUE,"",VLOOKUP($E528,'Source Data'!$B$29:$J$60,MATCH($L528, 'Source Data'!$B$26:$J$26,1),TRUE))))</f>
        <v/>
      </c>
      <c r="V528" s="170" t="str">
        <f>IF(OR(AND(OR($J528="Retired",$J528="Permanent Low-Use"),$K528&lt;=2027),(AND($J528="New",$K528&gt;2027))),"N/A",IF($N528=0,0,IF(ISERROR(VLOOKUP($E528,'Source Data'!$B$29:$J$60, MATCH($L528, 'Source Data'!$B$26:$J$26,1),TRUE))=TRUE,"",VLOOKUP($E528,'Source Data'!$B$29:$J$60,MATCH($L528, 'Source Data'!$B$26:$J$26,1),TRUE))))</f>
        <v/>
      </c>
      <c r="W528" s="170" t="str">
        <f>IF(OR(AND(OR($J528="Retired",$J528="Permanent Low-Use"),$K528&lt;=2028),(AND($J528="New",$K528&gt;2028))),"N/A",IF($N528=0,0,IF(ISERROR(VLOOKUP($E528,'Source Data'!$B$29:$J$60, MATCH($L528, 'Source Data'!$B$26:$J$26,1),TRUE))=TRUE,"",VLOOKUP($E528,'Source Data'!$B$29:$J$60,MATCH($L528, 'Source Data'!$B$26:$J$26,1),TRUE))))</f>
        <v/>
      </c>
      <c r="X528" s="170" t="str">
        <f>IF(OR(AND(OR($J528="Retired",$J528="Permanent Low-Use"),$K528&lt;=2029),(AND($J528="New",$K528&gt;2029))),"N/A",IF($N528=0,0,IF(ISERROR(VLOOKUP($E528,'Source Data'!$B$29:$J$60, MATCH($L528, 'Source Data'!$B$26:$J$26,1),TRUE))=TRUE,"",VLOOKUP($E528,'Source Data'!$B$29:$J$60,MATCH($L528, 'Source Data'!$B$26:$J$26,1),TRUE))))</f>
        <v/>
      </c>
      <c r="Y528" s="170" t="str">
        <f>IF(OR(AND(OR($J528="Retired",$J528="Permanent Low-Use"),$K528&lt;=2030),(AND($J528="New",$K528&gt;2030))),"N/A",IF($N528=0,0,IF(ISERROR(VLOOKUP($E528,'Source Data'!$B$29:$J$60, MATCH($L528, 'Source Data'!$B$26:$J$26,1),TRUE))=TRUE,"",VLOOKUP($E528,'Source Data'!$B$29:$J$60,MATCH($L528, 'Source Data'!$B$26:$J$26,1),TRUE))))</f>
        <v/>
      </c>
      <c r="Z528" s="171" t="str">
        <f>IF(ISNUMBER($L528),IF(OR(AND(OR($J528="Retired",$J528="Permanent Low-Use"),$K528&lt;=2020),(AND($J528="New",$K528&gt;2020))),"N/A",VLOOKUP($F528,'Source Data'!$B$15:$I$22,5)),"")</f>
        <v/>
      </c>
      <c r="AA528" s="171" t="str">
        <f>IF(ISNUMBER($F528), IF(OR(AND(OR($J528="Retired", $J528="Permanent Low-Use"), $K528&lt;=2021), (AND($J528= "New", $K528&gt;2021))), "N/A", VLOOKUP($F528, 'Source Data'!$B$15:$I$22,6)), "")</f>
        <v/>
      </c>
      <c r="AB528" s="171" t="str">
        <f>IF(ISNUMBER($F528), IF(OR(AND(OR($J528="Retired", $J528="Permanent Low-Use"), $K528&lt;=2022), (AND($J528= "New", $K528&gt;2022))), "N/A", VLOOKUP($F528, 'Source Data'!$B$15:$I$22,7)), "")</f>
        <v/>
      </c>
      <c r="AC528" s="171" t="str">
        <f>IF(ISNUMBER($F528), IF(OR(AND(OR($J528="Retired", $J528="Permanent Low-Use"), $K528&lt;=2023), (AND($J528= "New", $K528&gt;2023))), "N/A", VLOOKUP($F528, 'Source Data'!$B$15:$I$22,8)), "")</f>
        <v/>
      </c>
      <c r="AD528" s="171" t="str">
        <f>IF(ISNUMBER($F528), IF(OR(AND(OR($J528="Retired", $J528="Permanent Low-Use"), $K528&lt;=2024), (AND($J528= "New", $K528&gt;2024))), "N/A", VLOOKUP($F528, 'Source Data'!$B$15:$I$22,8)), "")</f>
        <v/>
      </c>
      <c r="AE528" s="171" t="str">
        <f>IF(ISNUMBER($F528), IF(OR(AND(OR($J528="Retired", $J528="Permanent Low-Use"), $K528&lt;=2025), (AND($J528= "New", $K528&gt;2025))), "N/A", VLOOKUP($F528, 'Source Data'!$B$15:$I$22,8)), "")</f>
        <v/>
      </c>
      <c r="AF528" s="171" t="str">
        <f>IF(ISNUMBER($F528), IF(OR(AND(OR($J528="Retired", $J528="Permanent Low-Use"), $K528&lt;=2026), (AND($J528= "New", $K528&gt;2026))), "N/A", VLOOKUP($F528, 'Source Data'!$B$15:$I$22,8)), "")</f>
        <v/>
      </c>
      <c r="AG528" s="171" t="str">
        <f>IF(ISNUMBER($F528), IF(OR(AND(OR($J528="Retired", $J528="Permanent Low-Use"), $K528&lt;=2027), (AND($J528= "New", $K528&gt;2027))), "N/A", VLOOKUP($F528, 'Source Data'!$B$15:$I$22,8)), "")</f>
        <v/>
      </c>
      <c r="AH528" s="171" t="str">
        <f>IF(ISNUMBER($F528), IF(OR(AND(OR($J528="Retired", $J528="Permanent Low-Use"), $K528&lt;=2028), (AND($J528= "New", $K528&gt;2028))), "N/A", VLOOKUP($F528, 'Source Data'!$B$15:$I$22,8)), "")</f>
        <v/>
      </c>
      <c r="AI528" s="171" t="str">
        <f>IF(ISNUMBER($F528), IF(OR(AND(OR($J528="Retired", $J528="Permanent Low-Use"), $K528&lt;=2029), (AND($J528= "New", $K528&gt;2029))), "N/A", VLOOKUP($F528, 'Source Data'!$B$15:$I$22,8)), "")</f>
        <v/>
      </c>
      <c r="AJ528" s="171" t="str">
        <f>IF(ISNUMBER($F528), IF(OR(AND(OR($J528="Retired", $J528="Permanent Low-Use"), $K528&lt;=2030), (AND($J528= "New", $K528&gt;2030))), "N/A", VLOOKUP($F528, 'Source Data'!$B$15:$I$22,8)), "")</f>
        <v/>
      </c>
      <c r="AK528" s="171" t="str">
        <f>IF($N528= 0, "N/A", IF(ISERROR(VLOOKUP($F528, 'Source Data'!$B$4:$C$11,2)), "", VLOOKUP($F528, 'Source Data'!$B$4:$C$11,2)))</f>
        <v/>
      </c>
    </row>
    <row r="529" spans="1:37" x14ac:dyDescent="0.35">
      <c r="A529" s="99"/>
      <c r="B529" s="89"/>
      <c r="C529" s="90"/>
      <c r="D529" s="90"/>
      <c r="E529" s="91"/>
      <c r="F529" s="91"/>
      <c r="G529" s="86"/>
      <c r="H529" s="87"/>
      <c r="I529" s="86"/>
      <c r="J529" s="88"/>
      <c r="K529" s="92"/>
      <c r="L529" s="168" t="str">
        <f t="shared" si="21"/>
        <v/>
      </c>
      <c r="M529" s="170" t="str">
        <f>IF(ISERROR(VLOOKUP(E529,'Source Data'!$B$67:$J$97, MATCH(F529, 'Source Data'!$B$64:$J$64,1),TRUE))=TRUE,"",VLOOKUP(E529,'Source Data'!$B$67:$J$97,MATCH(F529, 'Source Data'!$B$64:$J$64,1),TRUE))</f>
        <v/>
      </c>
      <c r="N529" s="169" t="str">
        <f t="shared" ref="N529:N555" si="22">IF(AND($G529= "", ISNUMBER(F529)), 1, IF($G529="", "", IF(AND($G529="VDECS with NOx Reduction Only", ISNUMBER($H529)), 1-($H529/1.7), IF(AND($G529="VDECS Level 2", ISNUMBER($H529)), 1-(0.18+($H529/1.7)), IF($G529="VDECS Level 1",1, IF($G529="VDECS Level 2",0.82, IF($G529="VDECS Highest Level",0.7, IF(OR($G529="GSE purchased before 2007", $G529="Non-GSE purchased before 2007",$G529= "Electric Purchased 2007 or later"),0))))))))</f>
        <v/>
      </c>
      <c r="O529" s="170" t="str">
        <f>IF(OR(AND(OR($J529="Retired",$J529="Permanent Low-Use"),$K529&lt;=2020),(AND($J529="New",$K529&gt;2020))),"N/A",IF($N529=0,0,IF(ISERROR(VLOOKUP($E529,'Source Data'!$B$29:$J$60, MATCH($L529, 'Source Data'!$B$26:$J$26,1),TRUE))=TRUE,"",VLOOKUP($E529,'Source Data'!$B$29:$J$60,MATCH($L529, 'Source Data'!$B$26:$J$26,1),TRUE))))</f>
        <v/>
      </c>
      <c r="P529" s="170" t="str">
        <f>IF(OR(AND(OR($J529="Retired",$J529="Permanent Low-Use"),$K529&lt;=2021),(AND($J529="New",$K529&gt;2021))),"N/A",IF($N529=0,0,IF(ISERROR(VLOOKUP($E529,'Source Data'!$B$29:$J$60, MATCH($L529, 'Source Data'!$B$26:$J$26,1),TRUE))=TRUE,"",VLOOKUP($E529,'Source Data'!$B$29:$J$60,MATCH($L529, 'Source Data'!$B$26:$J$26,1),TRUE))))</f>
        <v/>
      </c>
      <c r="Q529" s="170" t="str">
        <f>IF(OR(AND(OR($J529="Retired",$J529="Permanent Low-Use"),$K529&lt;=2022),(AND($J529="New",$K529&gt;2022))),"N/A",IF($N529=0,0,IF(ISERROR(VLOOKUP($E529,'Source Data'!$B$29:$J$60, MATCH($L529, 'Source Data'!$B$26:$J$26,1),TRUE))=TRUE,"",VLOOKUP($E529,'Source Data'!$B$29:$J$60,MATCH($L529, 'Source Data'!$B$26:$J$26,1),TRUE))))</f>
        <v/>
      </c>
      <c r="R529" s="170" t="str">
        <f>IF(OR(AND(OR($J529="Retired",$J529="Permanent Low-Use"),$K529&lt;=2023),(AND($J529="New",$K529&gt;2023))),"N/A",IF($N529=0,0,IF(ISERROR(VLOOKUP($E529,'Source Data'!$B$29:$J$60, MATCH($L529, 'Source Data'!$B$26:$J$26,1),TRUE))=TRUE,"",VLOOKUP($E529,'Source Data'!$B$29:$J$60,MATCH($L529, 'Source Data'!$B$26:$J$26,1),TRUE))))</f>
        <v/>
      </c>
      <c r="S529" s="170" t="str">
        <f>IF(OR(AND(OR($J529="Retired",$J529="Permanent Low-Use"),$K529&lt;=2024),(AND($J529="New",$K529&gt;2024))),"N/A",IF($N529=0,0,IF(ISERROR(VLOOKUP($E529,'Source Data'!$B$29:$J$60, MATCH($L529, 'Source Data'!$B$26:$J$26,1),TRUE))=TRUE,"",VLOOKUP($E529,'Source Data'!$B$29:$J$60,MATCH($L529, 'Source Data'!$B$26:$J$26,1),TRUE))))</f>
        <v/>
      </c>
      <c r="T529" s="170" t="str">
        <f>IF(OR(AND(OR($J529="Retired",$J529="Permanent Low-Use"),$K529&lt;=2025),(AND($J529="New",$K529&gt;2025))),"N/A",IF($N529=0,0,IF(ISERROR(VLOOKUP($E529,'Source Data'!$B$29:$J$60, MATCH($L529, 'Source Data'!$B$26:$J$26,1),TRUE))=TRUE,"",VLOOKUP($E529,'Source Data'!$B$29:$J$60,MATCH($L529, 'Source Data'!$B$26:$J$26,1),TRUE))))</f>
        <v/>
      </c>
      <c r="U529" s="170" t="str">
        <f>IF(OR(AND(OR($J529="Retired",$J529="Permanent Low-Use"),$K529&lt;=2026),(AND($J529="New",$K529&gt;2026))),"N/A",IF($N529=0,0,IF(ISERROR(VLOOKUP($E529,'Source Data'!$B$29:$J$60, MATCH($L529, 'Source Data'!$B$26:$J$26,1),TRUE))=TRUE,"",VLOOKUP($E529,'Source Data'!$B$29:$J$60,MATCH($L529, 'Source Data'!$B$26:$J$26,1),TRUE))))</f>
        <v/>
      </c>
      <c r="V529" s="170" t="str">
        <f>IF(OR(AND(OR($J529="Retired",$J529="Permanent Low-Use"),$K529&lt;=2027),(AND($J529="New",$K529&gt;2027))),"N/A",IF($N529=0,0,IF(ISERROR(VLOOKUP($E529,'Source Data'!$B$29:$J$60, MATCH($L529, 'Source Data'!$B$26:$J$26,1),TRUE))=TRUE,"",VLOOKUP($E529,'Source Data'!$B$29:$J$60,MATCH($L529, 'Source Data'!$B$26:$J$26,1),TRUE))))</f>
        <v/>
      </c>
      <c r="W529" s="170" t="str">
        <f>IF(OR(AND(OR($J529="Retired",$J529="Permanent Low-Use"),$K529&lt;=2028),(AND($J529="New",$K529&gt;2028))),"N/A",IF($N529=0,0,IF(ISERROR(VLOOKUP($E529,'Source Data'!$B$29:$J$60, MATCH($L529, 'Source Data'!$B$26:$J$26,1),TRUE))=TRUE,"",VLOOKUP($E529,'Source Data'!$B$29:$J$60,MATCH($L529, 'Source Data'!$B$26:$J$26,1),TRUE))))</f>
        <v/>
      </c>
      <c r="X529" s="170" t="str">
        <f>IF(OR(AND(OR($J529="Retired",$J529="Permanent Low-Use"),$K529&lt;=2029),(AND($J529="New",$K529&gt;2029))),"N/A",IF($N529=0,0,IF(ISERROR(VLOOKUP($E529,'Source Data'!$B$29:$J$60, MATCH($L529, 'Source Data'!$B$26:$J$26,1),TRUE))=TRUE,"",VLOOKUP($E529,'Source Data'!$B$29:$J$60,MATCH($L529, 'Source Data'!$B$26:$J$26,1),TRUE))))</f>
        <v/>
      </c>
      <c r="Y529" s="170" t="str">
        <f>IF(OR(AND(OR($J529="Retired",$J529="Permanent Low-Use"),$K529&lt;=2030),(AND($J529="New",$K529&gt;2030))),"N/A",IF($N529=0,0,IF(ISERROR(VLOOKUP($E529,'Source Data'!$B$29:$J$60, MATCH($L529, 'Source Data'!$B$26:$J$26,1),TRUE))=TRUE,"",VLOOKUP($E529,'Source Data'!$B$29:$J$60,MATCH($L529, 'Source Data'!$B$26:$J$26,1),TRUE))))</f>
        <v/>
      </c>
      <c r="Z529" s="171" t="str">
        <f>IF(ISNUMBER($L529),IF(OR(AND(OR($J529="Retired",$J529="Permanent Low-Use"),$K529&lt;=2020),(AND($J529="New",$K529&gt;2020))),"N/A",VLOOKUP($F529,'Source Data'!$B$15:$I$22,5)),"")</f>
        <v/>
      </c>
      <c r="AA529" s="171" t="str">
        <f>IF(ISNUMBER($F529), IF(OR(AND(OR($J529="Retired", $J529="Permanent Low-Use"), $K529&lt;=2021), (AND($J529= "New", $K529&gt;2021))), "N/A", VLOOKUP($F529, 'Source Data'!$B$15:$I$22,6)), "")</f>
        <v/>
      </c>
      <c r="AB529" s="171" t="str">
        <f>IF(ISNUMBER($F529), IF(OR(AND(OR($J529="Retired", $J529="Permanent Low-Use"), $K529&lt;=2022), (AND($J529= "New", $K529&gt;2022))), "N/A", VLOOKUP($F529, 'Source Data'!$B$15:$I$22,7)), "")</f>
        <v/>
      </c>
      <c r="AC529" s="171" t="str">
        <f>IF(ISNUMBER($F529), IF(OR(AND(OR($J529="Retired", $J529="Permanent Low-Use"), $K529&lt;=2023), (AND($J529= "New", $K529&gt;2023))), "N/A", VLOOKUP($F529, 'Source Data'!$B$15:$I$22,8)), "")</f>
        <v/>
      </c>
      <c r="AD529" s="171" t="str">
        <f>IF(ISNUMBER($F529), IF(OR(AND(OR($J529="Retired", $J529="Permanent Low-Use"), $K529&lt;=2024), (AND($J529= "New", $K529&gt;2024))), "N/A", VLOOKUP($F529, 'Source Data'!$B$15:$I$22,8)), "")</f>
        <v/>
      </c>
      <c r="AE529" s="171" t="str">
        <f>IF(ISNUMBER($F529), IF(OR(AND(OR($J529="Retired", $J529="Permanent Low-Use"), $K529&lt;=2025), (AND($J529= "New", $K529&gt;2025))), "N/A", VLOOKUP($F529, 'Source Data'!$B$15:$I$22,8)), "")</f>
        <v/>
      </c>
      <c r="AF529" s="171" t="str">
        <f>IF(ISNUMBER($F529), IF(OR(AND(OR($J529="Retired", $J529="Permanent Low-Use"), $K529&lt;=2026), (AND($J529= "New", $K529&gt;2026))), "N/A", VLOOKUP($F529, 'Source Data'!$B$15:$I$22,8)), "")</f>
        <v/>
      </c>
      <c r="AG529" s="171" t="str">
        <f>IF(ISNUMBER($F529), IF(OR(AND(OR($J529="Retired", $J529="Permanent Low-Use"), $K529&lt;=2027), (AND($J529= "New", $K529&gt;2027))), "N/A", VLOOKUP($F529, 'Source Data'!$B$15:$I$22,8)), "")</f>
        <v/>
      </c>
      <c r="AH529" s="171" t="str">
        <f>IF(ISNUMBER($F529), IF(OR(AND(OR($J529="Retired", $J529="Permanent Low-Use"), $K529&lt;=2028), (AND($J529= "New", $K529&gt;2028))), "N/A", VLOOKUP($F529, 'Source Data'!$B$15:$I$22,8)), "")</f>
        <v/>
      </c>
      <c r="AI529" s="171" t="str">
        <f>IF(ISNUMBER($F529), IF(OR(AND(OR($J529="Retired", $J529="Permanent Low-Use"), $K529&lt;=2029), (AND($J529= "New", $K529&gt;2029))), "N/A", VLOOKUP($F529, 'Source Data'!$B$15:$I$22,8)), "")</f>
        <v/>
      </c>
      <c r="AJ529" s="171" t="str">
        <f>IF(ISNUMBER($F529), IF(OR(AND(OR($J529="Retired", $J529="Permanent Low-Use"), $K529&lt;=2030), (AND($J529= "New", $K529&gt;2030))), "N/A", VLOOKUP($F529, 'Source Data'!$B$15:$I$22,8)), "")</f>
        <v/>
      </c>
      <c r="AK529" s="171" t="str">
        <f>IF($N529= 0, "N/A", IF(ISERROR(VLOOKUP($F529, 'Source Data'!$B$4:$C$11,2)), "", VLOOKUP($F529, 'Source Data'!$B$4:$C$11,2)))</f>
        <v/>
      </c>
    </row>
    <row r="530" spans="1:37" x14ac:dyDescent="0.35">
      <c r="A530" s="99"/>
      <c r="B530" s="89"/>
      <c r="C530" s="90"/>
      <c r="D530" s="90"/>
      <c r="E530" s="91"/>
      <c r="F530" s="91"/>
      <c r="G530" s="86"/>
      <c r="H530" s="87"/>
      <c r="I530" s="86"/>
      <c r="J530" s="88"/>
      <c r="K530" s="92"/>
      <c r="L530" s="168" t="str">
        <f t="shared" si="21"/>
        <v/>
      </c>
      <c r="M530" s="170" t="str">
        <f>IF(ISERROR(VLOOKUP(E530,'Source Data'!$B$67:$J$97, MATCH(F530, 'Source Data'!$B$64:$J$64,1),TRUE))=TRUE,"",VLOOKUP(E530,'Source Data'!$B$67:$J$97,MATCH(F530, 'Source Data'!$B$64:$J$64,1),TRUE))</f>
        <v/>
      </c>
      <c r="N530" s="169" t="str">
        <f t="shared" si="22"/>
        <v/>
      </c>
      <c r="O530" s="170" t="str">
        <f>IF(OR(AND(OR($J530="Retired",$J530="Permanent Low-Use"),$K530&lt;=2020),(AND($J530="New",$K530&gt;2020))),"N/A",IF($N530=0,0,IF(ISERROR(VLOOKUP($E530,'Source Data'!$B$29:$J$60, MATCH($L530, 'Source Data'!$B$26:$J$26,1),TRUE))=TRUE,"",VLOOKUP($E530,'Source Data'!$B$29:$J$60,MATCH($L530, 'Source Data'!$B$26:$J$26,1),TRUE))))</f>
        <v/>
      </c>
      <c r="P530" s="170" t="str">
        <f>IF(OR(AND(OR($J530="Retired",$J530="Permanent Low-Use"),$K530&lt;=2021),(AND($J530="New",$K530&gt;2021))),"N/A",IF($N530=0,0,IF(ISERROR(VLOOKUP($E530,'Source Data'!$B$29:$J$60, MATCH($L530, 'Source Data'!$B$26:$J$26,1),TRUE))=TRUE,"",VLOOKUP($E530,'Source Data'!$B$29:$J$60,MATCH($L530, 'Source Data'!$B$26:$J$26,1),TRUE))))</f>
        <v/>
      </c>
      <c r="Q530" s="170" t="str">
        <f>IF(OR(AND(OR($J530="Retired",$J530="Permanent Low-Use"),$K530&lt;=2022),(AND($J530="New",$K530&gt;2022))),"N/A",IF($N530=0,0,IF(ISERROR(VLOOKUP($E530,'Source Data'!$B$29:$J$60, MATCH($L530, 'Source Data'!$B$26:$J$26,1),TRUE))=TRUE,"",VLOOKUP($E530,'Source Data'!$B$29:$J$60,MATCH($L530, 'Source Data'!$B$26:$J$26,1),TRUE))))</f>
        <v/>
      </c>
      <c r="R530" s="170" t="str">
        <f>IF(OR(AND(OR($J530="Retired",$J530="Permanent Low-Use"),$K530&lt;=2023),(AND($J530="New",$K530&gt;2023))),"N/A",IF($N530=0,0,IF(ISERROR(VLOOKUP($E530,'Source Data'!$B$29:$J$60, MATCH($L530, 'Source Data'!$B$26:$J$26,1),TRUE))=TRUE,"",VLOOKUP($E530,'Source Data'!$B$29:$J$60,MATCH($L530, 'Source Data'!$B$26:$J$26,1),TRUE))))</f>
        <v/>
      </c>
      <c r="S530" s="170" t="str">
        <f>IF(OR(AND(OR($J530="Retired",$J530="Permanent Low-Use"),$K530&lt;=2024),(AND($J530="New",$K530&gt;2024))),"N/A",IF($N530=0,0,IF(ISERROR(VLOOKUP($E530,'Source Data'!$B$29:$J$60, MATCH($L530, 'Source Data'!$B$26:$J$26,1),TRUE))=TRUE,"",VLOOKUP($E530,'Source Data'!$B$29:$J$60,MATCH($L530, 'Source Data'!$B$26:$J$26,1),TRUE))))</f>
        <v/>
      </c>
      <c r="T530" s="170" t="str">
        <f>IF(OR(AND(OR($J530="Retired",$J530="Permanent Low-Use"),$K530&lt;=2025),(AND($J530="New",$K530&gt;2025))),"N/A",IF($N530=0,0,IF(ISERROR(VLOOKUP($E530,'Source Data'!$B$29:$J$60, MATCH($L530, 'Source Data'!$B$26:$J$26,1),TRUE))=TRUE,"",VLOOKUP($E530,'Source Data'!$B$29:$J$60,MATCH($L530, 'Source Data'!$B$26:$J$26,1),TRUE))))</f>
        <v/>
      </c>
      <c r="U530" s="170" t="str">
        <f>IF(OR(AND(OR($J530="Retired",$J530="Permanent Low-Use"),$K530&lt;=2026),(AND($J530="New",$K530&gt;2026))),"N/A",IF($N530=0,0,IF(ISERROR(VLOOKUP($E530,'Source Data'!$B$29:$J$60, MATCH($L530, 'Source Data'!$B$26:$J$26,1),TRUE))=TRUE,"",VLOOKUP($E530,'Source Data'!$B$29:$J$60,MATCH($L530, 'Source Data'!$B$26:$J$26,1),TRUE))))</f>
        <v/>
      </c>
      <c r="V530" s="170" t="str">
        <f>IF(OR(AND(OR($J530="Retired",$J530="Permanent Low-Use"),$K530&lt;=2027),(AND($J530="New",$K530&gt;2027))),"N/A",IF($N530=0,0,IF(ISERROR(VLOOKUP($E530,'Source Data'!$B$29:$J$60, MATCH($L530, 'Source Data'!$B$26:$J$26,1),TRUE))=TRUE,"",VLOOKUP($E530,'Source Data'!$B$29:$J$60,MATCH($L530, 'Source Data'!$B$26:$J$26,1),TRUE))))</f>
        <v/>
      </c>
      <c r="W530" s="170" t="str">
        <f>IF(OR(AND(OR($J530="Retired",$J530="Permanent Low-Use"),$K530&lt;=2028),(AND($J530="New",$K530&gt;2028))),"N/A",IF($N530=0,0,IF(ISERROR(VLOOKUP($E530,'Source Data'!$B$29:$J$60, MATCH($L530, 'Source Data'!$B$26:$J$26,1),TRUE))=TRUE,"",VLOOKUP($E530,'Source Data'!$B$29:$J$60,MATCH($L530, 'Source Data'!$B$26:$J$26,1),TRUE))))</f>
        <v/>
      </c>
      <c r="X530" s="170" t="str">
        <f>IF(OR(AND(OR($J530="Retired",$J530="Permanent Low-Use"),$K530&lt;=2029),(AND($J530="New",$K530&gt;2029))),"N/A",IF($N530=0,0,IF(ISERROR(VLOOKUP($E530,'Source Data'!$B$29:$J$60, MATCH($L530, 'Source Data'!$B$26:$J$26,1),TRUE))=TRUE,"",VLOOKUP($E530,'Source Data'!$B$29:$J$60,MATCH($L530, 'Source Data'!$B$26:$J$26,1),TRUE))))</f>
        <v/>
      </c>
      <c r="Y530" s="170" t="str">
        <f>IF(OR(AND(OR($J530="Retired",$J530="Permanent Low-Use"),$K530&lt;=2030),(AND($J530="New",$K530&gt;2030))),"N/A",IF($N530=0,0,IF(ISERROR(VLOOKUP($E530,'Source Data'!$B$29:$J$60, MATCH($L530, 'Source Data'!$B$26:$J$26,1),TRUE))=TRUE,"",VLOOKUP($E530,'Source Data'!$B$29:$J$60,MATCH($L530, 'Source Data'!$B$26:$J$26,1),TRUE))))</f>
        <v/>
      </c>
      <c r="Z530" s="171" t="str">
        <f>IF(ISNUMBER($L530),IF(OR(AND(OR($J530="Retired",$J530="Permanent Low-Use"),$K530&lt;=2020),(AND($J530="New",$K530&gt;2020))),"N/A",VLOOKUP($F530,'Source Data'!$B$15:$I$22,5)),"")</f>
        <v/>
      </c>
      <c r="AA530" s="171" t="str">
        <f>IF(ISNUMBER($F530), IF(OR(AND(OR($J530="Retired", $J530="Permanent Low-Use"), $K530&lt;=2021), (AND($J530= "New", $K530&gt;2021))), "N/A", VLOOKUP($F530, 'Source Data'!$B$15:$I$22,6)), "")</f>
        <v/>
      </c>
      <c r="AB530" s="171" t="str">
        <f>IF(ISNUMBER($F530), IF(OR(AND(OR($J530="Retired", $J530="Permanent Low-Use"), $K530&lt;=2022), (AND($J530= "New", $K530&gt;2022))), "N/A", VLOOKUP($F530, 'Source Data'!$B$15:$I$22,7)), "")</f>
        <v/>
      </c>
      <c r="AC530" s="171" t="str">
        <f>IF(ISNUMBER($F530), IF(OR(AND(OR($J530="Retired", $J530="Permanent Low-Use"), $K530&lt;=2023), (AND($J530= "New", $K530&gt;2023))), "N/A", VLOOKUP($F530, 'Source Data'!$B$15:$I$22,8)), "")</f>
        <v/>
      </c>
      <c r="AD530" s="171" t="str">
        <f>IF(ISNUMBER($F530), IF(OR(AND(OR($J530="Retired", $J530="Permanent Low-Use"), $K530&lt;=2024), (AND($J530= "New", $K530&gt;2024))), "N/A", VLOOKUP($F530, 'Source Data'!$B$15:$I$22,8)), "")</f>
        <v/>
      </c>
      <c r="AE530" s="171" t="str">
        <f>IF(ISNUMBER($F530), IF(OR(AND(OR($J530="Retired", $J530="Permanent Low-Use"), $K530&lt;=2025), (AND($J530= "New", $K530&gt;2025))), "N/A", VLOOKUP($F530, 'Source Data'!$B$15:$I$22,8)), "")</f>
        <v/>
      </c>
      <c r="AF530" s="171" t="str">
        <f>IF(ISNUMBER($F530), IF(OR(AND(OR($J530="Retired", $J530="Permanent Low-Use"), $K530&lt;=2026), (AND($J530= "New", $K530&gt;2026))), "N/A", VLOOKUP($F530, 'Source Data'!$B$15:$I$22,8)), "")</f>
        <v/>
      </c>
      <c r="AG530" s="171" t="str">
        <f>IF(ISNUMBER($F530), IF(OR(AND(OR($J530="Retired", $J530="Permanent Low-Use"), $K530&lt;=2027), (AND($J530= "New", $K530&gt;2027))), "N/A", VLOOKUP($F530, 'Source Data'!$B$15:$I$22,8)), "")</f>
        <v/>
      </c>
      <c r="AH530" s="171" t="str">
        <f>IF(ISNUMBER($F530), IF(OR(AND(OR($J530="Retired", $J530="Permanent Low-Use"), $K530&lt;=2028), (AND($J530= "New", $K530&gt;2028))), "N/A", VLOOKUP($F530, 'Source Data'!$B$15:$I$22,8)), "")</f>
        <v/>
      </c>
      <c r="AI530" s="171" t="str">
        <f>IF(ISNUMBER($F530), IF(OR(AND(OR($J530="Retired", $J530="Permanent Low-Use"), $K530&lt;=2029), (AND($J530= "New", $K530&gt;2029))), "N/A", VLOOKUP($F530, 'Source Data'!$B$15:$I$22,8)), "")</f>
        <v/>
      </c>
      <c r="AJ530" s="171" t="str">
        <f>IF(ISNUMBER($F530), IF(OR(AND(OR($J530="Retired", $J530="Permanent Low-Use"), $K530&lt;=2030), (AND($J530= "New", $K530&gt;2030))), "N/A", VLOOKUP($F530, 'Source Data'!$B$15:$I$22,8)), "")</f>
        <v/>
      </c>
      <c r="AK530" s="171" t="str">
        <f>IF($N530= 0, "N/A", IF(ISERROR(VLOOKUP($F530, 'Source Data'!$B$4:$C$11,2)), "", VLOOKUP($F530, 'Source Data'!$B$4:$C$11,2)))</f>
        <v/>
      </c>
    </row>
    <row r="531" spans="1:37" x14ac:dyDescent="0.35">
      <c r="A531" s="99"/>
      <c r="B531" s="89"/>
      <c r="C531" s="90"/>
      <c r="D531" s="90"/>
      <c r="E531" s="91"/>
      <c r="F531" s="91"/>
      <c r="G531" s="86"/>
      <c r="H531" s="87"/>
      <c r="I531" s="86"/>
      <c r="J531" s="88"/>
      <c r="K531" s="92"/>
      <c r="L531" s="168" t="str">
        <f t="shared" si="21"/>
        <v/>
      </c>
      <c r="M531" s="170" t="str">
        <f>IF(ISERROR(VLOOKUP(E531,'Source Data'!$B$67:$J$97, MATCH(F531, 'Source Data'!$B$64:$J$64,1),TRUE))=TRUE,"",VLOOKUP(E531,'Source Data'!$B$67:$J$97,MATCH(F531, 'Source Data'!$B$64:$J$64,1),TRUE))</f>
        <v/>
      </c>
      <c r="N531" s="169" t="str">
        <f t="shared" si="22"/>
        <v/>
      </c>
      <c r="O531" s="170" t="str">
        <f>IF(OR(AND(OR($J531="Retired",$J531="Permanent Low-Use"),$K531&lt;=2020),(AND($J531="New",$K531&gt;2020))),"N/A",IF($N531=0,0,IF(ISERROR(VLOOKUP($E531,'Source Data'!$B$29:$J$60, MATCH($L531, 'Source Data'!$B$26:$J$26,1),TRUE))=TRUE,"",VLOOKUP($E531,'Source Data'!$B$29:$J$60,MATCH($L531, 'Source Data'!$B$26:$J$26,1),TRUE))))</f>
        <v/>
      </c>
      <c r="P531" s="170" t="str">
        <f>IF(OR(AND(OR($J531="Retired",$J531="Permanent Low-Use"),$K531&lt;=2021),(AND($J531="New",$K531&gt;2021))),"N/A",IF($N531=0,0,IF(ISERROR(VLOOKUP($E531,'Source Data'!$B$29:$J$60, MATCH($L531, 'Source Data'!$B$26:$J$26,1),TRUE))=TRUE,"",VLOOKUP($E531,'Source Data'!$B$29:$J$60,MATCH($L531, 'Source Data'!$B$26:$J$26,1),TRUE))))</f>
        <v/>
      </c>
      <c r="Q531" s="170" t="str">
        <f>IF(OR(AND(OR($J531="Retired",$J531="Permanent Low-Use"),$K531&lt;=2022),(AND($J531="New",$K531&gt;2022))),"N/A",IF($N531=0,0,IF(ISERROR(VLOOKUP($E531,'Source Data'!$B$29:$J$60, MATCH($L531, 'Source Data'!$B$26:$J$26,1),TRUE))=TRUE,"",VLOOKUP($E531,'Source Data'!$B$29:$J$60,MATCH($L531, 'Source Data'!$B$26:$J$26,1),TRUE))))</f>
        <v/>
      </c>
      <c r="R531" s="170" t="str">
        <f>IF(OR(AND(OR($J531="Retired",$J531="Permanent Low-Use"),$K531&lt;=2023),(AND($J531="New",$K531&gt;2023))),"N/A",IF($N531=0,0,IF(ISERROR(VLOOKUP($E531,'Source Data'!$B$29:$J$60, MATCH($L531, 'Source Data'!$B$26:$J$26,1),TRUE))=TRUE,"",VLOOKUP($E531,'Source Data'!$B$29:$J$60,MATCH($L531, 'Source Data'!$B$26:$J$26,1),TRUE))))</f>
        <v/>
      </c>
      <c r="S531" s="170" t="str">
        <f>IF(OR(AND(OR($J531="Retired",$J531="Permanent Low-Use"),$K531&lt;=2024),(AND($J531="New",$K531&gt;2024))),"N/A",IF($N531=0,0,IF(ISERROR(VLOOKUP($E531,'Source Data'!$B$29:$J$60, MATCH($L531, 'Source Data'!$B$26:$J$26,1),TRUE))=TRUE,"",VLOOKUP($E531,'Source Data'!$B$29:$J$60,MATCH($L531, 'Source Data'!$B$26:$J$26,1),TRUE))))</f>
        <v/>
      </c>
      <c r="T531" s="170" t="str">
        <f>IF(OR(AND(OR($J531="Retired",$J531="Permanent Low-Use"),$K531&lt;=2025),(AND($J531="New",$K531&gt;2025))),"N/A",IF($N531=0,0,IF(ISERROR(VLOOKUP($E531,'Source Data'!$B$29:$J$60, MATCH($L531, 'Source Data'!$B$26:$J$26,1),TRUE))=TRUE,"",VLOOKUP($E531,'Source Data'!$B$29:$J$60,MATCH($L531, 'Source Data'!$B$26:$J$26,1),TRUE))))</f>
        <v/>
      </c>
      <c r="U531" s="170" t="str">
        <f>IF(OR(AND(OR($J531="Retired",$J531="Permanent Low-Use"),$K531&lt;=2026),(AND($J531="New",$K531&gt;2026))),"N/A",IF($N531=0,0,IF(ISERROR(VLOOKUP($E531,'Source Data'!$B$29:$J$60, MATCH($L531, 'Source Data'!$B$26:$J$26,1),TRUE))=TRUE,"",VLOOKUP($E531,'Source Data'!$B$29:$J$60,MATCH($L531, 'Source Data'!$B$26:$J$26,1),TRUE))))</f>
        <v/>
      </c>
      <c r="V531" s="170" t="str">
        <f>IF(OR(AND(OR($J531="Retired",$J531="Permanent Low-Use"),$K531&lt;=2027),(AND($J531="New",$K531&gt;2027))),"N/A",IF($N531=0,0,IF(ISERROR(VLOOKUP($E531,'Source Data'!$B$29:$J$60, MATCH($L531, 'Source Data'!$B$26:$J$26,1),TRUE))=TRUE,"",VLOOKUP($E531,'Source Data'!$B$29:$J$60,MATCH($L531, 'Source Data'!$B$26:$J$26,1),TRUE))))</f>
        <v/>
      </c>
      <c r="W531" s="170" t="str">
        <f>IF(OR(AND(OR($J531="Retired",$J531="Permanent Low-Use"),$K531&lt;=2028),(AND($J531="New",$K531&gt;2028))),"N/A",IF($N531=0,0,IF(ISERROR(VLOOKUP($E531,'Source Data'!$B$29:$J$60, MATCH($L531, 'Source Data'!$B$26:$J$26,1),TRUE))=TRUE,"",VLOOKUP($E531,'Source Data'!$B$29:$J$60,MATCH($L531, 'Source Data'!$B$26:$J$26,1),TRUE))))</f>
        <v/>
      </c>
      <c r="X531" s="170" t="str">
        <f>IF(OR(AND(OR($J531="Retired",$J531="Permanent Low-Use"),$K531&lt;=2029),(AND($J531="New",$K531&gt;2029))),"N/A",IF($N531=0,0,IF(ISERROR(VLOOKUP($E531,'Source Data'!$B$29:$J$60, MATCH($L531, 'Source Data'!$B$26:$J$26,1),TRUE))=TRUE,"",VLOOKUP($E531,'Source Data'!$B$29:$J$60,MATCH($L531, 'Source Data'!$B$26:$J$26,1),TRUE))))</f>
        <v/>
      </c>
      <c r="Y531" s="170" t="str">
        <f>IF(OR(AND(OR($J531="Retired",$J531="Permanent Low-Use"),$K531&lt;=2030),(AND($J531="New",$K531&gt;2030))),"N/A",IF($N531=0,0,IF(ISERROR(VLOOKUP($E531,'Source Data'!$B$29:$J$60, MATCH($L531, 'Source Data'!$B$26:$J$26,1),TRUE))=TRUE,"",VLOOKUP($E531,'Source Data'!$B$29:$J$60,MATCH($L531, 'Source Data'!$B$26:$J$26,1),TRUE))))</f>
        <v/>
      </c>
      <c r="Z531" s="171" t="str">
        <f>IF(ISNUMBER($L531),IF(OR(AND(OR($J531="Retired",$J531="Permanent Low-Use"),$K531&lt;=2020),(AND($J531="New",$K531&gt;2020))),"N/A",VLOOKUP($F531,'Source Data'!$B$15:$I$22,5)),"")</f>
        <v/>
      </c>
      <c r="AA531" s="171" t="str">
        <f>IF(ISNUMBER($F531), IF(OR(AND(OR($J531="Retired", $J531="Permanent Low-Use"), $K531&lt;=2021), (AND($J531= "New", $K531&gt;2021))), "N/A", VLOOKUP($F531, 'Source Data'!$B$15:$I$22,6)), "")</f>
        <v/>
      </c>
      <c r="AB531" s="171" t="str">
        <f>IF(ISNUMBER($F531), IF(OR(AND(OR($J531="Retired", $J531="Permanent Low-Use"), $K531&lt;=2022), (AND($J531= "New", $K531&gt;2022))), "N/A", VLOOKUP($F531, 'Source Data'!$B$15:$I$22,7)), "")</f>
        <v/>
      </c>
      <c r="AC531" s="171" t="str">
        <f>IF(ISNUMBER($F531), IF(OR(AND(OR($J531="Retired", $J531="Permanent Low-Use"), $K531&lt;=2023), (AND($J531= "New", $K531&gt;2023))), "N/A", VLOOKUP($F531, 'Source Data'!$B$15:$I$22,8)), "")</f>
        <v/>
      </c>
      <c r="AD531" s="171" t="str">
        <f>IF(ISNUMBER($F531), IF(OR(AND(OR($J531="Retired", $J531="Permanent Low-Use"), $K531&lt;=2024), (AND($J531= "New", $K531&gt;2024))), "N/A", VLOOKUP($F531, 'Source Data'!$B$15:$I$22,8)), "")</f>
        <v/>
      </c>
      <c r="AE531" s="171" t="str">
        <f>IF(ISNUMBER($F531), IF(OR(AND(OR($J531="Retired", $J531="Permanent Low-Use"), $K531&lt;=2025), (AND($J531= "New", $K531&gt;2025))), "N/A", VLOOKUP($F531, 'Source Data'!$B$15:$I$22,8)), "")</f>
        <v/>
      </c>
      <c r="AF531" s="171" t="str">
        <f>IF(ISNUMBER($F531), IF(OR(AND(OR($J531="Retired", $J531="Permanent Low-Use"), $K531&lt;=2026), (AND($J531= "New", $K531&gt;2026))), "N/A", VLOOKUP($F531, 'Source Data'!$B$15:$I$22,8)), "")</f>
        <v/>
      </c>
      <c r="AG531" s="171" t="str">
        <f>IF(ISNUMBER($F531), IF(OR(AND(OR($J531="Retired", $J531="Permanent Low-Use"), $K531&lt;=2027), (AND($J531= "New", $K531&gt;2027))), "N/A", VLOOKUP($F531, 'Source Data'!$B$15:$I$22,8)), "")</f>
        <v/>
      </c>
      <c r="AH531" s="171" t="str">
        <f>IF(ISNUMBER($F531), IF(OR(AND(OR($J531="Retired", $J531="Permanent Low-Use"), $K531&lt;=2028), (AND($J531= "New", $K531&gt;2028))), "N/A", VLOOKUP($F531, 'Source Data'!$B$15:$I$22,8)), "")</f>
        <v/>
      </c>
      <c r="AI531" s="171" t="str">
        <f>IF(ISNUMBER($F531), IF(OR(AND(OR($J531="Retired", $J531="Permanent Low-Use"), $K531&lt;=2029), (AND($J531= "New", $K531&gt;2029))), "N/A", VLOOKUP($F531, 'Source Data'!$B$15:$I$22,8)), "")</f>
        <v/>
      </c>
      <c r="AJ531" s="171" t="str">
        <f>IF(ISNUMBER($F531), IF(OR(AND(OR($J531="Retired", $J531="Permanent Low-Use"), $K531&lt;=2030), (AND($J531= "New", $K531&gt;2030))), "N/A", VLOOKUP($F531, 'Source Data'!$B$15:$I$22,8)), "")</f>
        <v/>
      </c>
      <c r="AK531" s="171" t="str">
        <f>IF($N531= 0, "N/A", IF(ISERROR(VLOOKUP($F531, 'Source Data'!$B$4:$C$11,2)), "", VLOOKUP($F531, 'Source Data'!$B$4:$C$11,2)))</f>
        <v/>
      </c>
    </row>
    <row r="532" spans="1:37" x14ac:dyDescent="0.35">
      <c r="A532" s="99"/>
      <c r="B532" s="89"/>
      <c r="C532" s="90"/>
      <c r="D532" s="90"/>
      <c r="E532" s="91"/>
      <c r="F532" s="91"/>
      <c r="G532" s="86"/>
      <c r="H532" s="87"/>
      <c r="I532" s="86"/>
      <c r="J532" s="88"/>
      <c r="K532" s="92"/>
      <c r="L532" s="168" t="str">
        <f t="shared" si="21"/>
        <v/>
      </c>
      <c r="M532" s="170" t="str">
        <f>IF(ISERROR(VLOOKUP(E532,'Source Data'!$B$67:$J$97, MATCH(F532, 'Source Data'!$B$64:$J$64,1),TRUE))=TRUE,"",VLOOKUP(E532,'Source Data'!$B$67:$J$97,MATCH(F532, 'Source Data'!$B$64:$J$64,1),TRUE))</f>
        <v/>
      </c>
      <c r="N532" s="169" t="str">
        <f t="shared" si="22"/>
        <v/>
      </c>
      <c r="O532" s="170" t="str">
        <f>IF(OR(AND(OR($J532="Retired",$J532="Permanent Low-Use"),$K532&lt;=2020),(AND($J532="New",$K532&gt;2020))),"N/A",IF($N532=0,0,IF(ISERROR(VLOOKUP($E532,'Source Data'!$B$29:$J$60, MATCH($L532, 'Source Data'!$B$26:$J$26,1),TRUE))=TRUE,"",VLOOKUP($E532,'Source Data'!$B$29:$J$60,MATCH($L532, 'Source Data'!$B$26:$J$26,1),TRUE))))</f>
        <v/>
      </c>
      <c r="P532" s="170" t="str">
        <f>IF(OR(AND(OR($J532="Retired",$J532="Permanent Low-Use"),$K532&lt;=2021),(AND($J532="New",$K532&gt;2021))),"N/A",IF($N532=0,0,IF(ISERROR(VLOOKUP($E532,'Source Data'!$B$29:$J$60, MATCH($L532, 'Source Data'!$B$26:$J$26,1),TRUE))=TRUE,"",VLOOKUP($E532,'Source Data'!$B$29:$J$60,MATCH($L532, 'Source Data'!$B$26:$J$26,1),TRUE))))</f>
        <v/>
      </c>
      <c r="Q532" s="170" t="str">
        <f>IF(OR(AND(OR($J532="Retired",$J532="Permanent Low-Use"),$K532&lt;=2022),(AND($J532="New",$K532&gt;2022))),"N/A",IF($N532=0,0,IF(ISERROR(VLOOKUP($E532,'Source Data'!$B$29:$J$60, MATCH($L532, 'Source Data'!$B$26:$J$26,1),TRUE))=TRUE,"",VLOOKUP($E532,'Source Data'!$B$29:$J$60,MATCH($L532, 'Source Data'!$B$26:$J$26,1),TRUE))))</f>
        <v/>
      </c>
      <c r="R532" s="170" t="str">
        <f>IF(OR(AND(OR($J532="Retired",$J532="Permanent Low-Use"),$K532&lt;=2023),(AND($J532="New",$K532&gt;2023))),"N/A",IF($N532=0,0,IF(ISERROR(VLOOKUP($E532,'Source Data'!$B$29:$J$60, MATCH($L532, 'Source Data'!$B$26:$J$26,1),TRUE))=TRUE,"",VLOOKUP($E532,'Source Data'!$B$29:$J$60,MATCH($L532, 'Source Data'!$B$26:$J$26,1),TRUE))))</f>
        <v/>
      </c>
      <c r="S532" s="170" t="str">
        <f>IF(OR(AND(OR($J532="Retired",$J532="Permanent Low-Use"),$K532&lt;=2024),(AND($J532="New",$K532&gt;2024))),"N/A",IF($N532=0,0,IF(ISERROR(VLOOKUP($E532,'Source Data'!$B$29:$J$60, MATCH($L532, 'Source Data'!$B$26:$J$26,1),TRUE))=TRUE,"",VLOOKUP($E532,'Source Data'!$B$29:$J$60,MATCH($L532, 'Source Data'!$B$26:$J$26,1),TRUE))))</f>
        <v/>
      </c>
      <c r="T532" s="170" t="str">
        <f>IF(OR(AND(OR($J532="Retired",$J532="Permanent Low-Use"),$K532&lt;=2025),(AND($J532="New",$K532&gt;2025))),"N/A",IF($N532=0,0,IF(ISERROR(VLOOKUP($E532,'Source Data'!$B$29:$J$60, MATCH($L532, 'Source Data'!$B$26:$J$26,1),TRUE))=TRUE,"",VLOOKUP($E532,'Source Data'!$B$29:$J$60,MATCH($L532, 'Source Data'!$B$26:$J$26,1),TRUE))))</f>
        <v/>
      </c>
      <c r="U532" s="170" t="str">
        <f>IF(OR(AND(OR($J532="Retired",$J532="Permanent Low-Use"),$K532&lt;=2026),(AND($J532="New",$K532&gt;2026))),"N/A",IF($N532=0,0,IF(ISERROR(VLOOKUP($E532,'Source Data'!$B$29:$J$60, MATCH($L532, 'Source Data'!$B$26:$J$26,1),TRUE))=TRUE,"",VLOOKUP($E532,'Source Data'!$B$29:$J$60,MATCH($L532, 'Source Data'!$B$26:$J$26,1),TRUE))))</f>
        <v/>
      </c>
      <c r="V532" s="170" t="str">
        <f>IF(OR(AND(OR($J532="Retired",$J532="Permanent Low-Use"),$K532&lt;=2027),(AND($J532="New",$K532&gt;2027))),"N/A",IF($N532=0,0,IF(ISERROR(VLOOKUP($E532,'Source Data'!$B$29:$J$60, MATCH($L532, 'Source Data'!$B$26:$J$26,1),TRUE))=TRUE,"",VLOOKUP($E532,'Source Data'!$B$29:$J$60,MATCH($L532, 'Source Data'!$B$26:$J$26,1),TRUE))))</f>
        <v/>
      </c>
      <c r="W532" s="170" t="str">
        <f>IF(OR(AND(OR($J532="Retired",$J532="Permanent Low-Use"),$K532&lt;=2028),(AND($J532="New",$K532&gt;2028))),"N/A",IF($N532=0,0,IF(ISERROR(VLOOKUP($E532,'Source Data'!$B$29:$J$60, MATCH($L532, 'Source Data'!$B$26:$J$26,1),TRUE))=TRUE,"",VLOOKUP($E532,'Source Data'!$B$29:$J$60,MATCH($L532, 'Source Data'!$B$26:$J$26,1),TRUE))))</f>
        <v/>
      </c>
      <c r="X532" s="170" t="str">
        <f>IF(OR(AND(OR($J532="Retired",$J532="Permanent Low-Use"),$K532&lt;=2029),(AND($J532="New",$K532&gt;2029))),"N/A",IF($N532=0,0,IF(ISERROR(VLOOKUP($E532,'Source Data'!$B$29:$J$60, MATCH($L532, 'Source Data'!$B$26:$J$26,1),TRUE))=TRUE,"",VLOOKUP($E532,'Source Data'!$B$29:$J$60,MATCH($L532, 'Source Data'!$B$26:$J$26,1),TRUE))))</f>
        <v/>
      </c>
      <c r="Y532" s="170" t="str">
        <f>IF(OR(AND(OR($J532="Retired",$J532="Permanent Low-Use"),$K532&lt;=2030),(AND($J532="New",$K532&gt;2030))),"N/A",IF($N532=0,0,IF(ISERROR(VLOOKUP($E532,'Source Data'!$B$29:$J$60, MATCH($L532, 'Source Data'!$B$26:$J$26,1),TRUE))=TRUE,"",VLOOKUP($E532,'Source Data'!$B$29:$J$60,MATCH($L532, 'Source Data'!$B$26:$J$26,1),TRUE))))</f>
        <v/>
      </c>
      <c r="Z532" s="171" t="str">
        <f>IF(ISNUMBER($L532),IF(OR(AND(OR($J532="Retired",$J532="Permanent Low-Use"),$K532&lt;=2020),(AND($J532="New",$K532&gt;2020))),"N/A",VLOOKUP($F532,'Source Data'!$B$15:$I$22,5)),"")</f>
        <v/>
      </c>
      <c r="AA532" s="171" t="str">
        <f>IF(ISNUMBER($F532), IF(OR(AND(OR($J532="Retired", $J532="Permanent Low-Use"), $K532&lt;=2021), (AND($J532= "New", $K532&gt;2021))), "N/A", VLOOKUP($F532, 'Source Data'!$B$15:$I$22,6)), "")</f>
        <v/>
      </c>
      <c r="AB532" s="171" t="str">
        <f>IF(ISNUMBER($F532), IF(OR(AND(OR($J532="Retired", $J532="Permanent Low-Use"), $K532&lt;=2022), (AND($J532= "New", $K532&gt;2022))), "N/A", VLOOKUP($F532, 'Source Data'!$B$15:$I$22,7)), "")</f>
        <v/>
      </c>
      <c r="AC532" s="171" t="str">
        <f>IF(ISNUMBER($F532), IF(OR(AND(OR($J532="Retired", $J532="Permanent Low-Use"), $K532&lt;=2023), (AND($J532= "New", $K532&gt;2023))), "N/A", VLOOKUP($F532, 'Source Data'!$B$15:$I$22,8)), "")</f>
        <v/>
      </c>
      <c r="AD532" s="171" t="str">
        <f>IF(ISNUMBER($F532), IF(OR(AND(OR($J532="Retired", $J532="Permanent Low-Use"), $K532&lt;=2024), (AND($J532= "New", $K532&gt;2024))), "N/A", VLOOKUP($F532, 'Source Data'!$B$15:$I$22,8)), "")</f>
        <v/>
      </c>
      <c r="AE532" s="171" t="str">
        <f>IF(ISNUMBER($F532), IF(OR(AND(OR($J532="Retired", $J532="Permanent Low-Use"), $K532&lt;=2025), (AND($J532= "New", $K532&gt;2025))), "N/A", VLOOKUP($F532, 'Source Data'!$B$15:$I$22,8)), "")</f>
        <v/>
      </c>
      <c r="AF532" s="171" t="str">
        <f>IF(ISNUMBER($F532), IF(OR(AND(OR($J532="Retired", $J532="Permanent Low-Use"), $K532&lt;=2026), (AND($J532= "New", $K532&gt;2026))), "N/A", VLOOKUP($F532, 'Source Data'!$B$15:$I$22,8)), "")</f>
        <v/>
      </c>
      <c r="AG532" s="171" t="str">
        <f>IF(ISNUMBER($F532), IF(OR(AND(OR($J532="Retired", $J532="Permanent Low-Use"), $K532&lt;=2027), (AND($J532= "New", $K532&gt;2027))), "N/A", VLOOKUP($F532, 'Source Data'!$B$15:$I$22,8)), "")</f>
        <v/>
      </c>
      <c r="AH532" s="171" t="str">
        <f>IF(ISNUMBER($F532), IF(OR(AND(OR($J532="Retired", $J532="Permanent Low-Use"), $K532&lt;=2028), (AND($J532= "New", $K532&gt;2028))), "N/A", VLOOKUP($F532, 'Source Data'!$B$15:$I$22,8)), "")</f>
        <v/>
      </c>
      <c r="AI532" s="171" t="str">
        <f>IF(ISNUMBER($F532), IF(OR(AND(OR($J532="Retired", $J532="Permanent Low-Use"), $K532&lt;=2029), (AND($J532= "New", $K532&gt;2029))), "N/A", VLOOKUP($F532, 'Source Data'!$B$15:$I$22,8)), "")</f>
        <v/>
      </c>
      <c r="AJ532" s="171" t="str">
        <f>IF(ISNUMBER($F532), IF(OR(AND(OR($J532="Retired", $J532="Permanent Low-Use"), $K532&lt;=2030), (AND($J532= "New", $K532&gt;2030))), "N/A", VLOOKUP($F532, 'Source Data'!$B$15:$I$22,8)), "")</f>
        <v/>
      </c>
      <c r="AK532" s="171" t="str">
        <f>IF($N532= 0, "N/A", IF(ISERROR(VLOOKUP($F532, 'Source Data'!$B$4:$C$11,2)), "", VLOOKUP($F532, 'Source Data'!$B$4:$C$11,2)))</f>
        <v/>
      </c>
    </row>
    <row r="533" spans="1:37" x14ac:dyDescent="0.35">
      <c r="A533" s="99"/>
      <c r="B533" s="89"/>
      <c r="C533" s="90"/>
      <c r="D533" s="90"/>
      <c r="E533" s="91"/>
      <c r="F533" s="91"/>
      <c r="G533" s="86"/>
      <c r="H533" s="87"/>
      <c r="I533" s="86"/>
      <c r="J533" s="88"/>
      <c r="K533" s="92"/>
      <c r="L533" s="168" t="str">
        <f t="shared" si="21"/>
        <v/>
      </c>
      <c r="M533" s="170" t="str">
        <f>IF(ISERROR(VLOOKUP(E533,'Source Data'!$B$67:$J$97, MATCH(F533, 'Source Data'!$B$64:$J$64,1),TRUE))=TRUE,"",VLOOKUP(E533,'Source Data'!$B$67:$J$97,MATCH(F533, 'Source Data'!$B$64:$J$64,1),TRUE))</f>
        <v/>
      </c>
      <c r="N533" s="169" t="str">
        <f t="shared" si="22"/>
        <v/>
      </c>
      <c r="O533" s="170" t="str">
        <f>IF(OR(AND(OR($J533="Retired",$J533="Permanent Low-Use"),$K533&lt;=2020),(AND($J533="New",$K533&gt;2020))),"N/A",IF($N533=0,0,IF(ISERROR(VLOOKUP($E533,'Source Data'!$B$29:$J$60, MATCH($L533, 'Source Data'!$B$26:$J$26,1),TRUE))=TRUE,"",VLOOKUP($E533,'Source Data'!$B$29:$J$60,MATCH($L533, 'Source Data'!$B$26:$J$26,1),TRUE))))</f>
        <v/>
      </c>
      <c r="P533" s="170" t="str">
        <f>IF(OR(AND(OR($J533="Retired",$J533="Permanent Low-Use"),$K533&lt;=2021),(AND($J533="New",$K533&gt;2021))),"N/A",IF($N533=0,0,IF(ISERROR(VLOOKUP($E533,'Source Data'!$B$29:$J$60, MATCH($L533, 'Source Data'!$B$26:$J$26,1),TRUE))=TRUE,"",VLOOKUP($E533,'Source Data'!$B$29:$J$60,MATCH($L533, 'Source Data'!$B$26:$J$26,1),TRUE))))</f>
        <v/>
      </c>
      <c r="Q533" s="170" t="str">
        <f>IF(OR(AND(OR($J533="Retired",$J533="Permanent Low-Use"),$K533&lt;=2022),(AND($J533="New",$K533&gt;2022))),"N/A",IF($N533=0,0,IF(ISERROR(VLOOKUP($E533,'Source Data'!$B$29:$J$60, MATCH($L533, 'Source Data'!$B$26:$J$26,1),TRUE))=TRUE,"",VLOOKUP($E533,'Source Data'!$B$29:$J$60,MATCH($L533, 'Source Data'!$B$26:$J$26,1),TRUE))))</f>
        <v/>
      </c>
      <c r="R533" s="170" t="str">
        <f>IF(OR(AND(OR($J533="Retired",$J533="Permanent Low-Use"),$K533&lt;=2023),(AND($J533="New",$K533&gt;2023))),"N/A",IF($N533=0,0,IF(ISERROR(VLOOKUP($E533,'Source Data'!$B$29:$J$60, MATCH($L533, 'Source Data'!$B$26:$J$26,1),TRUE))=TRUE,"",VLOOKUP($E533,'Source Data'!$B$29:$J$60,MATCH($L533, 'Source Data'!$B$26:$J$26,1),TRUE))))</f>
        <v/>
      </c>
      <c r="S533" s="170" t="str">
        <f>IF(OR(AND(OR($J533="Retired",$J533="Permanent Low-Use"),$K533&lt;=2024),(AND($J533="New",$K533&gt;2024))),"N/A",IF($N533=0,0,IF(ISERROR(VLOOKUP($E533,'Source Data'!$B$29:$J$60, MATCH($L533, 'Source Data'!$B$26:$J$26,1),TRUE))=TRUE,"",VLOOKUP($E533,'Source Data'!$B$29:$J$60,MATCH($L533, 'Source Data'!$B$26:$J$26,1),TRUE))))</f>
        <v/>
      </c>
      <c r="T533" s="170" t="str">
        <f>IF(OR(AND(OR($J533="Retired",$J533="Permanent Low-Use"),$K533&lt;=2025),(AND($J533="New",$K533&gt;2025))),"N/A",IF($N533=0,0,IF(ISERROR(VLOOKUP($E533,'Source Data'!$B$29:$J$60, MATCH($L533, 'Source Data'!$B$26:$J$26,1),TRUE))=TRUE,"",VLOOKUP($E533,'Source Data'!$B$29:$J$60,MATCH($L533, 'Source Data'!$B$26:$J$26,1),TRUE))))</f>
        <v/>
      </c>
      <c r="U533" s="170" t="str">
        <f>IF(OR(AND(OR($J533="Retired",$J533="Permanent Low-Use"),$K533&lt;=2026),(AND($J533="New",$K533&gt;2026))),"N/A",IF($N533=0,0,IF(ISERROR(VLOOKUP($E533,'Source Data'!$B$29:$J$60, MATCH($L533, 'Source Data'!$B$26:$J$26,1),TRUE))=TRUE,"",VLOOKUP($E533,'Source Data'!$B$29:$J$60,MATCH($L533, 'Source Data'!$B$26:$J$26,1),TRUE))))</f>
        <v/>
      </c>
      <c r="V533" s="170" t="str">
        <f>IF(OR(AND(OR($J533="Retired",$J533="Permanent Low-Use"),$K533&lt;=2027),(AND($J533="New",$K533&gt;2027))),"N/A",IF($N533=0,0,IF(ISERROR(VLOOKUP($E533,'Source Data'!$B$29:$J$60, MATCH($L533, 'Source Data'!$B$26:$J$26,1),TRUE))=TRUE,"",VLOOKUP($E533,'Source Data'!$B$29:$J$60,MATCH($L533, 'Source Data'!$B$26:$J$26,1),TRUE))))</f>
        <v/>
      </c>
      <c r="W533" s="170" t="str">
        <f>IF(OR(AND(OR($J533="Retired",$J533="Permanent Low-Use"),$K533&lt;=2028),(AND($J533="New",$K533&gt;2028))),"N/A",IF($N533=0,0,IF(ISERROR(VLOOKUP($E533,'Source Data'!$B$29:$J$60, MATCH($L533, 'Source Data'!$B$26:$J$26,1),TRUE))=TRUE,"",VLOOKUP($E533,'Source Data'!$B$29:$J$60,MATCH($L533, 'Source Data'!$B$26:$J$26,1),TRUE))))</f>
        <v/>
      </c>
      <c r="X533" s="170" t="str">
        <f>IF(OR(AND(OR($J533="Retired",$J533="Permanent Low-Use"),$K533&lt;=2029),(AND($J533="New",$K533&gt;2029))),"N/A",IF($N533=0,0,IF(ISERROR(VLOOKUP($E533,'Source Data'!$B$29:$J$60, MATCH($L533, 'Source Data'!$B$26:$J$26,1),TRUE))=TRUE,"",VLOOKUP($E533,'Source Data'!$B$29:$J$60,MATCH($L533, 'Source Data'!$B$26:$J$26,1),TRUE))))</f>
        <v/>
      </c>
      <c r="Y533" s="170" t="str">
        <f>IF(OR(AND(OR($J533="Retired",$J533="Permanent Low-Use"),$K533&lt;=2030),(AND($J533="New",$K533&gt;2030))),"N/A",IF($N533=0,0,IF(ISERROR(VLOOKUP($E533,'Source Data'!$B$29:$J$60, MATCH($L533, 'Source Data'!$B$26:$J$26,1),TRUE))=TRUE,"",VLOOKUP($E533,'Source Data'!$B$29:$J$60,MATCH($L533, 'Source Data'!$B$26:$J$26,1),TRUE))))</f>
        <v/>
      </c>
      <c r="Z533" s="171" t="str">
        <f>IF(ISNUMBER($L533),IF(OR(AND(OR($J533="Retired",$J533="Permanent Low-Use"),$K533&lt;=2020),(AND($J533="New",$K533&gt;2020))),"N/A",VLOOKUP($F533,'Source Data'!$B$15:$I$22,5)),"")</f>
        <v/>
      </c>
      <c r="AA533" s="171" t="str">
        <f>IF(ISNUMBER($F533), IF(OR(AND(OR($J533="Retired", $J533="Permanent Low-Use"), $K533&lt;=2021), (AND($J533= "New", $K533&gt;2021))), "N/A", VLOOKUP($F533, 'Source Data'!$B$15:$I$22,6)), "")</f>
        <v/>
      </c>
      <c r="AB533" s="171" t="str">
        <f>IF(ISNUMBER($F533), IF(OR(AND(OR($J533="Retired", $J533="Permanent Low-Use"), $K533&lt;=2022), (AND($J533= "New", $K533&gt;2022))), "N/A", VLOOKUP($F533, 'Source Data'!$B$15:$I$22,7)), "")</f>
        <v/>
      </c>
      <c r="AC533" s="171" t="str">
        <f>IF(ISNUMBER($F533), IF(OR(AND(OR($J533="Retired", $J533="Permanent Low-Use"), $K533&lt;=2023), (AND($J533= "New", $K533&gt;2023))), "N/A", VLOOKUP($F533, 'Source Data'!$B$15:$I$22,8)), "")</f>
        <v/>
      </c>
      <c r="AD533" s="171" t="str">
        <f>IF(ISNUMBER($F533), IF(OR(AND(OR($J533="Retired", $J533="Permanent Low-Use"), $K533&lt;=2024), (AND($J533= "New", $K533&gt;2024))), "N/A", VLOOKUP($F533, 'Source Data'!$B$15:$I$22,8)), "")</f>
        <v/>
      </c>
      <c r="AE533" s="171" t="str">
        <f>IF(ISNUMBER($F533), IF(OR(AND(OR($J533="Retired", $J533="Permanent Low-Use"), $K533&lt;=2025), (AND($J533= "New", $K533&gt;2025))), "N/A", VLOOKUP($F533, 'Source Data'!$B$15:$I$22,8)), "")</f>
        <v/>
      </c>
      <c r="AF533" s="171" t="str">
        <f>IF(ISNUMBER($F533), IF(OR(AND(OR($J533="Retired", $J533="Permanent Low-Use"), $K533&lt;=2026), (AND($J533= "New", $K533&gt;2026))), "N/A", VLOOKUP($F533, 'Source Data'!$B$15:$I$22,8)), "")</f>
        <v/>
      </c>
      <c r="AG533" s="171" t="str">
        <f>IF(ISNUMBER($F533), IF(OR(AND(OR($J533="Retired", $J533="Permanent Low-Use"), $K533&lt;=2027), (AND($J533= "New", $K533&gt;2027))), "N/A", VLOOKUP($F533, 'Source Data'!$B$15:$I$22,8)), "")</f>
        <v/>
      </c>
      <c r="AH533" s="171" t="str">
        <f>IF(ISNUMBER($F533), IF(OR(AND(OR($J533="Retired", $J533="Permanent Low-Use"), $K533&lt;=2028), (AND($J533= "New", $K533&gt;2028))), "N/A", VLOOKUP($F533, 'Source Data'!$B$15:$I$22,8)), "")</f>
        <v/>
      </c>
      <c r="AI533" s="171" t="str">
        <f>IF(ISNUMBER($F533), IF(OR(AND(OR($J533="Retired", $J533="Permanent Low-Use"), $K533&lt;=2029), (AND($J533= "New", $K533&gt;2029))), "N/A", VLOOKUP($F533, 'Source Data'!$B$15:$I$22,8)), "")</f>
        <v/>
      </c>
      <c r="AJ533" s="171" t="str">
        <f>IF(ISNUMBER($F533), IF(OR(AND(OR($J533="Retired", $J533="Permanent Low-Use"), $K533&lt;=2030), (AND($J533= "New", $K533&gt;2030))), "N/A", VLOOKUP($F533, 'Source Data'!$B$15:$I$22,8)), "")</f>
        <v/>
      </c>
      <c r="AK533" s="171" t="str">
        <f>IF($N533= 0, "N/A", IF(ISERROR(VLOOKUP($F533, 'Source Data'!$B$4:$C$11,2)), "", VLOOKUP($F533, 'Source Data'!$B$4:$C$11,2)))</f>
        <v/>
      </c>
    </row>
    <row r="534" spans="1:37" x14ac:dyDescent="0.35">
      <c r="A534" s="99"/>
      <c r="B534" s="89"/>
      <c r="C534" s="90"/>
      <c r="D534" s="90"/>
      <c r="E534" s="91"/>
      <c r="F534" s="91"/>
      <c r="G534" s="86"/>
      <c r="H534" s="87"/>
      <c r="I534" s="86"/>
      <c r="J534" s="88"/>
      <c r="K534" s="92"/>
      <c r="L534" s="168" t="str">
        <f t="shared" si="21"/>
        <v/>
      </c>
      <c r="M534" s="170" t="str">
        <f>IF(ISERROR(VLOOKUP(E534,'Source Data'!$B$67:$J$97, MATCH(F534, 'Source Data'!$B$64:$J$64,1),TRUE))=TRUE,"",VLOOKUP(E534,'Source Data'!$B$67:$J$97,MATCH(F534, 'Source Data'!$B$64:$J$64,1),TRUE))</f>
        <v/>
      </c>
      <c r="N534" s="169" t="str">
        <f t="shared" si="22"/>
        <v/>
      </c>
      <c r="O534" s="170" t="str">
        <f>IF(OR(AND(OR($J534="Retired",$J534="Permanent Low-Use"),$K534&lt;=2020),(AND($J534="New",$K534&gt;2020))),"N/A",IF($N534=0,0,IF(ISERROR(VLOOKUP($E534,'Source Data'!$B$29:$J$60, MATCH($L534, 'Source Data'!$B$26:$J$26,1),TRUE))=TRUE,"",VLOOKUP($E534,'Source Data'!$B$29:$J$60,MATCH($L534, 'Source Data'!$B$26:$J$26,1),TRUE))))</f>
        <v/>
      </c>
      <c r="P534" s="170" t="str">
        <f>IF(OR(AND(OR($J534="Retired",$J534="Permanent Low-Use"),$K534&lt;=2021),(AND($J534="New",$K534&gt;2021))),"N/A",IF($N534=0,0,IF(ISERROR(VLOOKUP($E534,'Source Data'!$B$29:$J$60, MATCH($L534, 'Source Data'!$B$26:$J$26,1),TRUE))=TRUE,"",VLOOKUP($E534,'Source Data'!$B$29:$J$60,MATCH($L534, 'Source Data'!$B$26:$J$26,1),TRUE))))</f>
        <v/>
      </c>
      <c r="Q534" s="170" t="str">
        <f>IF(OR(AND(OR($J534="Retired",$J534="Permanent Low-Use"),$K534&lt;=2022),(AND($J534="New",$K534&gt;2022))),"N/A",IF($N534=0,0,IF(ISERROR(VLOOKUP($E534,'Source Data'!$B$29:$J$60, MATCH($L534, 'Source Data'!$B$26:$J$26,1),TRUE))=TRUE,"",VLOOKUP($E534,'Source Data'!$B$29:$J$60,MATCH($L534, 'Source Data'!$B$26:$J$26,1),TRUE))))</f>
        <v/>
      </c>
      <c r="R534" s="170" t="str">
        <f>IF(OR(AND(OR($J534="Retired",$J534="Permanent Low-Use"),$K534&lt;=2023),(AND($J534="New",$K534&gt;2023))),"N/A",IF($N534=0,0,IF(ISERROR(VLOOKUP($E534,'Source Data'!$B$29:$J$60, MATCH($L534, 'Source Data'!$B$26:$J$26,1),TRUE))=TRUE,"",VLOOKUP($E534,'Source Data'!$B$29:$J$60,MATCH($L534, 'Source Data'!$B$26:$J$26,1),TRUE))))</f>
        <v/>
      </c>
      <c r="S534" s="170" t="str">
        <f>IF(OR(AND(OR($J534="Retired",$J534="Permanent Low-Use"),$K534&lt;=2024),(AND($J534="New",$K534&gt;2024))),"N/A",IF($N534=0,0,IF(ISERROR(VLOOKUP($E534,'Source Data'!$B$29:$J$60, MATCH($L534, 'Source Data'!$B$26:$J$26,1),TRUE))=TRUE,"",VLOOKUP($E534,'Source Data'!$B$29:$J$60,MATCH($L534, 'Source Data'!$B$26:$J$26,1),TRUE))))</f>
        <v/>
      </c>
      <c r="T534" s="170" t="str">
        <f>IF(OR(AND(OR($J534="Retired",$J534="Permanent Low-Use"),$K534&lt;=2025),(AND($J534="New",$K534&gt;2025))),"N/A",IF($N534=0,0,IF(ISERROR(VLOOKUP($E534,'Source Data'!$B$29:$J$60, MATCH($L534, 'Source Data'!$B$26:$J$26,1),TRUE))=TRUE,"",VLOOKUP($E534,'Source Data'!$B$29:$J$60,MATCH($L534, 'Source Data'!$B$26:$J$26,1),TRUE))))</f>
        <v/>
      </c>
      <c r="U534" s="170" t="str">
        <f>IF(OR(AND(OR($J534="Retired",$J534="Permanent Low-Use"),$K534&lt;=2026),(AND($J534="New",$K534&gt;2026))),"N/A",IF($N534=0,0,IF(ISERROR(VLOOKUP($E534,'Source Data'!$B$29:$J$60, MATCH($L534, 'Source Data'!$B$26:$J$26,1),TRUE))=TRUE,"",VLOOKUP($E534,'Source Data'!$B$29:$J$60,MATCH($L534, 'Source Data'!$B$26:$J$26,1),TRUE))))</f>
        <v/>
      </c>
      <c r="V534" s="170" t="str">
        <f>IF(OR(AND(OR($J534="Retired",$J534="Permanent Low-Use"),$K534&lt;=2027),(AND($J534="New",$K534&gt;2027))),"N/A",IF($N534=0,0,IF(ISERROR(VLOOKUP($E534,'Source Data'!$B$29:$J$60, MATCH($L534, 'Source Data'!$B$26:$J$26,1),TRUE))=TRUE,"",VLOOKUP($E534,'Source Data'!$B$29:$J$60,MATCH($L534, 'Source Data'!$B$26:$J$26,1),TRUE))))</f>
        <v/>
      </c>
      <c r="W534" s="170" t="str">
        <f>IF(OR(AND(OR($J534="Retired",$J534="Permanent Low-Use"),$K534&lt;=2028),(AND($J534="New",$K534&gt;2028))),"N/A",IF($N534=0,0,IF(ISERROR(VLOOKUP($E534,'Source Data'!$B$29:$J$60, MATCH($L534, 'Source Data'!$B$26:$J$26,1),TRUE))=TRUE,"",VLOOKUP($E534,'Source Data'!$B$29:$J$60,MATCH($L534, 'Source Data'!$B$26:$J$26,1),TRUE))))</f>
        <v/>
      </c>
      <c r="X534" s="170" t="str">
        <f>IF(OR(AND(OR($J534="Retired",$J534="Permanent Low-Use"),$K534&lt;=2029),(AND($J534="New",$K534&gt;2029))),"N/A",IF($N534=0,0,IF(ISERROR(VLOOKUP($E534,'Source Data'!$B$29:$J$60, MATCH($L534, 'Source Data'!$B$26:$J$26,1),TRUE))=TRUE,"",VLOOKUP($E534,'Source Data'!$B$29:$J$60,MATCH($L534, 'Source Data'!$B$26:$J$26,1),TRUE))))</f>
        <v/>
      </c>
      <c r="Y534" s="170" t="str">
        <f>IF(OR(AND(OR($J534="Retired",$J534="Permanent Low-Use"),$K534&lt;=2030),(AND($J534="New",$K534&gt;2030))),"N/A",IF($N534=0,0,IF(ISERROR(VLOOKUP($E534,'Source Data'!$B$29:$J$60, MATCH($L534, 'Source Data'!$B$26:$J$26,1),TRUE))=TRUE,"",VLOOKUP($E534,'Source Data'!$B$29:$J$60,MATCH($L534, 'Source Data'!$B$26:$J$26,1),TRUE))))</f>
        <v/>
      </c>
      <c r="Z534" s="171" t="str">
        <f>IF(ISNUMBER($L534),IF(OR(AND(OR($J534="Retired",$J534="Permanent Low-Use"),$K534&lt;=2020),(AND($J534="New",$K534&gt;2020))),"N/A",VLOOKUP($F534,'Source Data'!$B$15:$I$22,5)),"")</f>
        <v/>
      </c>
      <c r="AA534" s="171" t="str">
        <f>IF(ISNUMBER($F534), IF(OR(AND(OR($J534="Retired", $J534="Permanent Low-Use"), $K534&lt;=2021), (AND($J534= "New", $K534&gt;2021))), "N/A", VLOOKUP($F534, 'Source Data'!$B$15:$I$22,6)), "")</f>
        <v/>
      </c>
      <c r="AB534" s="171" t="str">
        <f>IF(ISNUMBER($F534), IF(OR(AND(OR($J534="Retired", $J534="Permanent Low-Use"), $K534&lt;=2022), (AND($J534= "New", $K534&gt;2022))), "N/A", VLOOKUP($F534, 'Source Data'!$B$15:$I$22,7)), "")</f>
        <v/>
      </c>
      <c r="AC534" s="171" t="str">
        <f>IF(ISNUMBER($F534), IF(OR(AND(OR($J534="Retired", $J534="Permanent Low-Use"), $K534&lt;=2023), (AND($J534= "New", $K534&gt;2023))), "N/A", VLOOKUP($F534, 'Source Data'!$B$15:$I$22,8)), "")</f>
        <v/>
      </c>
      <c r="AD534" s="171" t="str">
        <f>IF(ISNUMBER($F534), IF(OR(AND(OR($J534="Retired", $J534="Permanent Low-Use"), $K534&lt;=2024), (AND($J534= "New", $K534&gt;2024))), "N/A", VLOOKUP($F534, 'Source Data'!$B$15:$I$22,8)), "")</f>
        <v/>
      </c>
      <c r="AE534" s="171" t="str">
        <f>IF(ISNUMBER($F534), IF(OR(AND(OR($J534="Retired", $J534="Permanent Low-Use"), $K534&lt;=2025), (AND($J534= "New", $K534&gt;2025))), "N/A", VLOOKUP($F534, 'Source Data'!$B$15:$I$22,8)), "")</f>
        <v/>
      </c>
      <c r="AF534" s="171" t="str">
        <f>IF(ISNUMBER($F534), IF(OR(AND(OR($J534="Retired", $J534="Permanent Low-Use"), $K534&lt;=2026), (AND($J534= "New", $K534&gt;2026))), "N/A", VLOOKUP($F534, 'Source Data'!$B$15:$I$22,8)), "")</f>
        <v/>
      </c>
      <c r="AG534" s="171" t="str">
        <f>IF(ISNUMBER($F534), IF(OR(AND(OR($J534="Retired", $J534="Permanent Low-Use"), $K534&lt;=2027), (AND($J534= "New", $K534&gt;2027))), "N/A", VLOOKUP($F534, 'Source Data'!$B$15:$I$22,8)), "")</f>
        <v/>
      </c>
      <c r="AH534" s="171" t="str">
        <f>IF(ISNUMBER($F534), IF(OR(AND(OR($J534="Retired", $J534="Permanent Low-Use"), $K534&lt;=2028), (AND($J534= "New", $K534&gt;2028))), "N/A", VLOOKUP($F534, 'Source Data'!$B$15:$I$22,8)), "")</f>
        <v/>
      </c>
      <c r="AI534" s="171" t="str">
        <f>IF(ISNUMBER($F534), IF(OR(AND(OR($J534="Retired", $J534="Permanent Low-Use"), $K534&lt;=2029), (AND($J534= "New", $K534&gt;2029))), "N/A", VLOOKUP($F534, 'Source Data'!$B$15:$I$22,8)), "")</f>
        <v/>
      </c>
      <c r="AJ534" s="171" t="str">
        <f>IF(ISNUMBER($F534), IF(OR(AND(OR($J534="Retired", $J534="Permanent Low-Use"), $K534&lt;=2030), (AND($J534= "New", $K534&gt;2030))), "N/A", VLOOKUP($F534, 'Source Data'!$B$15:$I$22,8)), "")</f>
        <v/>
      </c>
      <c r="AK534" s="171" t="str">
        <f>IF($N534= 0, "N/A", IF(ISERROR(VLOOKUP($F534, 'Source Data'!$B$4:$C$11,2)), "", VLOOKUP($F534, 'Source Data'!$B$4:$C$11,2)))</f>
        <v/>
      </c>
    </row>
    <row r="535" spans="1:37" x14ac:dyDescent="0.35">
      <c r="A535" s="99"/>
      <c r="B535" s="89"/>
      <c r="C535" s="90"/>
      <c r="D535" s="90"/>
      <c r="E535" s="91"/>
      <c r="F535" s="91"/>
      <c r="G535" s="86"/>
      <c r="H535" s="87"/>
      <c r="I535" s="86"/>
      <c r="J535" s="88"/>
      <c r="K535" s="92"/>
      <c r="L535" s="168" t="str">
        <f t="shared" si="21"/>
        <v/>
      </c>
      <c r="M535" s="170" t="str">
        <f>IF(ISERROR(VLOOKUP(E535,'Source Data'!$B$67:$J$97, MATCH(F535, 'Source Data'!$B$64:$J$64,1),TRUE))=TRUE,"",VLOOKUP(E535,'Source Data'!$B$67:$J$97,MATCH(F535, 'Source Data'!$B$64:$J$64,1),TRUE))</f>
        <v/>
      </c>
      <c r="N535" s="169" t="str">
        <f t="shared" si="22"/>
        <v/>
      </c>
      <c r="O535" s="170" t="str">
        <f>IF(OR(AND(OR($J535="Retired",$J535="Permanent Low-Use"),$K535&lt;=2020),(AND($J535="New",$K535&gt;2020))),"N/A",IF($N535=0,0,IF(ISERROR(VLOOKUP($E535,'Source Data'!$B$29:$J$60, MATCH($L535, 'Source Data'!$B$26:$J$26,1),TRUE))=TRUE,"",VLOOKUP($E535,'Source Data'!$B$29:$J$60,MATCH($L535, 'Source Data'!$B$26:$J$26,1),TRUE))))</f>
        <v/>
      </c>
      <c r="P535" s="170" t="str">
        <f>IF(OR(AND(OR($J535="Retired",$J535="Permanent Low-Use"),$K535&lt;=2021),(AND($J535="New",$K535&gt;2021))),"N/A",IF($N535=0,0,IF(ISERROR(VLOOKUP($E535,'Source Data'!$B$29:$J$60, MATCH($L535, 'Source Data'!$B$26:$J$26,1),TRUE))=TRUE,"",VLOOKUP($E535,'Source Data'!$B$29:$J$60,MATCH($L535, 'Source Data'!$B$26:$J$26,1),TRUE))))</f>
        <v/>
      </c>
      <c r="Q535" s="170" t="str">
        <f>IF(OR(AND(OR($J535="Retired",$J535="Permanent Low-Use"),$K535&lt;=2022),(AND($J535="New",$K535&gt;2022))),"N/A",IF($N535=0,0,IF(ISERROR(VLOOKUP($E535,'Source Data'!$B$29:$J$60, MATCH($L535, 'Source Data'!$B$26:$J$26,1),TRUE))=TRUE,"",VLOOKUP($E535,'Source Data'!$B$29:$J$60,MATCH($L535, 'Source Data'!$B$26:$J$26,1),TRUE))))</f>
        <v/>
      </c>
      <c r="R535" s="170" t="str">
        <f>IF(OR(AND(OR($J535="Retired",$J535="Permanent Low-Use"),$K535&lt;=2023),(AND($J535="New",$K535&gt;2023))),"N/A",IF($N535=0,0,IF(ISERROR(VLOOKUP($E535,'Source Data'!$B$29:$J$60, MATCH($L535, 'Source Data'!$B$26:$J$26,1),TRUE))=TRUE,"",VLOOKUP($E535,'Source Data'!$B$29:$J$60,MATCH($L535, 'Source Data'!$B$26:$J$26,1),TRUE))))</f>
        <v/>
      </c>
      <c r="S535" s="170" t="str">
        <f>IF(OR(AND(OR($J535="Retired",$J535="Permanent Low-Use"),$K535&lt;=2024),(AND($J535="New",$K535&gt;2024))),"N/A",IF($N535=0,0,IF(ISERROR(VLOOKUP($E535,'Source Data'!$B$29:$J$60, MATCH($L535, 'Source Data'!$B$26:$J$26,1),TRUE))=TRUE,"",VLOOKUP($E535,'Source Data'!$B$29:$J$60,MATCH($L535, 'Source Data'!$B$26:$J$26,1),TRUE))))</f>
        <v/>
      </c>
      <c r="T535" s="170" t="str">
        <f>IF(OR(AND(OR($J535="Retired",$J535="Permanent Low-Use"),$K535&lt;=2025),(AND($J535="New",$K535&gt;2025))),"N/A",IF($N535=0,0,IF(ISERROR(VLOOKUP($E535,'Source Data'!$B$29:$J$60, MATCH($L535, 'Source Data'!$B$26:$J$26,1),TRUE))=TRUE,"",VLOOKUP($E535,'Source Data'!$B$29:$J$60,MATCH($L535, 'Source Data'!$B$26:$J$26,1),TRUE))))</f>
        <v/>
      </c>
      <c r="U535" s="170" t="str">
        <f>IF(OR(AND(OR($J535="Retired",$J535="Permanent Low-Use"),$K535&lt;=2026),(AND($J535="New",$K535&gt;2026))),"N/A",IF($N535=0,0,IF(ISERROR(VLOOKUP($E535,'Source Data'!$B$29:$J$60, MATCH($L535, 'Source Data'!$B$26:$J$26,1),TRUE))=TRUE,"",VLOOKUP($E535,'Source Data'!$B$29:$J$60,MATCH($L535, 'Source Data'!$B$26:$J$26,1),TRUE))))</f>
        <v/>
      </c>
      <c r="V535" s="170" t="str">
        <f>IF(OR(AND(OR($J535="Retired",$J535="Permanent Low-Use"),$K535&lt;=2027),(AND($J535="New",$K535&gt;2027))),"N/A",IF($N535=0,0,IF(ISERROR(VLOOKUP($E535,'Source Data'!$B$29:$J$60, MATCH($L535, 'Source Data'!$B$26:$J$26,1),TRUE))=TRUE,"",VLOOKUP($E535,'Source Data'!$B$29:$J$60,MATCH($L535, 'Source Data'!$B$26:$J$26,1),TRUE))))</f>
        <v/>
      </c>
      <c r="W535" s="170" t="str">
        <f>IF(OR(AND(OR($J535="Retired",$J535="Permanent Low-Use"),$K535&lt;=2028),(AND($J535="New",$K535&gt;2028))),"N/A",IF($N535=0,0,IF(ISERROR(VLOOKUP($E535,'Source Data'!$B$29:$J$60, MATCH($L535, 'Source Data'!$B$26:$J$26,1),TRUE))=TRUE,"",VLOOKUP($E535,'Source Data'!$B$29:$J$60,MATCH($L535, 'Source Data'!$B$26:$J$26,1),TRUE))))</f>
        <v/>
      </c>
      <c r="X535" s="170" t="str">
        <f>IF(OR(AND(OR($J535="Retired",$J535="Permanent Low-Use"),$K535&lt;=2029),(AND($J535="New",$K535&gt;2029))),"N/A",IF($N535=0,0,IF(ISERROR(VLOOKUP($E535,'Source Data'!$B$29:$J$60, MATCH($L535, 'Source Data'!$B$26:$J$26,1),TRUE))=TRUE,"",VLOOKUP($E535,'Source Data'!$B$29:$J$60,MATCH($L535, 'Source Data'!$B$26:$J$26,1),TRUE))))</f>
        <v/>
      </c>
      <c r="Y535" s="170" t="str">
        <f>IF(OR(AND(OR($J535="Retired",$J535="Permanent Low-Use"),$K535&lt;=2030),(AND($J535="New",$K535&gt;2030))),"N/A",IF($N535=0,0,IF(ISERROR(VLOOKUP($E535,'Source Data'!$B$29:$J$60, MATCH($L535, 'Source Data'!$B$26:$J$26,1),TRUE))=TRUE,"",VLOOKUP($E535,'Source Data'!$B$29:$J$60,MATCH($L535, 'Source Data'!$B$26:$J$26,1),TRUE))))</f>
        <v/>
      </c>
      <c r="Z535" s="171" t="str">
        <f>IF(ISNUMBER($L535),IF(OR(AND(OR($J535="Retired",$J535="Permanent Low-Use"),$K535&lt;=2020),(AND($J535="New",$K535&gt;2020))),"N/A",VLOOKUP($F535,'Source Data'!$B$15:$I$22,5)),"")</f>
        <v/>
      </c>
      <c r="AA535" s="171" t="str">
        <f>IF(ISNUMBER($F535), IF(OR(AND(OR($J535="Retired", $J535="Permanent Low-Use"), $K535&lt;=2021), (AND($J535= "New", $K535&gt;2021))), "N/A", VLOOKUP($F535, 'Source Data'!$B$15:$I$22,6)), "")</f>
        <v/>
      </c>
      <c r="AB535" s="171" t="str">
        <f>IF(ISNUMBER($F535), IF(OR(AND(OR($J535="Retired", $J535="Permanent Low-Use"), $K535&lt;=2022), (AND($J535= "New", $K535&gt;2022))), "N/A", VLOOKUP($F535, 'Source Data'!$B$15:$I$22,7)), "")</f>
        <v/>
      </c>
      <c r="AC535" s="171" t="str">
        <f>IF(ISNUMBER($F535), IF(OR(AND(OR($J535="Retired", $J535="Permanent Low-Use"), $K535&lt;=2023), (AND($J535= "New", $K535&gt;2023))), "N/A", VLOOKUP($F535, 'Source Data'!$B$15:$I$22,8)), "")</f>
        <v/>
      </c>
      <c r="AD535" s="171" t="str">
        <f>IF(ISNUMBER($F535), IF(OR(AND(OR($J535="Retired", $J535="Permanent Low-Use"), $K535&lt;=2024), (AND($J535= "New", $K535&gt;2024))), "N/A", VLOOKUP($F535, 'Source Data'!$B$15:$I$22,8)), "")</f>
        <v/>
      </c>
      <c r="AE535" s="171" t="str">
        <f>IF(ISNUMBER($F535), IF(OR(AND(OR($J535="Retired", $J535="Permanent Low-Use"), $K535&lt;=2025), (AND($J535= "New", $K535&gt;2025))), "N/A", VLOOKUP($F535, 'Source Data'!$B$15:$I$22,8)), "")</f>
        <v/>
      </c>
      <c r="AF535" s="171" t="str">
        <f>IF(ISNUMBER($F535), IF(OR(AND(OR($J535="Retired", $J535="Permanent Low-Use"), $K535&lt;=2026), (AND($J535= "New", $K535&gt;2026))), "N/A", VLOOKUP($F535, 'Source Data'!$B$15:$I$22,8)), "")</f>
        <v/>
      </c>
      <c r="AG535" s="171" t="str">
        <f>IF(ISNUMBER($F535), IF(OR(AND(OR($J535="Retired", $J535="Permanent Low-Use"), $K535&lt;=2027), (AND($J535= "New", $K535&gt;2027))), "N/A", VLOOKUP($F535, 'Source Data'!$B$15:$I$22,8)), "")</f>
        <v/>
      </c>
      <c r="AH535" s="171" t="str">
        <f>IF(ISNUMBER($F535), IF(OR(AND(OR($J535="Retired", $J535="Permanent Low-Use"), $K535&lt;=2028), (AND($J535= "New", $K535&gt;2028))), "N/A", VLOOKUP($F535, 'Source Data'!$B$15:$I$22,8)), "")</f>
        <v/>
      </c>
      <c r="AI535" s="171" t="str">
        <f>IF(ISNUMBER($F535), IF(OR(AND(OR($J535="Retired", $J535="Permanent Low-Use"), $K535&lt;=2029), (AND($J535= "New", $K535&gt;2029))), "N/A", VLOOKUP($F535, 'Source Data'!$B$15:$I$22,8)), "")</f>
        <v/>
      </c>
      <c r="AJ535" s="171" t="str">
        <f>IF(ISNUMBER($F535), IF(OR(AND(OR($J535="Retired", $J535="Permanent Low-Use"), $K535&lt;=2030), (AND($J535= "New", $K535&gt;2030))), "N/A", VLOOKUP($F535, 'Source Data'!$B$15:$I$22,8)), "")</f>
        <v/>
      </c>
      <c r="AK535" s="171" t="str">
        <f>IF($N535= 0, "N/A", IF(ISERROR(VLOOKUP($F535, 'Source Data'!$B$4:$C$11,2)), "", VLOOKUP($F535, 'Source Data'!$B$4:$C$11,2)))</f>
        <v/>
      </c>
    </row>
    <row r="536" spans="1:37" x14ac:dyDescent="0.35">
      <c r="A536" s="99"/>
      <c r="B536" s="89"/>
      <c r="C536" s="90"/>
      <c r="D536" s="90"/>
      <c r="E536" s="91"/>
      <c r="F536" s="91"/>
      <c r="G536" s="86"/>
      <c r="H536" s="87"/>
      <c r="I536" s="86"/>
      <c r="J536" s="88"/>
      <c r="K536" s="92"/>
      <c r="L536" s="168" t="str">
        <f t="shared" si="21"/>
        <v/>
      </c>
      <c r="M536" s="170" t="str">
        <f>IF(ISERROR(VLOOKUP(E536,'Source Data'!$B$67:$J$97, MATCH(F536, 'Source Data'!$B$64:$J$64,1),TRUE))=TRUE,"",VLOOKUP(E536,'Source Data'!$B$67:$J$97,MATCH(F536, 'Source Data'!$B$64:$J$64,1),TRUE))</f>
        <v/>
      </c>
      <c r="N536" s="169" t="str">
        <f t="shared" si="22"/>
        <v/>
      </c>
      <c r="O536" s="170" t="str">
        <f>IF(OR(AND(OR($J536="Retired",$J536="Permanent Low-Use"),$K536&lt;=2020),(AND($J536="New",$K536&gt;2020))),"N/A",IF($N536=0,0,IF(ISERROR(VLOOKUP($E536,'Source Data'!$B$29:$J$60, MATCH($L536, 'Source Data'!$B$26:$J$26,1),TRUE))=TRUE,"",VLOOKUP($E536,'Source Data'!$B$29:$J$60,MATCH($L536, 'Source Data'!$B$26:$J$26,1),TRUE))))</f>
        <v/>
      </c>
      <c r="P536" s="170" t="str">
        <f>IF(OR(AND(OR($J536="Retired",$J536="Permanent Low-Use"),$K536&lt;=2021),(AND($J536="New",$K536&gt;2021))),"N/A",IF($N536=0,0,IF(ISERROR(VLOOKUP($E536,'Source Data'!$B$29:$J$60, MATCH($L536, 'Source Data'!$B$26:$J$26,1),TRUE))=TRUE,"",VLOOKUP($E536,'Source Data'!$B$29:$J$60,MATCH($L536, 'Source Data'!$B$26:$J$26,1),TRUE))))</f>
        <v/>
      </c>
      <c r="Q536" s="170" t="str">
        <f>IF(OR(AND(OR($J536="Retired",$J536="Permanent Low-Use"),$K536&lt;=2022),(AND($J536="New",$K536&gt;2022))),"N/A",IF($N536=0,0,IF(ISERROR(VLOOKUP($E536,'Source Data'!$B$29:$J$60, MATCH($L536, 'Source Data'!$B$26:$J$26,1),TRUE))=TRUE,"",VLOOKUP($E536,'Source Data'!$B$29:$J$60,MATCH($L536, 'Source Data'!$B$26:$J$26,1),TRUE))))</f>
        <v/>
      </c>
      <c r="R536" s="170" t="str">
        <f>IF(OR(AND(OR($J536="Retired",$J536="Permanent Low-Use"),$K536&lt;=2023),(AND($J536="New",$K536&gt;2023))),"N/A",IF($N536=0,0,IF(ISERROR(VLOOKUP($E536,'Source Data'!$B$29:$J$60, MATCH($L536, 'Source Data'!$B$26:$J$26,1),TRUE))=TRUE,"",VLOOKUP($E536,'Source Data'!$B$29:$J$60,MATCH($L536, 'Source Data'!$B$26:$J$26,1),TRUE))))</f>
        <v/>
      </c>
      <c r="S536" s="170" t="str">
        <f>IF(OR(AND(OR($J536="Retired",$J536="Permanent Low-Use"),$K536&lt;=2024),(AND($J536="New",$K536&gt;2024))),"N/A",IF($N536=0,0,IF(ISERROR(VLOOKUP($E536,'Source Data'!$B$29:$J$60, MATCH($L536, 'Source Data'!$B$26:$J$26,1),TRUE))=TRUE,"",VLOOKUP($E536,'Source Data'!$B$29:$J$60,MATCH($L536, 'Source Data'!$B$26:$J$26,1),TRUE))))</f>
        <v/>
      </c>
      <c r="T536" s="170" t="str">
        <f>IF(OR(AND(OR($J536="Retired",$J536="Permanent Low-Use"),$K536&lt;=2025),(AND($J536="New",$K536&gt;2025))),"N/A",IF($N536=0,0,IF(ISERROR(VLOOKUP($E536,'Source Data'!$B$29:$J$60, MATCH($L536, 'Source Data'!$B$26:$J$26,1),TRUE))=TRUE,"",VLOOKUP($E536,'Source Data'!$B$29:$J$60,MATCH($L536, 'Source Data'!$B$26:$J$26,1),TRUE))))</f>
        <v/>
      </c>
      <c r="U536" s="170" t="str">
        <f>IF(OR(AND(OR($J536="Retired",$J536="Permanent Low-Use"),$K536&lt;=2026),(AND($J536="New",$K536&gt;2026))),"N/A",IF($N536=0,0,IF(ISERROR(VLOOKUP($E536,'Source Data'!$B$29:$J$60, MATCH($L536, 'Source Data'!$B$26:$J$26,1),TRUE))=TRUE,"",VLOOKUP($E536,'Source Data'!$B$29:$J$60,MATCH($L536, 'Source Data'!$B$26:$J$26,1),TRUE))))</f>
        <v/>
      </c>
      <c r="V536" s="170" t="str">
        <f>IF(OR(AND(OR($J536="Retired",$J536="Permanent Low-Use"),$K536&lt;=2027),(AND($J536="New",$K536&gt;2027))),"N/A",IF($N536=0,0,IF(ISERROR(VLOOKUP($E536,'Source Data'!$B$29:$J$60, MATCH($L536, 'Source Data'!$B$26:$J$26,1),TRUE))=TRUE,"",VLOOKUP($E536,'Source Data'!$B$29:$J$60,MATCH($L536, 'Source Data'!$B$26:$J$26,1),TRUE))))</f>
        <v/>
      </c>
      <c r="W536" s="170" t="str">
        <f>IF(OR(AND(OR($J536="Retired",$J536="Permanent Low-Use"),$K536&lt;=2028),(AND($J536="New",$K536&gt;2028))),"N/A",IF($N536=0,0,IF(ISERROR(VLOOKUP($E536,'Source Data'!$B$29:$J$60, MATCH($L536, 'Source Data'!$B$26:$J$26,1),TRUE))=TRUE,"",VLOOKUP($E536,'Source Data'!$B$29:$J$60,MATCH($L536, 'Source Data'!$B$26:$J$26,1),TRUE))))</f>
        <v/>
      </c>
      <c r="X536" s="170" t="str">
        <f>IF(OR(AND(OR($J536="Retired",$J536="Permanent Low-Use"),$K536&lt;=2029),(AND($J536="New",$K536&gt;2029))),"N/A",IF($N536=0,0,IF(ISERROR(VLOOKUP($E536,'Source Data'!$B$29:$J$60, MATCH($L536, 'Source Data'!$B$26:$J$26,1),TRUE))=TRUE,"",VLOOKUP($E536,'Source Data'!$B$29:$J$60,MATCH($L536, 'Source Data'!$B$26:$J$26,1),TRUE))))</f>
        <v/>
      </c>
      <c r="Y536" s="170" t="str">
        <f>IF(OR(AND(OR($J536="Retired",$J536="Permanent Low-Use"),$K536&lt;=2030),(AND($J536="New",$K536&gt;2030))),"N/A",IF($N536=0,0,IF(ISERROR(VLOOKUP($E536,'Source Data'!$B$29:$J$60, MATCH($L536, 'Source Data'!$B$26:$J$26,1),TRUE))=TRUE,"",VLOOKUP($E536,'Source Data'!$B$29:$J$60,MATCH($L536, 'Source Data'!$B$26:$J$26,1),TRUE))))</f>
        <v/>
      </c>
      <c r="Z536" s="171" t="str">
        <f>IF(ISNUMBER($L536),IF(OR(AND(OR($J536="Retired",$J536="Permanent Low-Use"),$K536&lt;=2020),(AND($J536="New",$K536&gt;2020))),"N/A",VLOOKUP($F536,'Source Data'!$B$15:$I$22,5)),"")</f>
        <v/>
      </c>
      <c r="AA536" s="171" t="str">
        <f>IF(ISNUMBER($F536), IF(OR(AND(OR($J536="Retired", $J536="Permanent Low-Use"), $K536&lt;=2021), (AND($J536= "New", $K536&gt;2021))), "N/A", VLOOKUP($F536, 'Source Data'!$B$15:$I$22,6)), "")</f>
        <v/>
      </c>
      <c r="AB536" s="171" t="str">
        <f>IF(ISNUMBER($F536), IF(OR(AND(OR($J536="Retired", $J536="Permanent Low-Use"), $K536&lt;=2022), (AND($J536= "New", $K536&gt;2022))), "N/A", VLOOKUP($F536, 'Source Data'!$B$15:$I$22,7)), "")</f>
        <v/>
      </c>
      <c r="AC536" s="171" t="str">
        <f>IF(ISNUMBER($F536), IF(OR(AND(OR($J536="Retired", $J536="Permanent Low-Use"), $K536&lt;=2023), (AND($J536= "New", $K536&gt;2023))), "N/A", VLOOKUP($F536, 'Source Data'!$B$15:$I$22,8)), "")</f>
        <v/>
      </c>
      <c r="AD536" s="171" t="str">
        <f>IF(ISNUMBER($F536), IF(OR(AND(OR($J536="Retired", $J536="Permanent Low-Use"), $K536&lt;=2024), (AND($J536= "New", $K536&gt;2024))), "N/A", VLOOKUP($F536, 'Source Data'!$B$15:$I$22,8)), "")</f>
        <v/>
      </c>
      <c r="AE536" s="171" t="str">
        <f>IF(ISNUMBER($F536), IF(OR(AND(OR($J536="Retired", $J536="Permanent Low-Use"), $K536&lt;=2025), (AND($J536= "New", $K536&gt;2025))), "N/A", VLOOKUP($F536, 'Source Data'!$B$15:$I$22,8)), "")</f>
        <v/>
      </c>
      <c r="AF536" s="171" t="str">
        <f>IF(ISNUMBER($F536), IF(OR(AND(OR($J536="Retired", $J536="Permanent Low-Use"), $K536&lt;=2026), (AND($J536= "New", $K536&gt;2026))), "N/A", VLOOKUP($F536, 'Source Data'!$B$15:$I$22,8)), "")</f>
        <v/>
      </c>
      <c r="AG536" s="171" t="str">
        <f>IF(ISNUMBER($F536), IF(OR(AND(OR($J536="Retired", $J536="Permanent Low-Use"), $K536&lt;=2027), (AND($J536= "New", $K536&gt;2027))), "N/A", VLOOKUP($F536, 'Source Data'!$B$15:$I$22,8)), "")</f>
        <v/>
      </c>
      <c r="AH536" s="171" t="str">
        <f>IF(ISNUMBER($F536), IF(OR(AND(OR($J536="Retired", $J536="Permanent Low-Use"), $K536&lt;=2028), (AND($J536= "New", $K536&gt;2028))), "N/A", VLOOKUP($F536, 'Source Data'!$B$15:$I$22,8)), "")</f>
        <v/>
      </c>
      <c r="AI536" s="171" t="str">
        <f>IF(ISNUMBER($F536), IF(OR(AND(OR($J536="Retired", $J536="Permanent Low-Use"), $K536&lt;=2029), (AND($J536= "New", $K536&gt;2029))), "N/A", VLOOKUP($F536, 'Source Data'!$B$15:$I$22,8)), "")</f>
        <v/>
      </c>
      <c r="AJ536" s="171" t="str">
        <f>IF(ISNUMBER($F536), IF(OR(AND(OR($J536="Retired", $J536="Permanent Low-Use"), $K536&lt;=2030), (AND($J536= "New", $K536&gt;2030))), "N/A", VLOOKUP($F536, 'Source Data'!$B$15:$I$22,8)), "")</f>
        <v/>
      </c>
      <c r="AK536" s="171" t="str">
        <f>IF($N536= 0, "N/A", IF(ISERROR(VLOOKUP($F536, 'Source Data'!$B$4:$C$11,2)), "", VLOOKUP($F536, 'Source Data'!$B$4:$C$11,2)))</f>
        <v/>
      </c>
    </row>
    <row r="537" spans="1:37" x14ac:dyDescent="0.35">
      <c r="A537" s="99"/>
      <c r="B537" s="89"/>
      <c r="C537" s="90"/>
      <c r="D537" s="90"/>
      <c r="E537" s="91"/>
      <c r="F537" s="91"/>
      <c r="G537" s="86"/>
      <c r="H537" s="87"/>
      <c r="I537" s="86"/>
      <c r="J537" s="88"/>
      <c r="K537" s="92"/>
      <c r="L537" s="168" t="str">
        <f t="shared" si="21"/>
        <v/>
      </c>
      <c r="M537" s="170" t="str">
        <f>IF(ISERROR(VLOOKUP(E537,'Source Data'!$B$67:$J$97, MATCH(F537, 'Source Data'!$B$64:$J$64,1),TRUE))=TRUE,"",VLOOKUP(E537,'Source Data'!$B$67:$J$97,MATCH(F537, 'Source Data'!$B$64:$J$64,1),TRUE))</f>
        <v/>
      </c>
      <c r="N537" s="169" t="str">
        <f t="shared" si="22"/>
        <v/>
      </c>
      <c r="O537" s="170" t="str">
        <f>IF(OR(AND(OR($J537="Retired",$J537="Permanent Low-Use"),$K537&lt;=2020),(AND($J537="New",$K537&gt;2020))),"N/A",IF($N537=0,0,IF(ISERROR(VLOOKUP($E537,'Source Data'!$B$29:$J$60, MATCH($L537, 'Source Data'!$B$26:$J$26,1),TRUE))=TRUE,"",VLOOKUP($E537,'Source Data'!$B$29:$J$60,MATCH($L537, 'Source Data'!$B$26:$J$26,1),TRUE))))</f>
        <v/>
      </c>
      <c r="P537" s="170" t="str">
        <f>IF(OR(AND(OR($J537="Retired",$J537="Permanent Low-Use"),$K537&lt;=2021),(AND($J537="New",$K537&gt;2021))),"N/A",IF($N537=0,0,IF(ISERROR(VLOOKUP($E537,'Source Data'!$B$29:$J$60, MATCH($L537, 'Source Data'!$B$26:$J$26,1),TRUE))=TRUE,"",VLOOKUP($E537,'Source Data'!$B$29:$J$60,MATCH($L537, 'Source Data'!$B$26:$J$26,1),TRUE))))</f>
        <v/>
      </c>
      <c r="Q537" s="170" t="str">
        <f>IF(OR(AND(OR($J537="Retired",$J537="Permanent Low-Use"),$K537&lt;=2022),(AND($J537="New",$K537&gt;2022))),"N/A",IF($N537=0,0,IF(ISERROR(VLOOKUP($E537,'Source Data'!$B$29:$J$60, MATCH($L537, 'Source Data'!$B$26:$J$26,1),TRUE))=TRUE,"",VLOOKUP($E537,'Source Data'!$B$29:$J$60,MATCH($L537, 'Source Data'!$B$26:$J$26,1),TRUE))))</f>
        <v/>
      </c>
      <c r="R537" s="170" t="str">
        <f>IF(OR(AND(OR($J537="Retired",$J537="Permanent Low-Use"),$K537&lt;=2023),(AND($J537="New",$K537&gt;2023))),"N/A",IF($N537=0,0,IF(ISERROR(VLOOKUP($E537,'Source Data'!$B$29:$J$60, MATCH($L537, 'Source Data'!$B$26:$J$26,1),TRUE))=TRUE,"",VLOOKUP($E537,'Source Data'!$B$29:$J$60,MATCH($L537, 'Source Data'!$B$26:$J$26,1),TRUE))))</f>
        <v/>
      </c>
      <c r="S537" s="170" t="str">
        <f>IF(OR(AND(OR($J537="Retired",$J537="Permanent Low-Use"),$K537&lt;=2024),(AND($J537="New",$K537&gt;2024))),"N/A",IF($N537=0,0,IF(ISERROR(VLOOKUP($E537,'Source Data'!$B$29:$J$60, MATCH($L537, 'Source Data'!$B$26:$J$26,1),TRUE))=TRUE,"",VLOOKUP($E537,'Source Data'!$B$29:$J$60,MATCH($L537, 'Source Data'!$B$26:$J$26,1),TRUE))))</f>
        <v/>
      </c>
      <c r="T537" s="170" t="str">
        <f>IF(OR(AND(OR($J537="Retired",$J537="Permanent Low-Use"),$K537&lt;=2025),(AND($J537="New",$K537&gt;2025))),"N/A",IF($N537=0,0,IF(ISERROR(VLOOKUP($E537,'Source Data'!$B$29:$J$60, MATCH($L537, 'Source Data'!$B$26:$J$26,1),TRUE))=TRUE,"",VLOOKUP($E537,'Source Data'!$B$29:$J$60,MATCH($L537, 'Source Data'!$B$26:$J$26,1),TRUE))))</f>
        <v/>
      </c>
      <c r="U537" s="170" t="str">
        <f>IF(OR(AND(OR($J537="Retired",$J537="Permanent Low-Use"),$K537&lt;=2026),(AND($J537="New",$K537&gt;2026))),"N/A",IF($N537=0,0,IF(ISERROR(VLOOKUP($E537,'Source Data'!$B$29:$J$60, MATCH($L537, 'Source Data'!$B$26:$J$26,1),TRUE))=TRUE,"",VLOOKUP($E537,'Source Data'!$B$29:$J$60,MATCH($L537, 'Source Data'!$B$26:$J$26,1),TRUE))))</f>
        <v/>
      </c>
      <c r="V537" s="170" t="str">
        <f>IF(OR(AND(OR($J537="Retired",$J537="Permanent Low-Use"),$K537&lt;=2027),(AND($J537="New",$K537&gt;2027))),"N/A",IF($N537=0,0,IF(ISERROR(VLOOKUP($E537,'Source Data'!$B$29:$J$60, MATCH($L537, 'Source Data'!$B$26:$J$26,1),TRUE))=TRUE,"",VLOOKUP($E537,'Source Data'!$B$29:$J$60,MATCH($L537, 'Source Data'!$B$26:$J$26,1),TRUE))))</f>
        <v/>
      </c>
      <c r="W537" s="170" t="str">
        <f>IF(OR(AND(OR($J537="Retired",$J537="Permanent Low-Use"),$K537&lt;=2028),(AND($J537="New",$K537&gt;2028))),"N/A",IF($N537=0,0,IF(ISERROR(VLOOKUP($E537,'Source Data'!$B$29:$J$60, MATCH($L537, 'Source Data'!$B$26:$J$26,1),TRUE))=TRUE,"",VLOOKUP($E537,'Source Data'!$B$29:$J$60,MATCH($L537, 'Source Data'!$B$26:$J$26,1),TRUE))))</f>
        <v/>
      </c>
      <c r="X537" s="170" t="str">
        <f>IF(OR(AND(OR($J537="Retired",$J537="Permanent Low-Use"),$K537&lt;=2029),(AND($J537="New",$K537&gt;2029))),"N/A",IF($N537=0,0,IF(ISERROR(VLOOKUP($E537,'Source Data'!$B$29:$J$60, MATCH($L537, 'Source Data'!$B$26:$J$26,1),TRUE))=TRUE,"",VLOOKUP($E537,'Source Data'!$B$29:$J$60,MATCH($L537, 'Source Data'!$B$26:$J$26,1),TRUE))))</f>
        <v/>
      </c>
      <c r="Y537" s="170" t="str">
        <f>IF(OR(AND(OR($J537="Retired",$J537="Permanent Low-Use"),$K537&lt;=2030),(AND($J537="New",$K537&gt;2030))),"N/A",IF($N537=0,0,IF(ISERROR(VLOOKUP($E537,'Source Data'!$B$29:$J$60, MATCH($L537, 'Source Data'!$B$26:$J$26,1),TRUE))=TRUE,"",VLOOKUP($E537,'Source Data'!$B$29:$J$60,MATCH($L537, 'Source Data'!$B$26:$J$26,1),TRUE))))</f>
        <v/>
      </c>
      <c r="Z537" s="171" t="str">
        <f>IF(ISNUMBER($L537),IF(OR(AND(OR($J537="Retired",$J537="Permanent Low-Use"),$K537&lt;=2020),(AND($J537="New",$K537&gt;2020))),"N/A",VLOOKUP($F537,'Source Data'!$B$15:$I$22,5)),"")</f>
        <v/>
      </c>
      <c r="AA537" s="171" t="str">
        <f>IF(ISNUMBER($F537), IF(OR(AND(OR($J537="Retired", $J537="Permanent Low-Use"), $K537&lt;=2021), (AND($J537= "New", $K537&gt;2021))), "N/A", VLOOKUP($F537, 'Source Data'!$B$15:$I$22,6)), "")</f>
        <v/>
      </c>
      <c r="AB537" s="171" t="str">
        <f>IF(ISNUMBER($F537), IF(OR(AND(OR($J537="Retired", $J537="Permanent Low-Use"), $K537&lt;=2022), (AND($J537= "New", $K537&gt;2022))), "N/A", VLOOKUP($F537, 'Source Data'!$B$15:$I$22,7)), "")</f>
        <v/>
      </c>
      <c r="AC537" s="171" t="str">
        <f>IF(ISNUMBER($F537), IF(OR(AND(OR($J537="Retired", $J537="Permanent Low-Use"), $K537&lt;=2023), (AND($J537= "New", $K537&gt;2023))), "N/A", VLOOKUP($F537, 'Source Data'!$B$15:$I$22,8)), "")</f>
        <v/>
      </c>
      <c r="AD537" s="171" t="str">
        <f>IF(ISNUMBER($F537), IF(OR(AND(OR($J537="Retired", $J537="Permanent Low-Use"), $K537&lt;=2024), (AND($J537= "New", $K537&gt;2024))), "N/A", VLOOKUP($F537, 'Source Data'!$B$15:$I$22,8)), "")</f>
        <v/>
      </c>
      <c r="AE537" s="171" t="str">
        <f>IF(ISNUMBER($F537), IF(OR(AND(OR($J537="Retired", $J537="Permanent Low-Use"), $K537&lt;=2025), (AND($J537= "New", $K537&gt;2025))), "N/A", VLOOKUP($F537, 'Source Data'!$B$15:$I$22,8)), "")</f>
        <v/>
      </c>
      <c r="AF537" s="171" t="str">
        <f>IF(ISNUMBER($F537), IF(OR(AND(OR($J537="Retired", $J537="Permanent Low-Use"), $K537&lt;=2026), (AND($J537= "New", $K537&gt;2026))), "N/A", VLOOKUP($F537, 'Source Data'!$B$15:$I$22,8)), "")</f>
        <v/>
      </c>
      <c r="AG537" s="171" t="str">
        <f>IF(ISNUMBER($F537), IF(OR(AND(OR($J537="Retired", $J537="Permanent Low-Use"), $K537&lt;=2027), (AND($J537= "New", $K537&gt;2027))), "N/A", VLOOKUP($F537, 'Source Data'!$B$15:$I$22,8)), "")</f>
        <v/>
      </c>
      <c r="AH537" s="171" t="str">
        <f>IF(ISNUMBER($F537), IF(OR(AND(OR($J537="Retired", $J537="Permanent Low-Use"), $K537&lt;=2028), (AND($J537= "New", $K537&gt;2028))), "N/A", VLOOKUP($F537, 'Source Data'!$B$15:$I$22,8)), "")</f>
        <v/>
      </c>
      <c r="AI537" s="171" t="str">
        <f>IF(ISNUMBER($F537), IF(OR(AND(OR($J537="Retired", $J537="Permanent Low-Use"), $K537&lt;=2029), (AND($J537= "New", $K537&gt;2029))), "N/A", VLOOKUP($F537, 'Source Data'!$B$15:$I$22,8)), "")</f>
        <v/>
      </c>
      <c r="AJ537" s="171" t="str">
        <f>IF(ISNUMBER($F537), IF(OR(AND(OR($J537="Retired", $J537="Permanent Low-Use"), $K537&lt;=2030), (AND($J537= "New", $K537&gt;2030))), "N/A", VLOOKUP($F537, 'Source Data'!$B$15:$I$22,8)), "")</f>
        <v/>
      </c>
      <c r="AK537" s="171" t="str">
        <f>IF($N537= 0, "N/A", IF(ISERROR(VLOOKUP($F537, 'Source Data'!$B$4:$C$11,2)), "", VLOOKUP($F537, 'Source Data'!$B$4:$C$11,2)))</f>
        <v/>
      </c>
    </row>
    <row r="538" spans="1:37" x14ac:dyDescent="0.35">
      <c r="A538" s="99"/>
      <c r="B538" s="89"/>
      <c r="C538" s="90"/>
      <c r="D538" s="90"/>
      <c r="E538" s="91"/>
      <c r="F538" s="91"/>
      <c r="G538" s="86"/>
      <c r="H538" s="87"/>
      <c r="I538" s="86"/>
      <c r="J538" s="88"/>
      <c r="K538" s="92"/>
      <c r="L538" s="168" t="str">
        <f t="shared" si="21"/>
        <v/>
      </c>
      <c r="M538" s="170" t="str">
        <f>IF(ISERROR(VLOOKUP(E538,'Source Data'!$B$67:$J$97, MATCH(F538, 'Source Data'!$B$64:$J$64,1),TRUE))=TRUE,"",VLOOKUP(E538,'Source Data'!$B$67:$J$97,MATCH(F538, 'Source Data'!$B$64:$J$64,1),TRUE))</f>
        <v/>
      </c>
      <c r="N538" s="169" t="str">
        <f t="shared" si="22"/>
        <v/>
      </c>
      <c r="O538" s="170" t="str">
        <f>IF(OR(AND(OR($J538="Retired",$J538="Permanent Low-Use"),$K538&lt;=2020),(AND($J538="New",$K538&gt;2020))),"N/A",IF($N538=0,0,IF(ISERROR(VLOOKUP($E538,'Source Data'!$B$29:$J$60, MATCH($L538, 'Source Data'!$B$26:$J$26,1),TRUE))=TRUE,"",VLOOKUP($E538,'Source Data'!$B$29:$J$60,MATCH($L538, 'Source Data'!$B$26:$J$26,1),TRUE))))</f>
        <v/>
      </c>
      <c r="P538" s="170" t="str">
        <f>IF(OR(AND(OR($J538="Retired",$J538="Permanent Low-Use"),$K538&lt;=2021),(AND($J538="New",$K538&gt;2021))),"N/A",IF($N538=0,0,IF(ISERROR(VLOOKUP($E538,'Source Data'!$B$29:$J$60, MATCH($L538, 'Source Data'!$B$26:$J$26,1),TRUE))=TRUE,"",VLOOKUP($E538,'Source Data'!$B$29:$J$60,MATCH($L538, 'Source Data'!$B$26:$J$26,1),TRUE))))</f>
        <v/>
      </c>
      <c r="Q538" s="170" t="str">
        <f>IF(OR(AND(OR($J538="Retired",$J538="Permanent Low-Use"),$K538&lt;=2022),(AND($J538="New",$K538&gt;2022))),"N/A",IF($N538=0,0,IF(ISERROR(VLOOKUP($E538,'Source Data'!$B$29:$J$60, MATCH($L538, 'Source Data'!$B$26:$J$26,1),TRUE))=TRUE,"",VLOOKUP($E538,'Source Data'!$B$29:$J$60,MATCH($L538, 'Source Data'!$B$26:$J$26,1),TRUE))))</f>
        <v/>
      </c>
      <c r="R538" s="170" t="str">
        <f>IF(OR(AND(OR($J538="Retired",$J538="Permanent Low-Use"),$K538&lt;=2023),(AND($J538="New",$K538&gt;2023))),"N/A",IF($N538=0,0,IF(ISERROR(VLOOKUP($E538,'Source Data'!$B$29:$J$60, MATCH($L538, 'Source Data'!$B$26:$J$26,1),TRUE))=TRUE,"",VLOOKUP($E538,'Source Data'!$B$29:$J$60,MATCH($L538, 'Source Data'!$B$26:$J$26,1),TRUE))))</f>
        <v/>
      </c>
      <c r="S538" s="170" t="str">
        <f>IF(OR(AND(OR($J538="Retired",$J538="Permanent Low-Use"),$K538&lt;=2024),(AND($J538="New",$K538&gt;2024))),"N/A",IF($N538=0,0,IF(ISERROR(VLOOKUP($E538,'Source Data'!$B$29:$J$60, MATCH($L538, 'Source Data'!$B$26:$J$26,1),TRUE))=TRUE,"",VLOOKUP($E538,'Source Data'!$B$29:$J$60,MATCH($L538, 'Source Data'!$B$26:$J$26,1),TRUE))))</f>
        <v/>
      </c>
      <c r="T538" s="170" t="str">
        <f>IF(OR(AND(OR($J538="Retired",$J538="Permanent Low-Use"),$K538&lt;=2025),(AND($J538="New",$K538&gt;2025))),"N/A",IF($N538=0,0,IF(ISERROR(VLOOKUP($E538,'Source Data'!$B$29:$J$60, MATCH($L538, 'Source Data'!$B$26:$J$26,1),TRUE))=TRUE,"",VLOOKUP($E538,'Source Data'!$B$29:$J$60,MATCH($L538, 'Source Data'!$B$26:$J$26,1),TRUE))))</f>
        <v/>
      </c>
      <c r="U538" s="170" t="str">
        <f>IF(OR(AND(OR($J538="Retired",$J538="Permanent Low-Use"),$K538&lt;=2026),(AND($J538="New",$K538&gt;2026))),"N/A",IF($N538=0,0,IF(ISERROR(VLOOKUP($E538,'Source Data'!$B$29:$J$60, MATCH($L538, 'Source Data'!$B$26:$J$26,1),TRUE))=TRUE,"",VLOOKUP($E538,'Source Data'!$B$29:$J$60,MATCH($L538, 'Source Data'!$B$26:$J$26,1),TRUE))))</f>
        <v/>
      </c>
      <c r="V538" s="170" t="str">
        <f>IF(OR(AND(OR($J538="Retired",$J538="Permanent Low-Use"),$K538&lt;=2027),(AND($J538="New",$K538&gt;2027))),"N/A",IF($N538=0,0,IF(ISERROR(VLOOKUP($E538,'Source Data'!$B$29:$J$60, MATCH($L538, 'Source Data'!$B$26:$J$26,1),TRUE))=TRUE,"",VLOOKUP($E538,'Source Data'!$B$29:$J$60,MATCH($L538, 'Source Data'!$B$26:$J$26,1),TRUE))))</f>
        <v/>
      </c>
      <c r="W538" s="170" t="str">
        <f>IF(OR(AND(OR($J538="Retired",$J538="Permanent Low-Use"),$K538&lt;=2028),(AND($J538="New",$K538&gt;2028))),"N/A",IF($N538=0,0,IF(ISERROR(VLOOKUP($E538,'Source Data'!$B$29:$J$60, MATCH($L538, 'Source Data'!$B$26:$J$26,1),TRUE))=TRUE,"",VLOOKUP($E538,'Source Data'!$B$29:$J$60,MATCH($L538, 'Source Data'!$B$26:$J$26,1),TRUE))))</f>
        <v/>
      </c>
      <c r="X538" s="170" t="str">
        <f>IF(OR(AND(OR($J538="Retired",$J538="Permanent Low-Use"),$K538&lt;=2029),(AND($J538="New",$K538&gt;2029))),"N/A",IF($N538=0,0,IF(ISERROR(VLOOKUP($E538,'Source Data'!$B$29:$J$60, MATCH($L538, 'Source Data'!$B$26:$J$26,1),TRUE))=TRUE,"",VLOOKUP($E538,'Source Data'!$B$29:$J$60,MATCH($L538, 'Source Data'!$B$26:$J$26,1),TRUE))))</f>
        <v/>
      </c>
      <c r="Y538" s="170" t="str">
        <f>IF(OR(AND(OR($J538="Retired",$J538="Permanent Low-Use"),$K538&lt;=2030),(AND($J538="New",$K538&gt;2030))),"N/A",IF($N538=0,0,IF(ISERROR(VLOOKUP($E538,'Source Data'!$B$29:$J$60, MATCH($L538, 'Source Data'!$B$26:$J$26,1),TRUE))=TRUE,"",VLOOKUP($E538,'Source Data'!$B$29:$J$60,MATCH($L538, 'Source Data'!$B$26:$J$26,1),TRUE))))</f>
        <v/>
      </c>
      <c r="Z538" s="171" t="str">
        <f>IF(ISNUMBER($L538),IF(OR(AND(OR($J538="Retired",$J538="Permanent Low-Use"),$K538&lt;=2020),(AND($J538="New",$K538&gt;2020))),"N/A",VLOOKUP($F538,'Source Data'!$B$15:$I$22,5)),"")</f>
        <v/>
      </c>
      <c r="AA538" s="171" t="str">
        <f>IF(ISNUMBER($F538), IF(OR(AND(OR($J538="Retired", $J538="Permanent Low-Use"), $K538&lt;=2021), (AND($J538= "New", $K538&gt;2021))), "N/A", VLOOKUP($F538, 'Source Data'!$B$15:$I$22,6)), "")</f>
        <v/>
      </c>
      <c r="AB538" s="171" t="str">
        <f>IF(ISNUMBER($F538), IF(OR(AND(OR($J538="Retired", $J538="Permanent Low-Use"), $K538&lt;=2022), (AND($J538= "New", $K538&gt;2022))), "N/A", VLOOKUP($F538, 'Source Data'!$B$15:$I$22,7)), "")</f>
        <v/>
      </c>
      <c r="AC538" s="171" t="str">
        <f>IF(ISNUMBER($F538), IF(OR(AND(OR($J538="Retired", $J538="Permanent Low-Use"), $K538&lt;=2023), (AND($J538= "New", $K538&gt;2023))), "N/A", VLOOKUP($F538, 'Source Data'!$B$15:$I$22,8)), "")</f>
        <v/>
      </c>
      <c r="AD538" s="171" t="str">
        <f>IF(ISNUMBER($F538), IF(OR(AND(OR($J538="Retired", $J538="Permanent Low-Use"), $K538&lt;=2024), (AND($J538= "New", $K538&gt;2024))), "N/A", VLOOKUP($F538, 'Source Data'!$B$15:$I$22,8)), "")</f>
        <v/>
      </c>
      <c r="AE538" s="171" t="str">
        <f>IF(ISNUMBER($F538), IF(OR(AND(OR($J538="Retired", $J538="Permanent Low-Use"), $K538&lt;=2025), (AND($J538= "New", $K538&gt;2025))), "N/A", VLOOKUP($F538, 'Source Data'!$B$15:$I$22,8)), "")</f>
        <v/>
      </c>
      <c r="AF538" s="171" t="str">
        <f>IF(ISNUMBER($F538), IF(OR(AND(OR($J538="Retired", $J538="Permanent Low-Use"), $K538&lt;=2026), (AND($J538= "New", $K538&gt;2026))), "N/A", VLOOKUP($F538, 'Source Data'!$B$15:$I$22,8)), "")</f>
        <v/>
      </c>
      <c r="AG538" s="171" t="str">
        <f>IF(ISNUMBER($F538), IF(OR(AND(OR($J538="Retired", $J538="Permanent Low-Use"), $K538&lt;=2027), (AND($J538= "New", $K538&gt;2027))), "N/A", VLOOKUP($F538, 'Source Data'!$B$15:$I$22,8)), "")</f>
        <v/>
      </c>
      <c r="AH538" s="171" t="str">
        <f>IF(ISNUMBER($F538), IF(OR(AND(OR($J538="Retired", $J538="Permanent Low-Use"), $K538&lt;=2028), (AND($J538= "New", $K538&gt;2028))), "N/A", VLOOKUP($F538, 'Source Data'!$B$15:$I$22,8)), "")</f>
        <v/>
      </c>
      <c r="AI538" s="171" t="str">
        <f>IF(ISNUMBER($F538), IF(OR(AND(OR($J538="Retired", $J538="Permanent Low-Use"), $K538&lt;=2029), (AND($J538= "New", $K538&gt;2029))), "N/A", VLOOKUP($F538, 'Source Data'!$B$15:$I$22,8)), "")</f>
        <v/>
      </c>
      <c r="AJ538" s="171" t="str">
        <f>IF(ISNUMBER($F538), IF(OR(AND(OR($J538="Retired", $J538="Permanent Low-Use"), $K538&lt;=2030), (AND($J538= "New", $K538&gt;2030))), "N/A", VLOOKUP($F538, 'Source Data'!$B$15:$I$22,8)), "")</f>
        <v/>
      </c>
      <c r="AK538" s="171" t="str">
        <f>IF($N538= 0, "N/A", IF(ISERROR(VLOOKUP($F538, 'Source Data'!$B$4:$C$11,2)), "", VLOOKUP($F538, 'Source Data'!$B$4:$C$11,2)))</f>
        <v/>
      </c>
    </row>
    <row r="539" spans="1:37" x14ac:dyDescent="0.35">
      <c r="A539" s="99"/>
      <c r="B539" s="89"/>
      <c r="C539" s="90"/>
      <c r="D539" s="90"/>
      <c r="E539" s="91"/>
      <c r="F539" s="91"/>
      <c r="G539" s="86"/>
      <c r="H539" s="87"/>
      <c r="I539" s="86"/>
      <c r="J539" s="88"/>
      <c r="K539" s="92"/>
      <c r="L539" s="168" t="str">
        <f t="shared" si="21"/>
        <v/>
      </c>
      <c r="M539" s="170" t="str">
        <f>IF(ISERROR(VLOOKUP(E539,'Source Data'!$B$67:$J$97, MATCH(F539, 'Source Data'!$B$64:$J$64,1),TRUE))=TRUE,"",VLOOKUP(E539,'Source Data'!$B$67:$J$97,MATCH(F539, 'Source Data'!$B$64:$J$64,1),TRUE))</f>
        <v/>
      </c>
      <c r="N539" s="169" t="str">
        <f t="shared" si="22"/>
        <v/>
      </c>
      <c r="O539" s="170" t="str">
        <f>IF(OR(AND(OR($J539="Retired",$J539="Permanent Low-Use"),$K539&lt;=2020),(AND($J539="New",$K539&gt;2020))),"N/A",IF($N539=0,0,IF(ISERROR(VLOOKUP($E539,'Source Data'!$B$29:$J$60, MATCH($L539, 'Source Data'!$B$26:$J$26,1),TRUE))=TRUE,"",VLOOKUP($E539,'Source Data'!$B$29:$J$60,MATCH($L539, 'Source Data'!$B$26:$J$26,1),TRUE))))</f>
        <v/>
      </c>
      <c r="P539" s="170" t="str">
        <f>IF(OR(AND(OR($J539="Retired",$J539="Permanent Low-Use"),$K539&lt;=2021),(AND($J539="New",$K539&gt;2021))),"N/A",IF($N539=0,0,IF(ISERROR(VLOOKUP($E539,'Source Data'!$B$29:$J$60, MATCH($L539, 'Source Data'!$B$26:$J$26,1),TRUE))=TRUE,"",VLOOKUP($E539,'Source Data'!$B$29:$J$60,MATCH($L539, 'Source Data'!$B$26:$J$26,1),TRUE))))</f>
        <v/>
      </c>
      <c r="Q539" s="170" t="str">
        <f>IF(OR(AND(OR($J539="Retired",$J539="Permanent Low-Use"),$K539&lt;=2022),(AND($J539="New",$K539&gt;2022))),"N/A",IF($N539=0,0,IF(ISERROR(VLOOKUP($E539,'Source Data'!$B$29:$J$60, MATCH($L539, 'Source Data'!$B$26:$J$26,1),TRUE))=TRUE,"",VLOOKUP($E539,'Source Data'!$B$29:$J$60,MATCH($L539, 'Source Data'!$B$26:$J$26,1),TRUE))))</f>
        <v/>
      </c>
      <c r="R539" s="170" t="str">
        <f>IF(OR(AND(OR($J539="Retired",$J539="Permanent Low-Use"),$K539&lt;=2023),(AND($J539="New",$K539&gt;2023))),"N/A",IF($N539=0,0,IF(ISERROR(VLOOKUP($E539,'Source Data'!$B$29:$J$60, MATCH($L539, 'Source Data'!$B$26:$J$26,1),TRUE))=TRUE,"",VLOOKUP($E539,'Source Data'!$B$29:$J$60,MATCH($L539, 'Source Data'!$B$26:$J$26,1),TRUE))))</f>
        <v/>
      </c>
      <c r="S539" s="170" t="str">
        <f>IF(OR(AND(OR($J539="Retired",$J539="Permanent Low-Use"),$K539&lt;=2024),(AND($J539="New",$K539&gt;2024))),"N/A",IF($N539=0,0,IF(ISERROR(VLOOKUP($E539,'Source Data'!$B$29:$J$60, MATCH($L539, 'Source Data'!$B$26:$J$26,1),TRUE))=TRUE,"",VLOOKUP($E539,'Source Data'!$B$29:$J$60,MATCH($L539, 'Source Data'!$B$26:$J$26,1),TRUE))))</f>
        <v/>
      </c>
      <c r="T539" s="170" t="str">
        <f>IF(OR(AND(OR($J539="Retired",$J539="Permanent Low-Use"),$K539&lt;=2025),(AND($J539="New",$K539&gt;2025))),"N/A",IF($N539=0,0,IF(ISERROR(VLOOKUP($E539,'Source Data'!$B$29:$J$60, MATCH($L539, 'Source Data'!$B$26:$J$26,1),TRUE))=TRUE,"",VLOOKUP($E539,'Source Data'!$B$29:$J$60,MATCH($L539, 'Source Data'!$B$26:$J$26,1),TRUE))))</f>
        <v/>
      </c>
      <c r="U539" s="170" t="str">
        <f>IF(OR(AND(OR($J539="Retired",$J539="Permanent Low-Use"),$K539&lt;=2026),(AND($J539="New",$K539&gt;2026))),"N/A",IF($N539=0,0,IF(ISERROR(VLOOKUP($E539,'Source Data'!$B$29:$J$60, MATCH($L539, 'Source Data'!$B$26:$J$26,1),TRUE))=TRUE,"",VLOOKUP($E539,'Source Data'!$B$29:$J$60,MATCH($L539, 'Source Data'!$B$26:$J$26,1),TRUE))))</f>
        <v/>
      </c>
      <c r="V539" s="170" t="str">
        <f>IF(OR(AND(OR($J539="Retired",$J539="Permanent Low-Use"),$K539&lt;=2027),(AND($J539="New",$K539&gt;2027))),"N/A",IF($N539=0,0,IF(ISERROR(VLOOKUP($E539,'Source Data'!$B$29:$J$60, MATCH($L539, 'Source Data'!$B$26:$J$26,1),TRUE))=TRUE,"",VLOOKUP($E539,'Source Data'!$B$29:$J$60,MATCH($L539, 'Source Data'!$B$26:$J$26,1),TRUE))))</f>
        <v/>
      </c>
      <c r="W539" s="170" t="str">
        <f>IF(OR(AND(OR($J539="Retired",$J539="Permanent Low-Use"),$K539&lt;=2028),(AND($J539="New",$K539&gt;2028))),"N/A",IF($N539=0,0,IF(ISERROR(VLOOKUP($E539,'Source Data'!$B$29:$J$60, MATCH($L539, 'Source Data'!$B$26:$J$26,1),TRUE))=TRUE,"",VLOOKUP($E539,'Source Data'!$B$29:$J$60,MATCH($L539, 'Source Data'!$B$26:$J$26,1),TRUE))))</f>
        <v/>
      </c>
      <c r="X539" s="170" t="str">
        <f>IF(OR(AND(OR($J539="Retired",$J539="Permanent Low-Use"),$K539&lt;=2029),(AND($J539="New",$K539&gt;2029))),"N/A",IF($N539=0,0,IF(ISERROR(VLOOKUP($E539,'Source Data'!$B$29:$J$60, MATCH($L539, 'Source Data'!$B$26:$J$26,1),TRUE))=TRUE,"",VLOOKUP($E539,'Source Data'!$B$29:$J$60,MATCH($L539, 'Source Data'!$B$26:$J$26,1),TRUE))))</f>
        <v/>
      </c>
      <c r="Y539" s="170" t="str">
        <f>IF(OR(AND(OR($J539="Retired",$J539="Permanent Low-Use"),$K539&lt;=2030),(AND($J539="New",$K539&gt;2030))),"N/A",IF($N539=0,0,IF(ISERROR(VLOOKUP($E539,'Source Data'!$B$29:$J$60, MATCH($L539, 'Source Data'!$B$26:$J$26,1),TRUE))=TRUE,"",VLOOKUP($E539,'Source Data'!$B$29:$J$60,MATCH($L539, 'Source Data'!$B$26:$J$26,1),TRUE))))</f>
        <v/>
      </c>
      <c r="Z539" s="171" t="str">
        <f>IF(ISNUMBER($L539),IF(OR(AND(OR($J539="Retired",$J539="Permanent Low-Use"),$K539&lt;=2020),(AND($J539="New",$K539&gt;2020))),"N/A",VLOOKUP($F539,'Source Data'!$B$15:$I$22,5)),"")</f>
        <v/>
      </c>
      <c r="AA539" s="171" t="str">
        <f>IF(ISNUMBER($F539), IF(OR(AND(OR($J539="Retired", $J539="Permanent Low-Use"), $K539&lt;=2021), (AND($J539= "New", $K539&gt;2021))), "N/A", VLOOKUP($F539, 'Source Data'!$B$15:$I$22,6)), "")</f>
        <v/>
      </c>
      <c r="AB539" s="171" t="str">
        <f>IF(ISNUMBER($F539), IF(OR(AND(OR($J539="Retired", $J539="Permanent Low-Use"), $K539&lt;=2022), (AND($J539= "New", $K539&gt;2022))), "N/A", VLOOKUP($F539, 'Source Data'!$B$15:$I$22,7)), "")</f>
        <v/>
      </c>
      <c r="AC539" s="171" t="str">
        <f>IF(ISNUMBER($F539), IF(OR(AND(OR($J539="Retired", $J539="Permanent Low-Use"), $K539&lt;=2023), (AND($J539= "New", $K539&gt;2023))), "N/A", VLOOKUP($F539, 'Source Data'!$B$15:$I$22,8)), "")</f>
        <v/>
      </c>
      <c r="AD539" s="171" t="str">
        <f>IF(ISNUMBER($F539), IF(OR(AND(OR($J539="Retired", $J539="Permanent Low-Use"), $K539&lt;=2024), (AND($J539= "New", $K539&gt;2024))), "N/A", VLOOKUP($F539, 'Source Data'!$B$15:$I$22,8)), "")</f>
        <v/>
      </c>
      <c r="AE539" s="171" t="str">
        <f>IF(ISNUMBER($F539), IF(OR(AND(OR($J539="Retired", $J539="Permanent Low-Use"), $K539&lt;=2025), (AND($J539= "New", $K539&gt;2025))), "N/A", VLOOKUP($F539, 'Source Data'!$B$15:$I$22,8)), "")</f>
        <v/>
      </c>
      <c r="AF539" s="171" t="str">
        <f>IF(ISNUMBER($F539), IF(OR(AND(OR($J539="Retired", $J539="Permanent Low-Use"), $K539&lt;=2026), (AND($J539= "New", $K539&gt;2026))), "N/A", VLOOKUP($F539, 'Source Data'!$B$15:$I$22,8)), "")</f>
        <v/>
      </c>
      <c r="AG539" s="171" t="str">
        <f>IF(ISNUMBER($F539), IF(OR(AND(OR($J539="Retired", $J539="Permanent Low-Use"), $K539&lt;=2027), (AND($J539= "New", $K539&gt;2027))), "N/A", VLOOKUP($F539, 'Source Data'!$B$15:$I$22,8)), "")</f>
        <v/>
      </c>
      <c r="AH539" s="171" t="str">
        <f>IF(ISNUMBER($F539), IF(OR(AND(OR($J539="Retired", $J539="Permanent Low-Use"), $K539&lt;=2028), (AND($J539= "New", $K539&gt;2028))), "N/A", VLOOKUP($F539, 'Source Data'!$B$15:$I$22,8)), "")</f>
        <v/>
      </c>
      <c r="AI539" s="171" t="str">
        <f>IF(ISNUMBER($F539), IF(OR(AND(OR($J539="Retired", $J539="Permanent Low-Use"), $K539&lt;=2029), (AND($J539= "New", $K539&gt;2029))), "N/A", VLOOKUP($F539, 'Source Data'!$B$15:$I$22,8)), "")</f>
        <v/>
      </c>
      <c r="AJ539" s="171" t="str">
        <f>IF(ISNUMBER($F539), IF(OR(AND(OR($J539="Retired", $J539="Permanent Low-Use"), $K539&lt;=2030), (AND($J539= "New", $K539&gt;2030))), "N/A", VLOOKUP($F539, 'Source Data'!$B$15:$I$22,8)), "")</f>
        <v/>
      </c>
      <c r="AK539" s="171" t="str">
        <f>IF($N539= 0, "N/A", IF(ISERROR(VLOOKUP($F539, 'Source Data'!$B$4:$C$11,2)), "", VLOOKUP($F539, 'Source Data'!$B$4:$C$11,2)))</f>
        <v/>
      </c>
    </row>
    <row r="540" spans="1:37" x14ac:dyDescent="0.35">
      <c r="A540" s="99"/>
      <c r="B540" s="89"/>
      <c r="C540" s="90"/>
      <c r="D540" s="90"/>
      <c r="E540" s="91"/>
      <c r="F540" s="91"/>
      <c r="G540" s="86"/>
      <c r="H540" s="87"/>
      <c r="I540" s="86"/>
      <c r="J540" s="88"/>
      <c r="K540" s="92"/>
      <c r="L540" s="168" t="str">
        <f t="shared" si="21"/>
        <v/>
      </c>
      <c r="M540" s="170" t="str">
        <f>IF(ISERROR(VLOOKUP(E540,'Source Data'!$B$67:$J$97, MATCH(F540, 'Source Data'!$B$64:$J$64,1),TRUE))=TRUE,"",VLOOKUP(E540,'Source Data'!$B$67:$J$97,MATCH(F540, 'Source Data'!$B$64:$J$64,1),TRUE))</f>
        <v/>
      </c>
      <c r="N540" s="169" t="str">
        <f t="shared" si="22"/>
        <v/>
      </c>
      <c r="O540" s="170" t="str">
        <f>IF(OR(AND(OR($J540="Retired",$J540="Permanent Low-Use"),$K540&lt;=2020),(AND($J540="New",$K540&gt;2020))),"N/A",IF($N540=0,0,IF(ISERROR(VLOOKUP($E540,'Source Data'!$B$29:$J$60, MATCH($L540, 'Source Data'!$B$26:$J$26,1),TRUE))=TRUE,"",VLOOKUP($E540,'Source Data'!$B$29:$J$60,MATCH($L540, 'Source Data'!$B$26:$J$26,1),TRUE))))</f>
        <v/>
      </c>
      <c r="P540" s="170" t="str">
        <f>IF(OR(AND(OR($J540="Retired",$J540="Permanent Low-Use"),$K540&lt;=2021),(AND($J540="New",$K540&gt;2021))),"N/A",IF($N540=0,0,IF(ISERROR(VLOOKUP($E540,'Source Data'!$B$29:$J$60, MATCH($L540, 'Source Data'!$B$26:$J$26,1),TRUE))=TRUE,"",VLOOKUP($E540,'Source Data'!$B$29:$J$60,MATCH($L540, 'Source Data'!$B$26:$J$26,1),TRUE))))</f>
        <v/>
      </c>
      <c r="Q540" s="170" t="str">
        <f>IF(OR(AND(OR($J540="Retired",$J540="Permanent Low-Use"),$K540&lt;=2022),(AND($J540="New",$K540&gt;2022))),"N/A",IF($N540=0,0,IF(ISERROR(VLOOKUP($E540,'Source Data'!$B$29:$J$60, MATCH($L540, 'Source Data'!$B$26:$J$26,1),TRUE))=TRUE,"",VLOOKUP($E540,'Source Data'!$B$29:$J$60,MATCH($L540, 'Source Data'!$B$26:$J$26,1),TRUE))))</f>
        <v/>
      </c>
      <c r="R540" s="170" t="str">
        <f>IF(OR(AND(OR($J540="Retired",$J540="Permanent Low-Use"),$K540&lt;=2023),(AND($J540="New",$K540&gt;2023))),"N/A",IF($N540=0,0,IF(ISERROR(VLOOKUP($E540,'Source Data'!$B$29:$J$60, MATCH($L540, 'Source Data'!$B$26:$J$26,1),TRUE))=TRUE,"",VLOOKUP($E540,'Source Data'!$B$29:$J$60,MATCH($L540, 'Source Data'!$B$26:$J$26,1),TRUE))))</f>
        <v/>
      </c>
      <c r="S540" s="170" t="str">
        <f>IF(OR(AND(OR($J540="Retired",$J540="Permanent Low-Use"),$K540&lt;=2024),(AND($J540="New",$K540&gt;2024))),"N/A",IF($N540=0,0,IF(ISERROR(VLOOKUP($E540,'Source Data'!$B$29:$J$60, MATCH($L540, 'Source Data'!$B$26:$J$26,1),TRUE))=TRUE,"",VLOOKUP($E540,'Source Data'!$B$29:$J$60,MATCH($L540, 'Source Data'!$B$26:$J$26,1),TRUE))))</f>
        <v/>
      </c>
      <c r="T540" s="170" t="str">
        <f>IF(OR(AND(OR($J540="Retired",$J540="Permanent Low-Use"),$K540&lt;=2025),(AND($J540="New",$K540&gt;2025))),"N/A",IF($N540=0,0,IF(ISERROR(VLOOKUP($E540,'Source Data'!$B$29:$J$60, MATCH($L540, 'Source Data'!$B$26:$J$26,1),TRUE))=TRUE,"",VLOOKUP($E540,'Source Data'!$B$29:$J$60,MATCH($L540, 'Source Data'!$B$26:$J$26,1),TRUE))))</f>
        <v/>
      </c>
      <c r="U540" s="170" t="str">
        <f>IF(OR(AND(OR($J540="Retired",$J540="Permanent Low-Use"),$K540&lt;=2026),(AND($J540="New",$K540&gt;2026))),"N/A",IF($N540=0,0,IF(ISERROR(VLOOKUP($E540,'Source Data'!$B$29:$J$60, MATCH($L540, 'Source Data'!$B$26:$J$26,1),TRUE))=TRUE,"",VLOOKUP($E540,'Source Data'!$B$29:$J$60,MATCH($L540, 'Source Data'!$B$26:$J$26,1),TRUE))))</f>
        <v/>
      </c>
      <c r="V540" s="170" t="str">
        <f>IF(OR(AND(OR($J540="Retired",$J540="Permanent Low-Use"),$K540&lt;=2027),(AND($J540="New",$K540&gt;2027))),"N/A",IF($N540=0,0,IF(ISERROR(VLOOKUP($E540,'Source Data'!$B$29:$J$60, MATCH($L540, 'Source Data'!$B$26:$J$26,1),TRUE))=TRUE,"",VLOOKUP($E540,'Source Data'!$B$29:$J$60,MATCH($L540, 'Source Data'!$B$26:$J$26,1),TRUE))))</f>
        <v/>
      </c>
      <c r="W540" s="170" t="str">
        <f>IF(OR(AND(OR($J540="Retired",$J540="Permanent Low-Use"),$K540&lt;=2028),(AND($J540="New",$K540&gt;2028))),"N/A",IF($N540=0,0,IF(ISERROR(VLOOKUP($E540,'Source Data'!$B$29:$J$60, MATCH($L540, 'Source Data'!$B$26:$J$26,1),TRUE))=TRUE,"",VLOOKUP($E540,'Source Data'!$B$29:$J$60,MATCH($L540, 'Source Data'!$B$26:$J$26,1),TRUE))))</f>
        <v/>
      </c>
      <c r="X540" s="170" t="str">
        <f>IF(OR(AND(OR($J540="Retired",$J540="Permanent Low-Use"),$K540&lt;=2029),(AND($J540="New",$K540&gt;2029))),"N/A",IF($N540=0,0,IF(ISERROR(VLOOKUP($E540,'Source Data'!$B$29:$J$60, MATCH($L540, 'Source Data'!$B$26:$J$26,1),TRUE))=TRUE,"",VLOOKUP($E540,'Source Data'!$B$29:$J$60,MATCH($L540, 'Source Data'!$B$26:$J$26,1),TRUE))))</f>
        <v/>
      </c>
      <c r="Y540" s="170" t="str">
        <f>IF(OR(AND(OR($J540="Retired",$J540="Permanent Low-Use"),$K540&lt;=2030),(AND($J540="New",$K540&gt;2030))),"N/A",IF($N540=0,0,IF(ISERROR(VLOOKUP($E540,'Source Data'!$B$29:$J$60, MATCH($L540, 'Source Data'!$B$26:$J$26,1),TRUE))=TRUE,"",VLOOKUP($E540,'Source Data'!$B$29:$J$60,MATCH($L540, 'Source Data'!$B$26:$J$26,1),TRUE))))</f>
        <v/>
      </c>
      <c r="Z540" s="171" t="str">
        <f>IF(ISNUMBER($L540),IF(OR(AND(OR($J540="Retired",$J540="Permanent Low-Use"),$K540&lt;=2020),(AND($J540="New",$K540&gt;2020))),"N/A",VLOOKUP($F540,'Source Data'!$B$15:$I$22,5)),"")</f>
        <v/>
      </c>
      <c r="AA540" s="171" t="str">
        <f>IF(ISNUMBER($F540), IF(OR(AND(OR($J540="Retired", $J540="Permanent Low-Use"), $K540&lt;=2021), (AND($J540= "New", $K540&gt;2021))), "N/A", VLOOKUP($F540, 'Source Data'!$B$15:$I$22,6)), "")</f>
        <v/>
      </c>
      <c r="AB540" s="171" t="str">
        <f>IF(ISNUMBER($F540), IF(OR(AND(OR($J540="Retired", $J540="Permanent Low-Use"), $K540&lt;=2022), (AND($J540= "New", $K540&gt;2022))), "N/A", VLOOKUP($F540, 'Source Data'!$B$15:$I$22,7)), "")</f>
        <v/>
      </c>
      <c r="AC540" s="171" t="str">
        <f>IF(ISNUMBER($F540), IF(OR(AND(OR($J540="Retired", $J540="Permanent Low-Use"), $K540&lt;=2023), (AND($J540= "New", $K540&gt;2023))), "N/A", VLOOKUP($F540, 'Source Data'!$B$15:$I$22,8)), "")</f>
        <v/>
      </c>
      <c r="AD540" s="171" t="str">
        <f>IF(ISNUMBER($F540), IF(OR(AND(OR($J540="Retired", $J540="Permanent Low-Use"), $K540&lt;=2024), (AND($J540= "New", $K540&gt;2024))), "N/A", VLOOKUP($F540, 'Source Data'!$B$15:$I$22,8)), "")</f>
        <v/>
      </c>
      <c r="AE540" s="171" t="str">
        <f>IF(ISNUMBER($F540), IF(OR(AND(OR($J540="Retired", $J540="Permanent Low-Use"), $K540&lt;=2025), (AND($J540= "New", $K540&gt;2025))), "N/A", VLOOKUP($F540, 'Source Data'!$B$15:$I$22,8)), "")</f>
        <v/>
      </c>
      <c r="AF540" s="171" t="str">
        <f>IF(ISNUMBER($F540), IF(OR(AND(OR($J540="Retired", $J540="Permanent Low-Use"), $K540&lt;=2026), (AND($J540= "New", $K540&gt;2026))), "N/A", VLOOKUP($F540, 'Source Data'!$B$15:$I$22,8)), "")</f>
        <v/>
      </c>
      <c r="AG540" s="171" t="str">
        <f>IF(ISNUMBER($F540), IF(OR(AND(OR($J540="Retired", $J540="Permanent Low-Use"), $K540&lt;=2027), (AND($J540= "New", $K540&gt;2027))), "N/A", VLOOKUP($F540, 'Source Data'!$B$15:$I$22,8)), "")</f>
        <v/>
      </c>
      <c r="AH540" s="171" t="str">
        <f>IF(ISNUMBER($F540), IF(OR(AND(OR($J540="Retired", $J540="Permanent Low-Use"), $K540&lt;=2028), (AND($J540= "New", $K540&gt;2028))), "N/A", VLOOKUP($F540, 'Source Data'!$B$15:$I$22,8)), "")</f>
        <v/>
      </c>
      <c r="AI540" s="171" t="str">
        <f>IF(ISNUMBER($F540), IF(OR(AND(OR($J540="Retired", $J540="Permanent Low-Use"), $K540&lt;=2029), (AND($J540= "New", $K540&gt;2029))), "N/A", VLOOKUP($F540, 'Source Data'!$B$15:$I$22,8)), "")</f>
        <v/>
      </c>
      <c r="AJ540" s="171" t="str">
        <f>IF(ISNUMBER($F540), IF(OR(AND(OR($J540="Retired", $J540="Permanent Low-Use"), $K540&lt;=2030), (AND($J540= "New", $K540&gt;2030))), "N/A", VLOOKUP($F540, 'Source Data'!$B$15:$I$22,8)), "")</f>
        <v/>
      </c>
      <c r="AK540" s="171" t="str">
        <f>IF($N540= 0, "N/A", IF(ISERROR(VLOOKUP($F540, 'Source Data'!$B$4:$C$11,2)), "", VLOOKUP($F540, 'Source Data'!$B$4:$C$11,2)))</f>
        <v/>
      </c>
    </row>
    <row r="541" spans="1:37" x14ac:dyDescent="0.35">
      <c r="A541" s="99"/>
      <c r="B541" s="89"/>
      <c r="C541" s="90"/>
      <c r="D541" s="90"/>
      <c r="E541" s="91"/>
      <c r="F541" s="91"/>
      <c r="G541" s="86"/>
      <c r="H541" s="87"/>
      <c r="I541" s="86"/>
      <c r="J541" s="88"/>
      <c r="K541" s="92"/>
      <c r="L541" s="168" t="str">
        <f t="shared" si="21"/>
        <v/>
      </c>
      <c r="M541" s="170" t="str">
        <f>IF(ISERROR(VLOOKUP(E541,'Source Data'!$B$67:$J$97, MATCH(F541, 'Source Data'!$B$64:$J$64,1),TRUE))=TRUE,"",VLOOKUP(E541,'Source Data'!$B$67:$J$97,MATCH(F541, 'Source Data'!$B$64:$J$64,1),TRUE))</f>
        <v/>
      </c>
      <c r="N541" s="169" t="str">
        <f t="shared" si="22"/>
        <v/>
      </c>
      <c r="O541" s="170" t="str">
        <f>IF(OR(AND(OR($J541="Retired",$J541="Permanent Low-Use"),$K541&lt;=2020),(AND($J541="New",$K541&gt;2020))),"N/A",IF($N541=0,0,IF(ISERROR(VLOOKUP($E541,'Source Data'!$B$29:$J$60, MATCH($L541, 'Source Data'!$B$26:$J$26,1),TRUE))=TRUE,"",VLOOKUP($E541,'Source Data'!$B$29:$J$60,MATCH($L541, 'Source Data'!$B$26:$J$26,1),TRUE))))</f>
        <v/>
      </c>
      <c r="P541" s="170" t="str">
        <f>IF(OR(AND(OR($J541="Retired",$J541="Permanent Low-Use"),$K541&lt;=2021),(AND($J541="New",$K541&gt;2021))),"N/A",IF($N541=0,0,IF(ISERROR(VLOOKUP($E541,'Source Data'!$B$29:$J$60, MATCH($L541, 'Source Data'!$B$26:$J$26,1),TRUE))=TRUE,"",VLOOKUP($E541,'Source Data'!$B$29:$J$60,MATCH($L541, 'Source Data'!$B$26:$J$26,1),TRUE))))</f>
        <v/>
      </c>
      <c r="Q541" s="170" t="str">
        <f>IF(OR(AND(OR($J541="Retired",$J541="Permanent Low-Use"),$K541&lt;=2022),(AND($J541="New",$K541&gt;2022))),"N/A",IF($N541=0,0,IF(ISERROR(VLOOKUP($E541,'Source Data'!$B$29:$J$60, MATCH($L541, 'Source Data'!$B$26:$J$26,1),TRUE))=TRUE,"",VLOOKUP($E541,'Source Data'!$B$29:$J$60,MATCH($L541, 'Source Data'!$B$26:$J$26,1),TRUE))))</f>
        <v/>
      </c>
      <c r="R541" s="170" t="str">
        <f>IF(OR(AND(OR($J541="Retired",$J541="Permanent Low-Use"),$K541&lt;=2023),(AND($J541="New",$K541&gt;2023))),"N/A",IF($N541=0,0,IF(ISERROR(VLOOKUP($E541,'Source Data'!$B$29:$J$60, MATCH($L541, 'Source Data'!$B$26:$J$26,1),TRUE))=TRUE,"",VLOOKUP($E541,'Source Data'!$B$29:$J$60,MATCH($L541, 'Source Data'!$B$26:$J$26,1),TRUE))))</f>
        <v/>
      </c>
      <c r="S541" s="170" t="str">
        <f>IF(OR(AND(OR($J541="Retired",$J541="Permanent Low-Use"),$K541&lt;=2024),(AND($J541="New",$K541&gt;2024))),"N/A",IF($N541=0,0,IF(ISERROR(VLOOKUP($E541,'Source Data'!$B$29:$J$60, MATCH($L541, 'Source Data'!$B$26:$J$26,1),TRUE))=TRUE,"",VLOOKUP($E541,'Source Data'!$B$29:$J$60,MATCH($L541, 'Source Data'!$B$26:$J$26,1),TRUE))))</f>
        <v/>
      </c>
      <c r="T541" s="170" t="str">
        <f>IF(OR(AND(OR($J541="Retired",$J541="Permanent Low-Use"),$K541&lt;=2025),(AND($J541="New",$K541&gt;2025))),"N/A",IF($N541=0,0,IF(ISERROR(VLOOKUP($E541,'Source Data'!$B$29:$J$60, MATCH($L541, 'Source Data'!$B$26:$J$26,1),TRUE))=TRUE,"",VLOOKUP($E541,'Source Data'!$B$29:$J$60,MATCH($L541, 'Source Data'!$B$26:$J$26,1),TRUE))))</f>
        <v/>
      </c>
      <c r="U541" s="170" t="str">
        <f>IF(OR(AND(OR($J541="Retired",$J541="Permanent Low-Use"),$K541&lt;=2026),(AND($J541="New",$K541&gt;2026))),"N/A",IF($N541=0,0,IF(ISERROR(VLOOKUP($E541,'Source Data'!$B$29:$J$60, MATCH($L541, 'Source Data'!$B$26:$J$26,1),TRUE))=TRUE,"",VLOOKUP($E541,'Source Data'!$B$29:$J$60,MATCH($L541, 'Source Data'!$B$26:$J$26,1),TRUE))))</f>
        <v/>
      </c>
      <c r="V541" s="170" t="str">
        <f>IF(OR(AND(OR($J541="Retired",$J541="Permanent Low-Use"),$K541&lt;=2027),(AND($J541="New",$K541&gt;2027))),"N/A",IF($N541=0,0,IF(ISERROR(VLOOKUP($E541,'Source Data'!$B$29:$J$60, MATCH($L541, 'Source Data'!$B$26:$J$26,1),TRUE))=TRUE,"",VLOOKUP($E541,'Source Data'!$B$29:$J$60,MATCH($L541, 'Source Data'!$B$26:$J$26,1),TRUE))))</f>
        <v/>
      </c>
      <c r="W541" s="170" t="str">
        <f>IF(OR(AND(OR($J541="Retired",$J541="Permanent Low-Use"),$K541&lt;=2028),(AND($J541="New",$K541&gt;2028))),"N/A",IF($N541=0,0,IF(ISERROR(VLOOKUP($E541,'Source Data'!$B$29:$J$60, MATCH($L541, 'Source Data'!$B$26:$J$26,1),TRUE))=TRUE,"",VLOOKUP($E541,'Source Data'!$B$29:$J$60,MATCH($L541, 'Source Data'!$B$26:$J$26,1),TRUE))))</f>
        <v/>
      </c>
      <c r="X541" s="170" t="str">
        <f>IF(OR(AND(OR($J541="Retired",$J541="Permanent Low-Use"),$K541&lt;=2029),(AND($J541="New",$K541&gt;2029))),"N/A",IF($N541=0,0,IF(ISERROR(VLOOKUP($E541,'Source Data'!$B$29:$J$60, MATCH($L541, 'Source Data'!$B$26:$J$26,1),TRUE))=TRUE,"",VLOOKUP($E541,'Source Data'!$B$29:$J$60,MATCH($L541, 'Source Data'!$B$26:$J$26,1),TRUE))))</f>
        <v/>
      </c>
      <c r="Y541" s="170" t="str">
        <f>IF(OR(AND(OR($J541="Retired",$J541="Permanent Low-Use"),$K541&lt;=2030),(AND($J541="New",$K541&gt;2030))),"N/A",IF($N541=0,0,IF(ISERROR(VLOOKUP($E541,'Source Data'!$B$29:$J$60, MATCH($L541, 'Source Data'!$B$26:$J$26,1),TRUE))=TRUE,"",VLOOKUP($E541,'Source Data'!$B$29:$J$60,MATCH($L541, 'Source Data'!$B$26:$J$26,1),TRUE))))</f>
        <v/>
      </c>
      <c r="Z541" s="171" t="str">
        <f>IF(ISNUMBER($L541),IF(OR(AND(OR($J541="Retired",$J541="Permanent Low-Use"),$K541&lt;=2020),(AND($J541="New",$K541&gt;2020))),"N/A",VLOOKUP($F541,'Source Data'!$B$15:$I$22,5)),"")</f>
        <v/>
      </c>
      <c r="AA541" s="171" t="str">
        <f>IF(ISNUMBER($F541), IF(OR(AND(OR($J541="Retired", $J541="Permanent Low-Use"), $K541&lt;=2021), (AND($J541= "New", $K541&gt;2021))), "N/A", VLOOKUP($F541, 'Source Data'!$B$15:$I$22,6)), "")</f>
        <v/>
      </c>
      <c r="AB541" s="171" t="str">
        <f>IF(ISNUMBER($F541), IF(OR(AND(OR($J541="Retired", $J541="Permanent Low-Use"), $K541&lt;=2022), (AND($J541= "New", $K541&gt;2022))), "N/A", VLOOKUP($F541, 'Source Data'!$B$15:$I$22,7)), "")</f>
        <v/>
      </c>
      <c r="AC541" s="171" t="str">
        <f>IF(ISNUMBER($F541), IF(OR(AND(OR($J541="Retired", $J541="Permanent Low-Use"), $K541&lt;=2023), (AND($J541= "New", $K541&gt;2023))), "N/A", VLOOKUP($F541, 'Source Data'!$B$15:$I$22,8)), "")</f>
        <v/>
      </c>
      <c r="AD541" s="171" t="str">
        <f>IF(ISNUMBER($F541), IF(OR(AND(OR($J541="Retired", $J541="Permanent Low-Use"), $K541&lt;=2024), (AND($J541= "New", $K541&gt;2024))), "N/A", VLOOKUP($F541, 'Source Data'!$B$15:$I$22,8)), "")</f>
        <v/>
      </c>
      <c r="AE541" s="171" t="str">
        <f>IF(ISNUMBER($F541), IF(OR(AND(OR($J541="Retired", $J541="Permanent Low-Use"), $K541&lt;=2025), (AND($J541= "New", $K541&gt;2025))), "N/A", VLOOKUP($F541, 'Source Data'!$B$15:$I$22,8)), "")</f>
        <v/>
      </c>
      <c r="AF541" s="171" t="str">
        <f>IF(ISNUMBER($F541), IF(OR(AND(OR($J541="Retired", $J541="Permanent Low-Use"), $K541&lt;=2026), (AND($J541= "New", $K541&gt;2026))), "N/A", VLOOKUP($F541, 'Source Data'!$B$15:$I$22,8)), "")</f>
        <v/>
      </c>
      <c r="AG541" s="171" t="str">
        <f>IF(ISNUMBER($F541), IF(OR(AND(OR($J541="Retired", $J541="Permanent Low-Use"), $K541&lt;=2027), (AND($J541= "New", $K541&gt;2027))), "N/A", VLOOKUP($F541, 'Source Data'!$B$15:$I$22,8)), "")</f>
        <v/>
      </c>
      <c r="AH541" s="171" t="str">
        <f>IF(ISNUMBER($F541), IF(OR(AND(OR($J541="Retired", $J541="Permanent Low-Use"), $K541&lt;=2028), (AND($J541= "New", $K541&gt;2028))), "N/A", VLOOKUP($F541, 'Source Data'!$B$15:$I$22,8)), "")</f>
        <v/>
      </c>
      <c r="AI541" s="171" t="str">
        <f>IF(ISNUMBER($F541), IF(OR(AND(OR($J541="Retired", $J541="Permanent Low-Use"), $K541&lt;=2029), (AND($J541= "New", $K541&gt;2029))), "N/A", VLOOKUP($F541, 'Source Data'!$B$15:$I$22,8)), "")</f>
        <v/>
      </c>
      <c r="AJ541" s="171" t="str">
        <f>IF(ISNUMBER($F541), IF(OR(AND(OR($J541="Retired", $J541="Permanent Low-Use"), $K541&lt;=2030), (AND($J541= "New", $K541&gt;2030))), "N/A", VLOOKUP($F541, 'Source Data'!$B$15:$I$22,8)), "")</f>
        <v/>
      </c>
      <c r="AK541" s="171" t="str">
        <f>IF($N541= 0, "N/A", IF(ISERROR(VLOOKUP($F541, 'Source Data'!$B$4:$C$11,2)), "", VLOOKUP($F541, 'Source Data'!$B$4:$C$11,2)))</f>
        <v/>
      </c>
    </row>
    <row r="542" spans="1:37" x14ac:dyDescent="0.35">
      <c r="A542" s="99"/>
      <c r="B542" s="89"/>
      <c r="C542" s="90"/>
      <c r="D542" s="90"/>
      <c r="E542" s="91"/>
      <c r="F542" s="91"/>
      <c r="G542" s="86"/>
      <c r="H542" s="87"/>
      <c r="I542" s="86"/>
      <c r="J542" s="88"/>
      <c r="K542" s="92"/>
      <c r="L542" s="168" t="str">
        <f t="shared" si="21"/>
        <v/>
      </c>
      <c r="M542" s="170" t="str">
        <f>IF(ISERROR(VLOOKUP(E542,'Source Data'!$B$67:$J$97, MATCH(F542, 'Source Data'!$B$64:$J$64,1),TRUE))=TRUE,"",VLOOKUP(E542,'Source Data'!$B$67:$J$97,MATCH(F542, 'Source Data'!$B$64:$J$64,1),TRUE))</f>
        <v/>
      </c>
      <c r="N542" s="169" t="str">
        <f t="shared" si="22"/>
        <v/>
      </c>
      <c r="O542" s="170" t="str">
        <f>IF(OR(AND(OR($J542="Retired",$J542="Permanent Low-Use"),$K542&lt;=2020),(AND($J542="New",$K542&gt;2020))),"N/A",IF($N542=0,0,IF(ISERROR(VLOOKUP($E542,'Source Data'!$B$29:$J$60, MATCH($L542, 'Source Data'!$B$26:$J$26,1),TRUE))=TRUE,"",VLOOKUP($E542,'Source Data'!$B$29:$J$60,MATCH($L542, 'Source Data'!$B$26:$J$26,1),TRUE))))</f>
        <v/>
      </c>
      <c r="P542" s="170" t="str">
        <f>IF(OR(AND(OR($J542="Retired",$J542="Permanent Low-Use"),$K542&lt;=2021),(AND($J542="New",$K542&gt;2021))),"N/A",IF($N542=0,0,IF(ISERROR(VLOOKUP($E542,'Source Data'!$B$29:$J$60, MATCH($L542, 'Source Data'!$B$26:$J$26,1),TRUE))=TRUE,"",VLOOKUP($E542,'Source Data'!$B$29:$J$60,MATCH($L542, 'Source Data'!$B$26:$J$26,1),TRUE))))</f>
        <v/>
      </c>
      <c r="Q542" s="170" t="str">
        <f>IF(OR(AND(OR($J542="Retired",$J542="Permanent Low-Use"),$K542&lt;=2022),(AND($J542="New",$K542&gt;2022))),"N/A",IF($N542=0,0,IF(ISERROR(VLOOKUP($E542,'Source Data'!$B$29:$J$60, MATCH($L542, 'Source Data'!$B$26:$J$26,1),TRUE))=TRUE,"",VLOOKUP($E542,'Source Data'!$B$29:$J$60,MATCH($L542, 'Source Data'!$B$26:$J$26,1),TRUE))))</f>
        <v/>
      </c>
      <c r="R542" s="170" t="str">
        <f>IF(OR(AND(OR($J542="Retired",$J542="Permanent Low-Use"),$K542&lt;=2023),(AND($J542="New",$K542&gt;2023))),"N/A",IF($N542=0,0,IF(ISERROR(VLOOKUP($E542,'Source Data'!$B$29:$J$60, MATCH($L542, 'Source Data'!$B$26:$J$26,1),TRUE))=TRUE,"",VLOOKUP($E542,'Source Data'!$B$29:$J$60,MATCH($L542, 'Source Data'!$B$26:$J$26,1),TRUE))))</f>
        <v/>
      </c>
      <c r="S542" s="170" t="str">
        <f>IF(OR(AND(OR($J542="Retired",$J542="Permanent Low-Use"),$K542&lt;=2024),(AND($J542="New",$K542&gt;2024))),"N/A",IF($N542=0,0,IF(ISERROR(VLOOKUP($E542,'Source Data'!$B$29:$J$60, MATCH($L542, 'Source Data'!$B$26:$J$26,1),TRUE))=TRUE,"",VLOOKUP($E542,'Source Data'!$B$29:$J$60,MATCH($L542, 'Source Data'!$B$26:$J$26,1),TRUE))))</f>
        <v/>
      </c>
      <c r="T542" s="170" t="str">
        <f>IF(OR(AND(OR($J542="Retired",$J542="Permanent Low-Use"),$K542&lt;=2025),(AND($J542="New",$K542&gt;2025))),"N/A",IF($N542=0,0,IF(ISERROR(VLOOKUP($E542,'Source Data'!$B$29:$J$60, MATCH($L542, 'Source Data'!$B$26:$J$26,1),TRUE))=TRUE,"",VLOOKUP($E542,'Source Data'!$B$29:$J$60,MATCH($L542, 'Source Data'!$B$26:$J$26,1),TRUE))))</f>
        <v/>
      </c>
      <c r="U542" s="170" t="str">
        <f>IF(OR(AND(OR($J542="Retired",$J542="Permanent Low-Use"),$K542&lt;=2026),(AND($J542="New",$K542&gt;2026))),"N/A",IF($N542=0,0,IF(ISERROR(VLOOKUP($E542,'Source Data'!$B$29:$J$60, MATCH($L542, 'Source Data'!$B$26:$J$26,1),TRUE))=TRUE,"",VLOOKUP($E542,'Source Data'!$B$29:$J$60,MATCH($L542, 'Source Data'!$B$26:$J$26,1),TRUE))))</f>
        <v/>
      </c>
      <c r="V542" s="170" t="str">
        <f>IF(OR(AND(OR($J542="Retired",$J542="Permanent Low-Use"),$K542&lt;=2027),(AND($J542="New",$K542&gt;2027))),"N/A",IF($N542=0,0,IF(ISERROR(VLOOKUP($E542,'Source Data'!$B$29:$J$60, MATCH($L542, 'Source Data'!$B$26:$J$26,1),TRUE))=TRUE,"",VLOOKUP($E542,'Source Data'!$B$29:$J$60,MATCH($L542, 'Source Data'!$B$26:$J$26,1),TRUE))))</f>
        <v/>
      </c>
      <c r="W542" s="170" t="str">
        <f>IF(OR(AND(OR($J542="Retired",$J542="Permanent Low-Use"),$K542&lt;=2028),(AND($J542="New",$K542&gt;2028))),"N/A",IF($N542=0,0,IF(ISERROR(VLOOKUP($E542,'Source Data'!$B$29:$J$60, MATCH($L542, 'Source Data'!$B$26:$J$26,1),TRUE))=TRUE,"",VLOOKUP($E542,'Source Data'!$B$29:$J$60,MATCH($L542, 'Source Data'!$B$26:$J$26,1),TRUE))))</f>
        <v/>
      </c>
      <c r="X542" s="170" t="str">
        <f>IF(OR(AND(OR($J542="Retired",$J542="Permanent Low-Use"),$K542&lt;=2029),(AND($J542="New",$K542&gt;2029))),"N/A",IF($N542=0,0,IF(ISERROR(VLOOKUP($E542,'Source Data'!$B$29:$J$60, MATCH($L542, 'Source Data'!$B$26:$J$26,1),TRUE))=TRUE,"",VLOOKUP($E542,'Source Data'!$B$29:$J$60,MATCH($L542, 'Source Data'!$B$26:$J$26,1),TRUE))))</f>
        <v/>
      </c>
      <c r="Y542" s="170" t="str">
        <f>IF(OR(AND(OR($J542="Retired",$J542="Permanent Low-Use"),$K542&lt;=2030),(AND($J542="New",$K542&gt;2030))),"N/A",IF($N542=0,0,IF(ISERROR(VLOOKUP($E542,'Source Data'!$B$29:$J$60, MATCH($L542, 'Source Data'!$B$26:$J$26,1),TRUE))=TRUE,"",VLOOKUP($E542,'Source Data'!$B$29:$J$60,MATCH($L542, 'Source Data'!$B$26:$J$26,1),TRUE))))</f>
        <v/>
      </c>
      <c r="Z542" s="171" t="str">
        <f>IF(ISNUMBER($L542),IF(OR(AND(OR($J542="Retired",$J542="Permanent Low-Use"),$K542&lt;=2020),(AND($J542="New",$K542&gt;2020))),"N/A",VLOOKUP($F542,'Source Data'!$B$15:$I$22,5)),"")</f>
        <v/>
      </c>
      <c r="AA542" s="171" t="str">
        <f>IF(ISNUMBER($F542), IF(OR(AND(OR($J542="Retired", $J542="Permanent Low-Use"), $K542&lt;=2021), (AND($J542= "New", $K542&gt;2021))), "N/A", VLOOKUP($F542, 'Source Data'!$B$15:$I$22,6)), "")</f>
        <v/>
      </c>
      <c r="AB542" s="171" t="str">
        <f>IF(ISNUMBER($F542), IF(OR(AND(OR($J542="Retired", $J542="Permanent Low-Use"), $K542&lt;=2022), (AND($J542= "New", $K542&gt;2022))), "N/A", VLOOKUP($F542, 'Source Data'!$B$15:$I$22,7)), "")</f>
        <v/>
      </c>
      <c r="AC542" s="171" t="str">
        <f>IF(ISNUMBER($F542), IF(OR(AND(OR($J542="Retired", $J542="Permanent Low-Use"), $K542&lt;=2023), (AND($J542= "New", $K542&gt;2023))), "N/A", VLOOKUP($F542, 'Source Data'!$B$15:$I$22,8)), "")</f>
        <v/>
      </c>
      <c r="AD542" s="171" t="str">
        <f>IF(ISNUMBER($F542), IF(OR(AND(OR($J542="Retired", $J542="Permanent Low-Use"), $K542&lt;=2024), (AND($J542= "New", $K542&gt;2024))), "N/A", VLOOKUP($F542, 'Source Data'!$B$15:$I$22,8)), "")</f>
        <v/>
      </c>
      <c r="AE542" s="171" t="str">
        <f>IF(ISNUMBER($F542), IF(OR(AND(OR($J542="Retired", $J542="Permanent Low-Use"), $K542&lt;=2025), (AND($J542= "New", $K542&gt;2025))), "N/A", VLOOKUP($F542, 'Source Data'!$B$15:$I$22,8)), "")</f>
        <v/>
      </c>
      <c r="AF542" s="171" t="str">
        <f>IF(ISNUMBER($F542), IF(OR(AND(OR($J542="Retired", $J542="Permanent Low-Use"), $K542&lt;=2026), (AND($J542= "New", $K542&gt;2026))), "N/A", VLOOKUP($F542, 'Source Data'!$B$15:$I$22,8)), "")</f>
        <v/>
      </c>
      <c r="AG542" s="171" t="str">
        <f>IF(ISNUMBER($F542), IF(OR(AND(OR($J542="Retired", $J542="Permanent Low-Use"), $K542&lt;=2027), (AND($J542= "New", $K542&gt;2027))), "N/A", VLOOKUP($F542, 'Source Data'!$B$15:$I$22,8)), "")</f>
        <v/>
      </c>
      <c r="AH542" s="171" t="str">
        <f>IF(ISNUMBER($F542), IF(OR(AND(OR($J542="Retired", $J542="Permanent Low-Use"), $K542&lt;=2028), (AND($J542= "New", $K542&gt;2028))), "N/A", VLOOKUP($F542, 'Source Data'!$B$15:$I$22,8)), "")</f>
        <v/>
      </c>
      <c r="AI542" s="171" t="str">
        <f>IF(ISNUMBER($F542), IF(OR(AND(OR($J542="Retired", $J542="Permanent Low-Use"), $K542&lt;=2029), (AND($J542= "New", $K542&gt;2029))), "N/A", VLOOKUP($F542, 'Source Data'!$B$15:$I$22,8)), "")</f>
        <v/>
      </c>
      <c r="AJ542" s="171" t="str">
        <f>IF(ISNUMBER($F542), IF(OR(AND(OR($J542="Retired", $J542="Permanent Low-Use"), $K542&lt;=2030), (AND($J542= "New", $K542&gt;2030))), "N/A", VLOOKUP($F542, 'Source Data'!$B$15:$I$22,8)), "")</f>
        <v/>
      </c>
      <c r="AK542" s="171" t="str">
        <f>IF($N542= 0, "N/A", IF(ISERROR(VLOOKUP($F542, 'Source Data'!$B$4:$C$11,2)), "", VLOOKUP($F542, 'Source Data'!$B$4:$C$11,2)))</f>
        <v/>
      </c>
    </row>
    <row r="543" spans="1:37" x14ac:dyDescent="0.35">
      <c r="A543" s="99"/>
      <c r="B543" s="89"/>
      <c r="C543" s="90"/>
      <c r="D543" s="90"/>
      <c r="E543" s="91"/>
      <c r="F543" s="91"/>
      <c r="G543" s="86"/>
      <c r="H543" s="87"/>
      <c r="I543" s="86"/>
      <c r="J543" s="88"/>
      <c r="K543" s="92"/>
      <c r="L543" s="168" t="str">
        <f t="shared" si="21"/>
        <v/>
      </c>
      <c r="M543" s="170" t="str">
        <f>IF(ISERROR(VLOOKUP(E543,'Source Data'!$B$67:$J$97, MATCH(F543, 'Source Data'!$B$64:$J$64,1),TRUE))=TRUE,"",VLOOKUP(E543,'Source Data'!$B$67:$J$97,MATCH(F543, 'Source Data'!$B$64:$J$64,1),TRUE))</f>
        <v/>
      </c>
      <c r="N543" s="169" t="str">
        <f t="shared" si="22"/>
        <v/>
      </c>
      <c r="O543" s="170" t="str">
        <f>IF(OR(AND(OR($J543="Retired",$J543="Permanent Low-Use"),$K543&lt;=2020),(AND($J543="New",$K543&gt;2020))),"N/A",IF($N543=0,0,IF(ISERROR(VLOOKUP($E543,'Source Data'!$B$29:$J$60, MATCH($L543, 'Source Data'!$B$26:$J$26,1),TRUE))=TRUE,"",VLOOKUP($E543,'Source Data'!$B$29:$J$60,MATCH($L543, 'Source Data'!$B$26:$J$26,1),TRUE))))</f>
        <v/>
      </c>
      <c r="P543" s="170" t="str">
        <f>IF(OR(AND(OR($J543="Retired",$J543="Permanent Low-Use"),$K543&lt;=2021),(AND($J543="New",$K543&gt;2021))),"N/A",IF($N543=0,0,IF(ISERROR(VLOOKUP($E543,'Source Data'!$B$29:$J$60, MATCH($L543, 'Source Data'!$B$26:$J$26,1),TRUE))=TRUE,"",VLOOKUP($E543,'Source Data'!$B$29:$J$60,MATCH($L543, 'Source Data'!$B$26:$J$26,1),TRUE))))</f>
        <v/>
      </c>
      <c r="Q543" s="170" t="str">
        <f>IF(OR(AND(OR($J543="Retired",$J543="Permanent Low-Use"),$K543&lt;=2022),(AND($J543="New",$K543&gt;2022))),"N/A",IF($N543=0,0,IF(ISERROR(VLOOKUP($E543,'Source Data'!$B$29:$J$60, MATCH($L543, 'Source Data'!$B$26:$J$26,1),TRUE))=TRUE,"",VLOOKUP($E543,'Source Data'!$B$29:$J$60,MATCH($L543, 'Source Data'!$B$26:$J$26,1),TRUE))))</f>
        <v/>
      </c>
      <c r="R543" s="170" t="str">
        <f>IF(OR(AND(OR($J543="Retired",$J543="Permanent Low-Use"),$K543&lt;=2023),(AND($J543="New",$K543&gt;2023))),"N/A",IF($N543=0,0,IF(ISERROR(VLOOKUP($E543,'Source Data'!$B$29:$J$60, MATCH($L543, 'Source Data'!$B$26:$J$26,1),TRUE))=TRUE,"",VLOOKUP($E543,'Source Data'!$B$29:$J$60,MATCH($L543, 'Source Data'!$B$26:$J$26,1),TRUE))))</f>
        <v/>
      </c>
      <c r="S543" s="170" t="str">
        <f>IF(OR(AND(OR($J543="Retired",$J543="Permanent Low-Use"),$K543&lt;=2024),(AND($J543="New",$K543&gt;2024))),"N/A",IF($N543=0,0,IF(ISERROR(VLOOKUP($E543,'Source Data'!$B$29:$J$60, MATCH($L543, 'Source Data'!$B$26:$J$26,1),TRUE))=TRUE,"",VLOOKUP($E543,'Source Data'!$B$29:$J$60,MATCH($L543, 'Source Data'!$B$26:$J$26,1),TRUE))))</f>
        <v/>
      </c>
      <c r="T543" s="170" t="str">
        <f>IF(OR(AND(OR($J543="Retired",$J543="Permanent Low-Use"),$K543&lt;=2025),(AND($J543="New",$K543&gt;2025))),"N/A",IF($N543=0,0,IF(ISERROR(VLOOKUP($E543,'Source Data'!$B$29:$J$60, MATCH($L543, 'Source Data'!$B$26:$J$26,1),TRUE))=TRUE,"",VLOOKUP($E543,'Source Data'!$B$29:$J$60,MATCH($L543, 'Source Data'!$B$26:$J$26,1),TRUE))))</f>
        <v/>
      </c>
      <c r="U543" s="170" t="str">
        <f>IF(OR(AND(OR($J543="Retired",$J543="Permanent Low-Use"),$K543&lt;=2026),(AND($J543="New",$K543&gt;2026))),"N/A",IF($N543=0,0,IF(ISERROR(VLOOKUP($E543,'Source Data'!$B$29:$J$60, MATCH($L543, 'Source Data'!$B$26:$J$26,1),TRUE))=TRUE,"",VLOOKUP($E543,'Source Data'!$B$29:$J$60,MATCH($L543, 'Source Data'!$B$26:$J$26,1),TRUE))))</f>
        <v/>
      </c>
      <c r="V543" s="170" t="str">
        <f>IF(OR(AND(OR($J543="Retired",$J543="Permanent Low-Use"),$K543&lt;=2027),(AND($J543="New",$K543&gt;2027))),"N/A",IF($N543=0,0,IF(ISERROR(VLOOKUP($E543,'Source Data'!$B$29:$J$60, MATCH($L543, 'Source Data'!$B$26:$J$26,1),TRUE))=TRUE,"",VLOOKUP($E543,'Source Data'!$B$29:$J$60,MATCH($L543, 'Source Data'!$B$26:$J$26,1),TRUE))))</f>
        <v/>
      </c>
      <c r="W543" s="170" t="str">
        <f>IF(OR(AND(OR($J543="Retired",$J543="Permanent Low-Use"),$K543&lt;=2028),(AND($J543="New",$K543&gt;2028))),"N/A",IF($N543=0,0,IF(ISERROR(VLOOKUP($E543,'Source Data'!$B$29:$J$60, MATCH($L543, 'Source Data'!$B$26:$J$26,1),TRUE))=TRUE,"",VLOOKUP($E543,'Source Data'!$B$29:$J$60,MATCH($L543, 'Source Data'!$B$26:$J$26,1),TRUE))))</f>
        <v/>
      </c>
      <c r="X543" s="170" t="str">
        <f>IF(OR(AND(OR($J543="Retired",$J543="Permanent Low-Use"),$K543&lt;=2029),(AND($J543="New",$K543&gt;2029))),"N/A",IF($N543=0,0,IF(ISERROR(VLOOKUP($E543,'Source Data'!$B$29:$J$60, MATCH($L543, 'Source Data'!$B$26:$J$26,1),TRUE))=TRUE,"",VLOOKUP($E543,'Source Data'!$B$29:$J$60,MATCH($L543, 'Source Data'!$B$26:$J$26,1),TRUE))))</f>
        <v/>
      </c>
      <c r="Y543" s="170" t="str">
        <f>IF(OR(AND(OR($J543="Retired",$J543="Permanent Low-Use"),$K543&lt;=2030),(AND($J543="New",$K543&gt;2030))),"N/A",IF($N543=0,0,IF(ISERROR(VLOOKUP($E543,'Source Data'!$B$29:$J$60, MATCH($L543, 'Source Data'!$B$26:$J$26,1),TRUE))=TRUE,"",VLOOKUP($E543,'Source Data'!$B$29:$J$60,MATCH($L543, 'Source Data'!$B$26:$J$26,1),TRUE))))</f>
        <v/>
      </c>
      <c r="Z543" s="171" t="str">
        <f>IF(ISNUMBER($L543),IF(OR(AND(OR($J543="Retired",$J543="Permanent Low-Use"),$K543&lt;=2020),(AND($J543="New",$K543&gt;2020))),"N/A",VLOOKUP($F543,'Source Data'!$B$15:$I$22,5)),"")</f>
        <v/>
      </c>
      <c r="AA543" s="171" t="str">
        <f>IF(ISNUMBER($F543), IF(OR(AND(OR($J543="Retired", $J543="Permanent Low-Use"), $K543&lt;=2021), (AND($J543= "New", $K543&gt;2021))), "N/A", VLOOKUP($F543, 'Source Data'!$B$15:$I$22,6)), "")</f>
        <v/>
      </c>
      <c r="AB543" s="171" t="str">
        <f>IF(ISNUMBER($F543), IF(OR(AND(OR($J543="Retired", $J543="Permanent Low-Use"), $K543&lt;=2022), (AND($J543= "New", $K543&gt;2022))), "N/A", VLOOKUP($F543, 'Source Data'!$B$15:$I$22,7)), "")</f>
        <v/>
      </c>
      <c r="AC543" s="171" t="str">
        <f>IF(ISNUMBER($F543), IF(OR(AND(OR($J543="Retired", $J543="Permanent Low-Use"), $K543&lt;=2023), (AND($J543= "New", $K543&gt;2023))), "N/A", VLOOKUP($F543, 'Source Data'!$B$15:$I$22,8)), "")</f>
        <v/>
      </c>
      <c r="AD543" s="171" t="str">
        <f>IF(ISNUMBER($F543), IF(OR(AND(OR($J543="Retired", $J543="Permanent Low-Use"), $K543&lt;=2024), (AND($J543= "New", $K543&gt;2024))), "N/A", VLOOKUP($F543, 'Source Data'!$B$15:$I$22,8)), "")</f>
        <v/>
      </c>
      <c r="AE543" s="171" t="str">
        <f>IF(ISNUMBER($F543), IF(OR(AND(OR($J543="Retired", $J543="Permanent Low-Use"), $K543&lt;=2025), (AND($J543= "New", $K543&gt;2025))), "N/A", VLOOKUP($F543, 'Source Data'!$B$15:$I$22,8)), "")</f>
        <v/>
      </c>
      <c r="AF543" s="171" t="str">
        <f>IF(ISNUMBER($F543), IF(OR(AND(OR($J543="Retired", $J543="Permanent Low-Use"), $K543&lt;=2026), (AND($J543= "New", $K543&gt;2026))), "N/A", VLOOKUP($F543, 'Source Data'!$B$15:$I$22,8)), "")</f>
        <v/>
      </c>
      <c r="AG543" s="171" t="str">
        <f>IF(ISNUMBER($F543), IF(OR(AND(OR($J543="Retired", $J543="Permanent Low-Use"), $K543&lt;=2027), (AND($J543= "New", $K543&gt;2027))), "N/A", VLOOKUP($F543, 'Source Data'!$B$15:$I$22,8)), "")</f>
        <v/>
      </c>
      <c r="AH543" s="171" t="str">
        <f>IF(ISNUMBER($F543), IF(OR(AND(OR($J543="Retired", $J543="Permanent Low-Use"), $K543&lt;=2028), (AND($J543= "New", $K543&gt;2028))), "N/A", VLOOKUP($F543, 'Source Data'!$B$15:$I$22,8)), "")</f>
        <v/>
      </c>
      <c r="AI543" s="171" t="str">
        <f>IF(ISNUMBER($F543), IF(OR(AND(OR($J543="Retired", $J543="Permanent Low-Use"), $K543&lt;=2029), (AND($J543= "New", $K543&gt;2029))), "N/A", VLOOKUP($F543, 'Source Data'!$B$15:$I$22,8)), "")</f>
        <v/>
      </c>
      <c r="AJ543" s="171" t="str">
        <f>IF(ISNUMBER($F543), IF(OR(AND(OR($J543="Retired", $J543="Permanent Low-Use"), $K543&lt;=2030), (AND($J543= "New", $K543&gt;2030))), "N/A", VLOOKUP($F543, 'Source Data'!$B$15:$I$22,8)), "")</f>
        <v/>
      </c>
      <c r="AK543" s="171" t="str">
        <f>IF($N543= 0, "N/A", IF(ISERROR(VLOOKUP($F543, 'Source Data'!$B$4:$C$11,2)), "", VLOOKUP($F543, 'Source Data'!$B$4:$C$11,2)))</f>
        <v/>
      </c>
    </row>
    <row r="544" spans="1:37" x14ac:dyDescent="0.35">
      <c r="A544" s="99"/>
      <c r="B544" s="89"/>
      <c r="C544" s="90"/>
      <c r="D544" s="90"/>
      <c r="E544" s="91"/>
      <c r="F544" s="91"/>
      <c r="G544" s="86"/>
      <c r="H544" s="87"/>
      <c r="I544" s="86"/>
      <c r="J544" s="88"/>
      <c r="K544" s="92"/>
      <c r="L544" s="168" t="str">
        <f t="shared" si="21"/>
        <v/>
      </c>
      <c r="M544" s="170" t="str">
        <f>IF(ISERROR(VLOOKUP(E544,'Source Data'!$B$67:$J$97, MATCH(F544, 'Source Data'!$B$64:$J$64,1),TRUE))=TRUE,"",VLOOKUP(E544,'Source Data'!$B$67:$J$97,MATCH(F544, 'Source Data'!$B$64:$J$64,1),TRUE))</f>
        <v/>
      </c>
      <c r="N544" s="169" t="str">
        <f t="shared" si="22"/>
        <v/>
      </c>
      <c r="O544" s="170" t="str">
        <f>IF(OR(AND(OR($J544="Retired",$J544="Permanent Low-Use"),$K544&lt;=2020),(AND($J544="New",$K544&gt;2020))),"N/A",IF($N544=0,0,IF(ISERROR(VLOOKUP($E544,'Source Data'!$B$29:$J$60, MATCH($L544, 'Source Data'!$B$26:$J$26,1),TRUE))=TRUE,"",VLOOKUP($E544,'Source Data'!$B$29:$J$60,MATCH($L544, 'Source Data'!$B$26:$J$26,1),TRUE))))</f>
        <v/>
      </c>
      <c r="P544" s="170" t="str">
        <f>IF(OR(AND(OR($J544="Retired",$J544="Permanent Low-Use"),$K544&lt;=2021),(AND($J544="New",$K544&gt;2021))),"N/A",IF($N544=0,0,IF(ISERROR(VLOOKUP($E544,'Source Data'!$B$29:$J$60, MATCH($L544, 'Source Data'!$B$26:$J$26,1),TRUE))=TRUE,"",VLOOKUP($E544,'Source Data'!$B$29:$J$60,MATCH($L544, 'Source Data'!$B$26:$J$26,1),TRUE))))</f>
        <v/>
      </c>
      <c r="Q544" s="170" t="str">
        <f>IF(OR(AND(OR($J544="Retired",$J544="Permanent Low-Use"),$K544&lt;=2022),(AND($J544="New",$K544&gt;2022))),"N/A",IF($N544=0,0,IF(ISERROR(VLOOKUP($E544,'Source Data'!$B$29:$J$60, MATCH($L544, 'Source Data'!$B$26:$J$26,1),TRUE))=TRUE,"",VLOOKUP($E544,'Source Data'!$B$29:$J$60,MATCH($L544, 'Source Data'!$B$26:$J$26,1),TRUE))))</f>
        <v/>
      </c>
      <c r="R544" s="170" t="str">
        <f>IF(OR(AND(OR($J544="Retired",$J544="Permanent Low-Use"),$K544&lt;=2023),(AND($J544="New",$K544&gt;2023))),"N/A",IF($N544=0,0,IF(ISERROR(VLOOKUP($E544,'Source Data'!$B$29:$J$60, MATCH($L544, 'Source Data'!$B$26:$J$26,1),TRUE))=TRUE,"",VLOOKUP($E544,'Source Data'!$B$29:$J$60,MATCH($L544, 'Source Data'!$B$26:$J$26,1),TRUE))))</f>
        <v/>
      </c>
      <c r="S544" s="170" t="str">
        <f>IF(OR(AND(OR($J544="Retired",$J544="Permanent Low-Use"),$K544&lt;=2024),(AND($J544="New",$K544&gt;2024))),"N/A",IF($N544=0,0,IF(ISERROR(VLOOKUP($E544,'Source Data'!$B$29:$J$60, MATCH($L544, 'Source Data'!$B$26:$J$26,1),TRUE))=TRUE,"",VLOOKUP($E544,'Source Data'!$B$29:$J$60,MATCH($L544, 'Source Data'!$B$26:$J$26,1),TRUE))))</f>
        <v/>
      </c>
      <c r="T544" s="170" t="str">
        <f>IF(OR(AND(OR($J544="Retired",$J544="Permanent Low-Use"),$K544&lt;=2025),(AND($J544="New",$K544&gt;2025))),"N/A",IF($N544=0,0,IF(ISERROR(VLOOKUP($E544,'Source Data'!$B$29:$J$60, MATCH($L544, 'Source Data'!$B$26:$J$26,1),TRUE))=TRUE,"",VLOOKUP($E544,'Source Data'!$B$29:$J$60,MATCH($L544, 'Source Data'!$B$26:$J$26,1),TRUE))))</f>
        <v/>
      </c>
      <c r="U544" s="170" t="str">
        <f>IF(OR(AND(OR($J544="Retired",$J544="Permanent Low-Use"),$K544&lt;=2026),(AND($J544="New",$K544&gt;2026))),"N/A",IF($N544=0,0,IF(ISERROR(VLOOKUP($E544,'Source Data'!$B$29:$J$60, MATCH($L544, 'Source Data'!$B$26:$J$26,1),TRUE))=TRUE,"",VLOOKUP($E544,'Source Data'!$B$29:$J$60,MATCH($L544, 'Source Data'!$B$26:$J$26,1),TRUE))))</f>
        <v/>
      </c>
      <c r="V544" s="170" t="str">
        <f>IF(OR(AND(OR($J544="Retired",$J544="Permanent Low-Use"),$K544&lt;=2027),(AND($J544="New",$K544&gt;2027))),"N/A",IF($N544=0,0,IF(ISERROR(VLOOKUP($E544,'Source Data'!$B$29:$J$60, MATCH($L544, 'Source Data'!$B$26:$J$26,1),TRUE))=TRUE,"",VLOOKUP($E544,'Source Data'!$B$29:$J$60,MATCH($L544, 'Source Data'!$B$26:$J$26,1),TRUE))))</f>
        <v/>
      </c>
      <c r="W544" s="170" t="str">
        <f>IF(OR(AND(OR($J544="Retired",$J544="Permanent Low-Use"),$K544&lt;=2028),(AND($J544="New",$K544&gt;2028))),"N/A",IF($N544=0,0,IF(ISERROR(VLOOKUP($E544,'Source Data'!$B$29:$J$60, MATCH($L544, 'Source Data'!$B$26:$J$26,1),TRUE))=TRUE,"",VLOOKUP($E544,'Source Data'!$B$29:$J$60,MATCH($L544, 'Source Data'!$B$26:$J$26,1),TRUE))))</f>
        <v/>
      </c>
      <c r="X544" s="170" t="str">
        <f>IF(OR(AND(OR($J544="Retired",$J544="Permanent Low-Use"),$K544&lt;=2029),(AND($J544="New",$K544&gt;2029))),"N/A",IF($N544=0,0,IF(ISERROR(VLOOKUP($E544,'Source Data'!$B$29:$J$60, MATCH($L544, 'Source Data'!$B$26:$J$26,1),TRUE))=TRUE,"",VLOOKUP($E544,'Source Data'!$B$29:$J$60,MATCH($L544, 'Source Data'!$B$26:$J$26,1),TRUE))))</f>
        <v/>
      </c>
      <c r="Y544" s="170" t="str">
        <f>IF(OR(AND(OR($J544="Retired",$J544="Permanent Low-Use"),$K544&lt;=2030),(AND($J544="New",$K544&gt;2030))),"N/A",IF($N544=0,0,IF(ISERROR(VLOOKUP($E544,'Source Data'!$B$29:$J$60, MATCH($L544, 'Source Data'!$B$26:$J$26,1),TRUE))=TRUE,"",VLOOKUP($E544,'Source Data'!$B$29:$J$60,MATCH($L544, 'Source Data'!$B$26:$J$26,1),TRUE))))</f>
        <v/>
      </c>
      <c r="Z544" s="171" t="str">
        <f>IF(ISNUMBER($L544),IF(OR(AND(OR($J544="Retired",$J544="Permanent Low-Use"),$K544&lt;=2020),(AND($J544="New",$K544&gt;2020))),"N/A",VLOOKUP($F544,'Source Data'!$B$15:$I$22,5)),"")</f>
        <v/>
      </c>
      <c r="AA544" s="171" t="str">
        <f>IF(ISNUMBER($F544), IF(OR(AND(OR($J544="Retired", $J544="Permanent Low-Use"), $K544&lt;=2021), (AND($J544= "New", $K544&gt;2021))), "N/A", VLOOKUP($F544, 'Source Data'!$B$15:$I$22,6)), "")</f>
        <v/>
      </c>
      <c r="AB544" s="171" t="str">
        <f>IF(ISNUMBER($F544), IF(OR(AND(OR($J544="Retired", $J544="Permanent Low-Use"), $K544&lt;=2022), (AND($J544= "New", $K544&gt;2022))), "N/A", VLOOKUP($F544, 'Source Data'!$B$15:$I$22,7)), "")</f>
        <v/>
      </c>
      <c r="AC544" s="171" t="str">
        <f>IF(ISNUMBER($F544), IF(OR(AND(OR($J544="Retired", $J544="Permanent Low-Use"), $K544&lt;=2023), (AND($J544= "New", $K544&gt;2023))), "N/A", VLOOKUP($F544, 'Source Data'!$B$15:$I$22,8)), "")</f>
        <v/>
      </c>
      <c r="AD544" s="171" t="str">
        <f>IF(ISNUMBER($F544), IF(OR(AND(OR($J544="Retired", $J544="Permanent Low-Use"), $K544&lt;=2024), (AND($J544= "New", $K544&gt;2024))), "N/A", VLOOKUP($F544, 'Source Data'!$B$15:$I$22,8)), "")</f>
        <v/>
      </c>
      <c r="AE544" s="171" t="str">
        <f>IF(ISNUMBER($F544), IF(OR(AND(OR($J544="Retired", $J544="Permanent Low-Use"), $K544&lt;=2025), (AND($J544= "New", $K544&gt;2025))), "N/A", VLOOKUP($F544, 'Source Data'!$B$15:$I$22,8)), "")</f>
        <v/>
      </c>
      <c r="AF544" s="171" t="str">
        <f>IF(ISNUMBER($F544), IF(OR(AND(OR($J544="Retired", $J544="Permanent Low-Use"), $K544&lt;=2026), (AND($J544= "New", $K544&gt;2026))), "N/A", VLOOKUP($F544, 'Source Data'!$B$15:$I$22,8)), "")</f>
        <v/>
      </c>
      <c r="AG544" s="171" t="str">
        <f>IF(ISNUMBER($F544), IF(OR(AND(OR($J544="Retired", $J544="Permanent Low-Use"), $K544&lt;=2027), (AND($J544= "New", $K544&gt;2027))), "N/A", VLOOKUP($F544, 'Source Data'!$B$15:$I$22,8)), "")</f>
        <v/>
      </c>
      <c r="AH544" s="171" t="str">
        <f>IF(ISNUMBER($F544), IF(OR(AND(OR($J544="Retired", $J544="Permanent Low-Use"), $K544&lt;=2028), (AND($J544= "New", $K544&gt;2028))), "N/A", VLOOKUP($F544, 'Source Data'!$B$15:$I$22,8)), "")</f>
        <v/>
      </c>
      <c r="AI544" s="171" t="str">
        <f>IF(ISNUMBER($F544), IF(OR(AND(OR($J544="Retired", $J544="Permanent Low-Use"), $K544&lt;=2029), (AND($J544= "New", $K544&gt;2029))), "N/A", VLOOKUP($F544, 'Source Data'!$B$15:$I$22,8)), "")</f>
        <v/>
      </c>
      <c r="AJ544" s="171" t="str">
        <f>IF(ISNUMBER($F544), IF(OR(AND(OR($J544="Retired", $J544="Permanent Low-Use"), $K544&lt;=2030), (AND($J544= "New", $K544&gt;2030))), "N/A", VLOOKUP($F544, 'Source Data'!$B$15:$I$22,8)), "")</f>
        <v/>
      </c>
      <c r="AK544" s="171" t="str">
        <f>IF($N544= 0, "N/A", IF(ISERROR(VLOOKUP($F544, 'Source Data'!$B$4:$C$11,2)), "", VLOOKUP($F544, 'Source Data'!$B$4:$C$11,2)))</f>
        <v/>
      </c>
    </row>
    <row r="545" spans="1:37" x14ac:dyDescent="0.35">
      <c r="A545" s="99"/>
      <c r="B545" s="89"/>
      <c r="C545" s="90"/>
      <c r="D545" s="90"/>
      <c r="E545" s="91"/>
      <c r="F545" s="91"/>
      <c r="G545" s="86"/>
      <c r="H545" s="87"/>
      <c r="I545" s="86"/>
      <c r="J545" s="88"/>
      <c r="K545" s="92"/>
      <c r="L545" s="168" t="str">
        <f t="shared" si="21"/>
        <v/>
      </c>
      <c r="M545" s="170" t="str">
        <f>IF(ISERROR(VLOOKUP(E545,'Source Data'!$B$67:$J$97, MATCH(F545, 'Source Data'!$B$64:$J$64,1),TRUE))=TRUE,"",VLOOKUP(E545,'Source Data'!$B$67:$J$97,MATCH(F545, 'Source Data'!$B$64:$J$64,1),TRUE))</f>
        <v/>
      </c>
      <c r="N545" s="169" t="str">
        <f t="shared" si="22"/>
        <v/>
      </c>
      <c r="O545" s="170" t="str">
        <f>IF(OR(AND(OR($J545="Retired",$J545="Permanent Low-Use"),$K545&lt;=2020),(AND($J545="New",$K545&gt;2020))),"N/A",IF($N545=0,0,IF(ISERROR(VLOOKUP($E545,'Source Data'!$B$29:$J$60, MATCH($L545, 'Source Data'!$B$26:$J$26,1),TRUE))=TRUE,"",VLOOKUP($E545,'Source Data'!$B$29:$J$60,MATCH($L545, 'Source Data'!$B$26:$J$26,1),TRUE))))</f>
        <v/>
      </c>
      <c r="P545" s="170" t="str">
        <f>IF(OR(AND(OR($J545="Retired",$J545="Permanent Low-Use"),$K545&lt;=2021),(AND($J545="New",$K545&gt;2021))),"N/A",IF($N545=0,0,IF(ISERROR(VLOOKUP($E545,'Source Data'!$B$29:$J$60, MATCH($L545, 'Source Data'!$B$26:$J$26,1),TRUE))=TRUE,"",VLOOKUP($E545,'Source Data'!$B$29:$J$60,MATCH($L545, 'Source Data'!$B$26:$J$26,1),TRUE))))</f>
        <v/>
      </c>
      <c r="Q545" s="170" t="str">
        <f>IF(OR(AND(OR($J545="Retired",$J545="Permanent Low-Use"),$K545&lt;=2022),(AND($J545="New",$K545&gt;2022))),"N/A",IF($N545=0,0,IF(ISERROR(VLOOKUP($E545,'Source Data'!$B$29:$J$60, MATCH($L545, 'Source Data'!$B$26:$J$26,1),TRUE))=TRUE,"",VLOOKUP($E545,'Source Data'!$B$29:$J$60,MATCH($L545, 'Source Data'!$B$26:$J$26,1),TRUE))))</f>
        <v/>
      </c>
      <c r="R545" s="170" t="str">
        <f>IF(OR(AND(OR($J545="Retired",$J545="Permanent Low-Use"),$K545&lt;=2023),(AND($J545="New",$K545&gt;2023))),"N/A",IF($N545=0,0,IF(ISERROR(VLOOKUP($E545,'Source Data'!$B$29:$J$60, MATCH($L545, 'Source Data'!$B$26:$J$26,1),TRUE))=TRUE,"",VLOOKUP($E545,'Source Data'!$B$29:$J$60,MATCH($L545, 'Source Data'!$B$26:$J$26,1),TRUE))))</f>
        <v/>
      </c>
      <c r="S545" s="170" t="str">
        <f>IF(OR(AND(OR($J545="Retired",$J545="Permanent Low-Use"),$K545&lt;=2024),(AND($J545="New",$K545&gt;2024))),"N/A",IF($N545=0,0,IF(ISERROR(VLOOKUP($E545,'Source Data'!$B$29:$J$60, MATCH($L545, 'Source Data'!$B$26:$J$26,1),TRUE))=TRUE,"",VLOOKUP($E545,'Source Data'!$B$29:$J$60,MATCH($L545, 'Source Data'!$B$26:$J$26,1),TRUE))))</f>
        <v/>
      </c>
      <c r="T545" s="170" t="str">
        <f>IF(OR(AND(OR($J545="Retired",$J545="Permanent Low-Use"),$K545&lt;=2025),(AND($J545="New",$K545&gt;2025))),"N/A",IF($N545=0,0,IF(ISERROR(VLOOKUP($E545,'Source Data'!$B$29:$J$60, MATCH($L545, 'Source Data'!$B$26:$J$26,1),TRUE))=TRUE,"",VLOOKUP($E545,'Source Data'!$B$29:$J$60,MATCH($L545, 'Source Data'!$B$26:$J$26,1),TRUE))))</f>
        <v/>
      </c>
      <c r="U545" s="170" t="str">
        <f>IF(OR(AND(OR($J545="Retired",$J545="Permanent Low-Use"),$K545&lt;=2026),(AND($J545="New",$K545&gt;2026))),"N/A",IF($N545=0,0,IF(ISERROR(VLOOKUP($E545,'Source Data'!$B$29:$J$60, MATCH($L545, 'Source Data'!$B$26:$J$26,1),TRUE))=TRUE,"",VLOOKUP($E545,'Source Data'!$B$29:$J$60,MATCH($L545, 'Source Data'!$B$26:$J$26,1),TRUE))))</f>
        <v/>
      </c>
      <c r="V545" s="170" t="str">
        <f>IF(OR(AND(OR($J545="Retired",$J545="Permanent Low-Use"),$K545&lt;=2027),(AND($J545="New",$K545&gt;2027))),"N/A",IF($N545=0,0,IF(ISERROR(VLOOKUP($E545,'Source Data'!$B$29:$J$60, MATCH($L545, 'Source Data'!$B$26:$J$26,1),TRUE))=TRUE,"",VLOOKUP($E545,'Source Data'!$B$29:$J$60,MATCH($L545, 'Source Data'!$B$26:$J$26,1),TRUE))))</f>
        <v/>
      </c>
      <c r="W545" s="170" t="str">
        <f>IF(OR(AND(OR($J545="Retired",$J545="Permanent Low-Use"),$K545&lt;=2028),(AND($J545="New",$K545&gt;2028))),"N/A",IF($N545=0,0,IF(ISERROR(VLOOKUP($E545,'Source Data'!$B$29:$J$60, MATCH($L545, 'Source Data'!$B$26:$J$26,1),TRUE))=TRUE,"",VLOOKUP($E545,'Source Data'!$B$29:$J$60,MATCH($L545, 'Source Data'!$B$26:$J$26,1),TRUE))))</f>
        <v/>
      </c>
      <c r="X545" s="170" t="str">
        <f>IF(OR(AND(OR($J545="Retired",$J545="Permanent Low-Use"),$K545&lt;=2029),(AND($J545="New",$K545&gt;2029))),"N/A",IF($N545=0,0,IF(ISERROR(VLOOKUP($E545,'Source Data'!$B$29:$J$60, MATCH($L545, 'Source Data'!$B$26:$J$26,1),TRUE))=TRUE,"",VLOOKUP($E545,'Source Data'!$B$29:$J$60,MATCH($L545, 'Source Data'!$B$26:$J$26,1),TRUE))))</f>
        <v/>
      </c>
      <c r="Y545" s="170" t="str">
        <f>IF(OR(AND(OR($J545="Retired",$J545="Permanent Low-Use"),$K545&lt;=2030),(AND($J545="New",$K545&gt;2030))),"N/A",IF($N545=0,0,IF(ISERROR(VLOOKUP($E545,'Source Data'!$B$29:$J$60, MATCH($L545, 'Source Data'!$B$26:$J$26,1),TRUE))=TRUE,"",VLOOKUP($E545,'Source Data'!$B$29:$J$60,MATCH($L545, 'Source Data'!$B$26:$J$26,1),TRUE))))</f>
        <v/>
      </c>
      <c r="Z545" s="171" t="str">
        <f>IF(ISNUMBER($L545),IF(OR(AND(OR($J545="Retired",$J545="Permanent Low-Use"),$K545&lt;=2020),(AND($J545="New",$K545&gt;2020))),"N/A",VLOOKUP($F545,'Source Data'!$B$15:$I$22,5)),"")</f>
        <v/>
      </c>
      <c r="AA545" s="171" t="str">
        <f>IF(ISNUMBER($F545), IF(OR(AND(OR($J545="Retired", $J545="Permanent Low-Use"), $K545&lt;=2021), (AND($J545= "New", $K545&gt;2021))), "N/A", VLOOKUP($F545, 'Source Data'!$B$15:$I$22,6)), "")</f>
        <v/>
      </c>
      <c r="AB545" s="171" t="str">
        <f>IF(ISNUMBER($F545), IF(OR(AND(OR($J545="Retired", $J545="Permanent Low-Use"), $K545&lt;=2022), (AND($J545= "New", $K545&gt;2022))), "N/A", VLOOKUP($F545, 'Source Data'!$B$15:$I$22,7)), "")</f>
        <v/>
      </c>
      <c r="AC545" s="171" t="str">
        <f>IF(ISNUMBER($F545), IF(OR(AND(OR($J545="Retired", $J545="Permanent Low-Use"), $K545&lt;=2023), (AND($J545= "New", $K545&gt;2023))), "N/A", VLOOKUP($F545, 'Source Data'!$B$15:$I$22,8)), "")</f>
        <v/>
      </c>
      <c r="AD545" s="171" t="str">
        <f>IF(ISNUMBER($F545), IF(OR(AND(OR($J545="Retired", $J545="Permanent Low-Use"), $K545&lt;=2024), (AND($J545= "New", $K545&gt;2024))), "N/A", VLOOKUP($F545, 'Source Data'!$B$15:$I$22,8)), "")</f>
        <v/>
      </c>
      <c r="AE545" s="171" t="str">
        <f>IF(ISNUMBER($F545), IF(OR(AND(OR($J545="Retired", $J545="Permanent Low-Use"), $K545&lt;=2025), (AND($J545= "New", $K545&gt;2025))), "N/A", VLOOKUP($F545, 'Source Data'!$B$15:$I$22,8)), "")</f>
        <v/>
      </c>
      <c r="AF545" s="171" t="str">
        <f>IF(ISNUMBER($F545), IF(OR(AND(OR($J545="Retired", $J545="Permanent Low-Use"), $K545&lt;=2026), (AND($J545= "New", $K545&gt;2026))), "N/A", VLOOKUP($F545, 'Source Data'!$B$15:$I$22,8)), "")</f>
        <v/>
      </c>
      <c r="AG545" s="171" t="str">
        <f>IF(ISNUMBER($F545), IF(OR(AND(OR($J545="Retired", $J545="Permanent Low-Use"), $K545&lt;=2027), (AND($J545= "New", $K545&gt;2027))), "N/A", VLOOKUP($F545, 'Source Data'!$B$15:$I$22,8)), "")</f>
        <v/>
      </c>
      <c r="AH545" s="171" t="str">
        <f>IF(ISNUMBER($F545), IF(OR(AND(OR($J545="Retired", $J545="Permanent Low-Use"), $K545&lt;=2028), (AND($J545= "New", $K545&gt;2028))), "N/A", VLOOKUP($F545, 'Source Data'!$B$15:$I$22,8)), "")</f>
        <v/>
      </c>
      <c r="AI545" s="171" t="str">
        <f>IF(ISNUMBER($F545), IF(OR(AND(OR($J545="Retired", $J545="Permanent Low-Use"), $K545&lt;=2029), (AND($J545= "New", $K545&gt;2029))), "N/A", VLOOKUP($F545, 'Source Data'!$B$15:$I$22,8)), "")</f>
        <v/>
      </c>
      <c r="AJ545" s="171" t="str">
        <f>IF(ISNUMBER($F545), IF(OR(AND(OR($J545="Retired", $J545="Permanent Low-Use"), $K545&lt;=2030), (AND($J545= "New", $K545&gt;2030))), "N/A", VLOOKUP($F545, 'Source Data'!$B$15:$I$22,8)), "")</f>
        <v/>
      </c>
      <c r="AK545" s="171" t="str">
        <f>IF($N545= 0, "N/A", IF(ISERROR(VLOOKUP($F545, 'Source Data'!$B$4:$C$11,2)), "", VLOOKUP($F545, 'Source Data'!$B$4:$C$11,2)))</f>
        <v/>
      </c>
    </row>
    <row r="546" spans="1:37" x14ac:dyDescent="0.35">
      <c r="A546" s="99"/>
      <c r="B546" s="89"/>
      <c r="C546" s="90"/>
      <c r="D546" s="90"/>
      <c r="E546" s="91"/>
      <c r="F546" s="91"/>
      <c r="G546" s="86"/>
      <c r="H546" s="87"/>
      <c r="I546" s="86"/>
      <c r="J546" s="88"/>
      <c r="K546" s="92"/>
      <c r="L546" s="168" t="str">
        <f t="shared" si="21"/>
        <v/>
      </c>
      <c r="M546" s="170" t="str">
        <f>IF(ISERROR(VLOOKUP(E546,'Source Data'!$B$67:$J$97, MATCH(F546, 'Source Data'!$B$64:$J$64,1),TRUE))=TRUE,"",VLOOKUP(E546,'Source Data'!$B$67:$J$97,MATCH(F546, 'Source Data'!$B$64:$J$64,1),TRUE))</f>
        <v/>
      </c>
      <c r="N546" s="169" t="str">
        <f t="shared" si="22"/>
        <v/>
      </c>
      <c r="O546" s="170" t="str">
        <f>IF(OR(AND(OR($J546="Retired",$J546="Permanent Low-Use"),$K546&lt;=2020),(AND($J546="New",$K546&gt;2020))),"N/A",IF($N546=0,0,IF(ISERROR(VLOOKUP($E546,'Source Data'!$B$29:$J$60, MATCH($L546, 'Source Data'!$B$26:$J$26,1),TRUE))=TRUE,"",VLOOKUP($E546,'Source Data'!$B$29:$J$60,MATCH($L546, 'Source Data'!$B$26:$J$26,1),TRUE))))</f>
        <v/>
      </c>
      <c r="P546" s="170" t="str">
        <f>IF(OR(AND(OR($J546="Retired",$J546="Permanent Low-Use"),$K546&lt;=2021),(AND($J546="New",$K546&gt;2021))),"N/A",IF($N546=0,0,IF(ISERROR(VLOOKUP($E546,'Source Data'!$B$29:$J$60, MATCH($L546, 'Source Data'!$B$26:$J$26,1),TRUE))=TRUE,"",VLOOKUP($E546,'Source Data'!$B$29:$J$60,MATCH($L546, 'Source Data'!$B$26:$J$26,1),TRUE))))</f>
        <v/>
      </c>
      <c r="Q546" s="170" t="str">
        <f>IF(OR(AND(OR($J546="Retired",$J546="Permanent Low-Use"),$K546&lt;=2022),(AND($J546="New",$K546&gt;2022))),"N/A",IF($N546=0,0,IF(ISERROR(VLOOKUP($E546,'Source Data'!$B$29:$J$60, MATCH($L546, 'Source Data'!$B$26:$J$26,1),TRUE))=TRUE,"",VLOOKUP($E546,'Source Data'!$B$29:$J$60,MATCH($L546, 'Source Data'!$B$26:$J$26,1),TRUE))))</f>
        <v/>
      </c>
      <c r="R546" s="170" t="str">
        <f>IF(OR(AND(OR($J546="Retired",$J546="Permanent Low-Use"),$K546&lt;=2023),(AND($J546="New",$K546&gt;2023))),"N/A",IF($N546=0,0,IF(ISERROR(VLOOKUP($E546,'Source Data'!$B$29:$J$60, MATCH($L546, 'Source Data'!$B$26:$J$26,1),TRUE))=TRUE,"",VLOOKUP($E546,'Source Data'!$B$29:$J$60,MATCH($L546, 'Source Data'!$B$26:$J$26,1),TRUE))))</f>
        <v/>
      </c>
      <c r="S546" s="170" t="str">
        <f>IF(OR(AND(OR($J546="Retired",$J546="Permanent Low-Use"),$K546&lt;=2024),(AND($J546="New",$K546&gt;2024))),"N/A",IF($N546=0,0,IF(ISERROR(VLOOKUP($E546,'Source Data'!$B$29:$J$60, MATCH($L546, 'Source Data'!$B$26:$J$26,1),TRUE))=TRUE,"",VLOOKUP($E546,'Source Data'!$B$29:$J$60,MATCH($L546, 'Source Data'!$B$26:$J$26,1),TRUE))))</f>
        <v/>
      </c>
      <c r="T546" s="170" t="str">
        <f>IF(OR(AND(OR($J546="Retired",$J546="Permanent Low-Use"),$K546&lt;=2025),(AND($J546="New",$K546&gt;2025))),"N/A",IF($N546=0,0,IF(ISERROR(VLOOKUP($E546,'Source Data'!$B$29:$J$60, MATCH($L546, 'Source Data'!$B$26:$J$26,1),TRUE))=TRUE,"",VLOOKUP($E546,'Source Data'!$B$29:$J$60,MATCH($L546, 'Source Data'!$B$26:$J$26,1),TRUE))))</f>
        <v/>
      </c>
      <c r="U546" s="170" t="str">
        <f>IF(OR(AND(OR($J546="Retired",$J546="Permanent Low-Use"),$K546&lt;=2026),(AND($J546="New",$K546&gt;2026))),"N/A",IF($N546=0,0,IF(ISERROR(VLOOKUP($E546,'Source Data'!$B$29:$J$60, MATCH($L546, 'Source Data'!$B$26:$J$26,1),TRUE))=TRUE,"",VLOOKUP($E546,'Source Data'!$B$29:$J$60,MATCH($L546, 'Source Data'!$B$26:$J$26,1),TRUE))))</f>
        <v/>
      </c>
      <c r="V546" s="170" t="str">
        <f>IF(OR(AND(OR($J546="Retired",$J546="Permanent Low-Use"),$K546&lt;=2027),(AND($J546="New",$K546&gt;2027))),"N/A",IF($N546=0,0,IF(ISERROR(VLOOKUP($E546,'Source Data'!$B$29:$J$60, MATCH($L546, 'Source Data'!$B$26:$J$26,1),TRUE))=TRUE,"",VLOOKUP($E546,'Source Data'!$B$29:$J$60,MATCH($L546, 'Source Data'!$B$26:$J$26,1),TRUE))))</f>
        <v/>
      </c>
      <c r="W546" s="170" t="str">
        <f>IF(OR(AND(OR($J546="Retired",$J546="Permanent Low-Use"),$K546&lt;=2028),(AND($J546="New",$K546&gt;2028))),"N/A",IF($N546=0,0,IF(ISERROR(VLOOKUP($E546,'Source Data'!$B$29:$J$60, MATCH($L546, 'Source Data'!$B$26:$J$26,1),TRUE))=TRUE,"",VLOOKUP($E546,'Source Data'!$B$29:$J$60,MATCH($L546, 'Source Data'!$B$26:$J$26,1),TRUE))))</f>
        <v/>
      </c>
      <c r="X546" s="170" t="str">
        <f>IF(OR(AND(OR($J546="Retired",$J546="Permanent Low-Use"),$K546&lt;=2029),(AND($J546="New",$K546&gt;2029))),"N/A",IF($N546=0,0,IF(ISERROR(VLOOKUP($E546,'Source Data'!$B$29:$J$60, MATCH($L546, 'Source Data'!$B$26:$J$26,1),TRUE))=TRUE,"",VLOOKUP($E546,'Source Data'!$B$29:$J$60,MATCH($L546, 'Source Data'!$B$26:$J$26,1),TRUE))))</f>
        <v/>
      </c>
      <c r="Y546" s="170" t="str">
        <f>IF(OR(AND(OR($J546="Retired",$J546="Permanent Low-Use"),$K546&lt;=2030),(AND($J546="New",$K546&gt;2030))),"N/A",IF($N546=0,0,IF(ISERROR(VLOOKUP($E546,'Source Data'!$B$29:$J$60, MATCH($L546, 'Source Data'!$B$26:$J$26,1),TRUE))=TRUE,"",VLOOKUP($E546,'Source Data'!$B$29:$J$60,MATCH($L546, 'Source Data'!$B$26:$J$26,1),TRUE))))</f>
        <v/>
      </c>
      <c r="Z546" s="171" t="str">
        <f>IF(ISNUMBER($L546),IF(OR(AND(OR($J546="Retired",$J546="Permanent Low-Use"),$K546&lt;=2020),(AND($J546="New",$K546&gt;2020))),"N/A",VLOOKUP($F546,'Source Data'!$B$15:$I$22,5)),"")</f>
        <v/>
      </c>
      <c r="AA546" s="171" t="str">
        <f>IF(ISNUMBER($F546), IF(OR(AND(OR($J546="Retired", $J546="Permanent Low-Use"), $K546&lt;=2021), (AND($J546= "New", $K546&gt;2021))), "N/A", VLOOKUP($F546, 'Source Data'!$B$15:$I$22,6)), "")</f>
        <v/>
      </c>
      <c r="AB546" s="171" t="str">
        <f>IF(ISNUMBER($F546), IF(OR(AND(OR($J546="Retired", $J546="Permanent Low-Use"), $K546&lt;=2022), (AND($J546= "New", $K546&gt;2022))), "N/A", VLOOKUP($F546, 'Source Data'!$B$15:$I$22,7)), "")</f>
        <v/>
      </c>
      <c r="AC546" s="171" t="str">
        <f>IF(ISNUMBER($F546), IF(OR(AND(OR($J546="Retired", $J546="Permanent Low-Use"), $K546&lt;=2023), (AND($J546= "New", $K546&gt;2023))), "N/A", VLOOKUP($F546, 'Source Data'!$B$15:$I$22,8)), "")</f>
        <v/>
      </c>
      <c r="AD546" s="171" t="str">
        <f>IF(ISNUMBER($F546), IF(OR(AND(OR($J546="Retired", $J546="Permanent Low-Use"), $K546&lt;=2024), (AND($J546= "New", $K546&gt;2024))), "N/A", VLOOKUP($F546, 'Source Data'!$B$15:$I$22,8)), "")</f>
        <v/>
      </c>
      <c r="AE546" s="171" t="str">
        <f>IF(ISNUMBER($F546), IF(OR(AND(OR($J546="Retired", $J546="Permanent Low-Use"), $K546&lt;=2025), (AND($J546= "New", $K546&gt;2025))), "N/A", VLOOKUP($F546, 'Source Data'!$B$15:$I$22,8)), "")</f>
        <v/>
      </c>
      <c r="AF546" s="171" t="str">
        <f>IF(ISNUMBER($F546), IF(OR(AND(OR($J546="Retired", $J546="Permanent Low-Use"), $K546&lt;=2026), (AND($J546= "New", $K546&gt;2026))), "N/A", VLOOKUP($F546, 'Source Data'!$B$15:$I$22,8)), "")</f>
        <v/>
      </c>
      <c r="AG546" s="171" t="str">
        <f>IF(ISNUMBER($F546), IF(OR(AND(OR($J546="Retired", $J546="Permanent Low-Use"), $K546&lt;=2027), (AND($J546= "New", $K546&gt;2027))), "N/A", VLOOKUP($F546, 'Source Data'!$B$15:$I$22,8)), "")</f>
        <v/>
      </c>
      <c r="AH546" s="171" t="str">
        <f>IF(ISNUMBER($F546), IF(OR(AND(OR($J546="Retired", $J546="Permanent Low-Use"), $K546&lt;=2028), (AND($J546= "New", $K546&gt;2028))), "N/A", VLOOKUP($F546, 'Source Data'!$B$15:$I$22,8)), "")</f>
        <v/>
      </c>
      <c r="AI546" s="171" t="str">
        <f>IF(ISNUMBER($F546), IF(OR(AND(OR($J546="Retired", $J546="Permanent Low-Use"), $K546&lt;=2029), (AND($J546= "New", $K546&gt;2029))), "N/A", VLOOKUP($F546, 'Source Data'!$B$15:$I$22,8)), "")</f>
        <v/>
      </c>
      <c r="AJ546" s="171" t="str">
        <f>IF(ISNUMBER($F546), IF(OR(AND(OR($J546="Retired", $J546="Permanent Low-Use"), $K546&lt;=2030), (AND($J546= "New", $K546&gt;2030))), "N/A", VLOOKUP($F546, 'Source Data'!$B$15:$I$22,8)), "")</f>
        <v/>
      </c>
      <c r="AK546" s="171" t="str">
        <f>IF($N546= 0, "N/A", IF(ISERROR(VLOOKUP($F546, 'Source Data'!$B$4:$C$11,2)), "", VLOOKUP($F546, 'Source Data'!$B$4:$C$11,2)))</f>
        <v/>
      </c>
    </row>
    <row r="547" spans="1:37" x14ac:dyDescent="0.35">
      <c r="A547" s="99"/>
      <c r="B547" s="89"/>
      <c r="C547" s="90"/>
      <c r="D547" s="90"/>
      <c r="E547" s="91"/>
      <c r="F547" s="91"/>
      <c r="G547" s="86"/>
      <c r="H547" s="87"/>
      <c r="I547" s="86"/>
      <c r="J547" s="88"/>
      <c r="K547" s="92"/>
      <c r="L547" s="168" t="str">
        <f t="shared" si="21"/>
        <v/>
      </c>
      <c r="M547" s="170" t="str">
        <f>IF(ISERROR(VLOOKUP(E547,'Source Data'!$B$67:$J$97, MATCH(F547, 'Source Data'!$B$64:$J$64,1),TRUE))=TRUE,"",VLOOKUP(E547,'Source Data'!$B$67:$J$97,MATCH(F547, 'Source Data'!$B$64:$J$64,1),TRUE))</f>
        <v/>
      </c>
      <c r="N547" s="169" t="str">
        <f t="shared" si="22"/>
        <v/>
      </c>
      <c r="O547" s="170" t="str">
        <f>IF(OR(AND(OR($J547="Retired",$J547="Permanent Low-Use"),$K547&lt;=2020),(AND($J547="New",$K547&gt;2020))),"N/A",IF($N547=0,0,IF(ISERROR(VLOOKUP($E547,'Source Data'!$B$29:$J$60, MATCH($L547, 'Source Data'!$B$26:$J$26,1),TRUE))=TRUE,"",VLOOKUP($E547,'Source Data'!$B$29:$J$60,MATCH($L547, 'Source Data'!$B$26:$J$26,1),TRUE))))</f>
        <v/>
      </c>
      <c r="P547" s="170" t="str">
        <f>IF(OR(AND(OR($J547="Retired",$J547="Permanent Low-Use"),$K547&lt;=2021),(AND($J547="New",$K547&gt;2021))),"N/A",IF($N547=0,0,IF(ISERROR(VLOOKUP($E547,'Source Data'!$B$29:$J$60, MATCH($L547, 'Source Data'!$B$26:$J$26,1),TRUE))=TRUE,"",VLOOKUP($E547,'Source Data'!$B$29:$J$60,MATCH($L547, 'Source Data'!$B$26:$J$26,1),TRUE))))</f>
        <v/>
      </c>
      <c r="Q547" s="170" t="str">
        <f>IF(OR(AND(OR($J547="Retired",$J547="Permanent Low-Use"),$K547&lt;=2022),(AND($J547="New",$K547&gt;2022))),"N/A",IF($N547=0,0,IF(ISERROR(VLOOKUP($E547,'Source Data'!$B$29:$J$60, MATCH($L547, 'Source Data'!$B$26:$J$26,1),TRUE))=TRUE,"",VLOOKUP($E547,'Source Data'!$B$29:$J$60,MATCH($L547, 'Source Data'!$B$26:$J$26,1),TRUE))))</f>
        <v/>
      </c>
      <c r="R547" s="170" t="str">
        <f>IF(OR(AND(OR($J547="Retired",$J547="Permanent Low-Use"),$K547&lt;=2023),(AND($J547="New",$K547&gt;2023))),"N/A",IF($N547=0,0,IF(ISERROR(VLOOKUP($E547,'Source Data'!$B$29:$J$60, MATCH($L547, 'Source Data'!$B$26:$J$26,1),TRUE))=TRUE,"",VLOOKUP($E547,'Source Data'!$B$29:$J$60,MATCH($L547, 'Source Data'!$B$26:$J$26,1),TRUE))))</f>
        <v/>
      </c>
      <c r="S547" s="170" t="str">
        <f>IF(OR(AND(OR($J547="Retired",$J547="Permanent Low-Use"),$K547&lt;=2024),(AND($J547="New",$K547&gt;2024))),"N/A",IF($N547=0,0,IF(ISERROR(VLOOKUP($E547,'Source Data'!$B$29:$J$60, MATCH($L547, 'Source Data'!$B$26:$J$26,1),TRUE))=TRUE,"",VLOOKUP($E547,'Source Data'!$B$29:$J$60,MATCH($L547, 'Source Data'!$B$26:$J$26,1),TRUE))))</f>
        <v/>
      </c>
      <c r="T547" s="170" t="str">
        <f>IF(OR(AND(OR($J547="Retired",$J547="Permanent Low-Use"),$K547&lt;=2025),(AND($J547="New",$K547&gt;2025))),"N/A",IF($N547=0,0,IF(ISERROR(VLOOKUP($E547,'Source Data'!$B$29:$J$60, MATCH($L547, 'Source Data'!$B$26:$J$26,1),TRUE))=TRUE,"",VLOOKUP($E547,'Source Data'!$B$29:$J$60,MATCH($L547, 'Source Data'!$B$26:$J$26,1),TRUE))))</f>
        <v/>
      </c>
      <c r="U547" s="170" t="str">
        <f>IF(OR(AND(OR($J547="Retired",$J547="Permanent Low-Use"),$K547&lt;=2026),(AND($J547="New",$K547&gt;2026))),"N/A",IF($N547=0,0,IF(ISERROR(VLOOKUP($E547,'Source Data'!$B$29:$J$60, MATCH($L547, 'Source Data'!$B$26:$J$26,1),TRUE))=TRUE,"",VLOOKUP($E547,'Source Data'!$B$29:$J$60,MATCH($L547, 'Source Data'!$B$26:$J$26,1),TRUE))))</f>
        <v/>
      </c>
      <c r="V547" s="170" t="str">
        <f>IF(OR(AND(OR($J547="Retired",$J547="Permanent Low-Use"),$K547&lt;=2027),(AND($J547="New",$K547&gt;2027))),"N/A",IF($N547=0,0,IF(ISERROR(VLOOKUP($E547,'Source Data'!$B$29:$J$60, MATCH($L547, 'Source Data'!$B$26:$J$26,1),TRUE))=TRUE,"",VLOOKUP($E547,'Source Data'!$B$29:$J$60,MATCH($L547, 'Source Data'!$B$26:$J$26,1),TRUE))))</f>
        <v/>
      </c>
      <c r="W547" s="170" t="str">
        <f>IF(OR(AND(OR($J547="Retired",$J547="Permanent Low-Use"),$K547&lt;=2028),(AND($J547="New",$K547&gt;2028))),"N/A",IF($N547=0,0,IF(ISERROR(VLOOKUP($E547,'Source Data'!$B$29:$J$60, MATCH($L547, 'Source Data'!$B$26:$J$26,1),TRUE))=TRUE,"",VLOOKUP($E547,'Source Data'!$B$29:$J$60,MATCH($L547, 'Source Data'!$B$26:$J$26,1),TRUE))))</f>
        <v/>
      </c>
      <c r="X547" s="170" t="str">
        <f>IF(OR(AND(OR($J547="Retired",$J547="Permanent Low-Use"),$K547&lt;=2029),(AND($J547="New",$K547&gt;2029))),"N/A",IF($N547=0,0,IF(ISERROR(VLOOKUP($E547,'Source Data'!$B$29:$J$60, MATCH($L547, 'Source Data'!$B$26:$J$26,1),TRUE))=TRUE,"",VLOOKUP($E547,'Source Data'!$B$29:$J$60,MATCH($L547, 'Source Data'!$B$26:$J$26,1),TRUE))))</f>
        <v/>
      </c>
      <c r="Y547" s="170" t="str">
        <f>IF(OR(AND(OR($J547="Retired",$J547="Permanent Low-Use"),$K547&lt;=2030),(AND($J547="New",$K547&gt;2030))),"N/A",IF($N547=0,0,IF(ISERROR(VLOOKUP($E547,'Source Data'!$B$29:$J$60, MATCH($L547, 'Source Data'!$B$26:$J$26,1),TRUE))=TRUE,"",VLOOKUP($E547,'Source Data'!$B$29:$J$60,MATCH($L547, 'Source Data'!$B$26:$J$26,1),TRUE))))</f>
        <v/>
      </c>
      <c r="Z547" s="171" t="str">
        <f>IF(ISNUMBER($L547),IF(OR(AND(OR($J547="Retired",$J547="Permanent Low-Use"),$K547&lt;=2020),(AND($J547="New",$K547&gt;2020))),"N/A",VLOOKUP($F547,'Source Data'!$B$15:$I$22,5)),"")</f>
        <v/>
      </c>
      <c r="AA547" s="171" t="str">
        <f>IF(ISNUMBER($F547), IF(OR(AND(OR($J547="Retired", $J547="Permanent Low-Use"), $K547&lt;=2021), (AND($J547= "New", $K547&gt;2021))), "N/A", VLOOKUP($F547, 'Source Data'!$B$15:$I$22,6)), "")</f>
        <v/>
      </c>
      <c r="AB547" s="171" t="str">
        <f>IF(ISNUMBER($F547), IF(OR(AND(OR($J547="Retired", $J547="Permanent Low-Use"), $K547&lt;=2022), (AND($J547= "New", $K547&gt;2022))), "N/A", VLOOKUP($F547, 'Source Data'!$B$15:$I$22,7)), "")</f>
        <v/>
      </c>
      <c r="AC547" s="171" t="str">
        <f>IF(ISNUMBER($F547), IF(OR(AND(OR($J547="Retired", $J547="Permanent Low-Use"), $K547&lt;=2023), (AND($J547= "New", $K547&gt;2023))), "N/A", VLOOKUP($F547, 'Source Data'!$B$15:$I$22,8)), "")</f>
        <v/>
      </c>
      <c r="AD547" s="171" t="str">
        <f>IF(ISNUMBER($F547), IF(OR(AND(OR($J547="Retired", $J547="Permanent Low-Use"), $K547&lt;=2024), (AND($J547= "New", $K547&gt;2024))), "N/A", VLOOKUP($F547, 'Source Data'!$B$15:$I$22,8)), "")</f>
        <v/>
      </c>
      <c r="AE547" s="171" t="str">
        <f>IF(ISNUMBER($F547), IF(OR(AND(OR($J547="Retired", $J547="Permanent Low-Use"), $K547&lt;=2025), (AND($J547= "New", $K547&gt;2025))), "N/A", VLOOKUP($F547, 'Source Data'!$B$15:$I$22,8)), "")</f>
        <v/>
      </c>
      <c r="AF547" s="171" t="str">
        <f>IF(ISNUMBER($F547), IF(OR(AND(OR($J547="Retired", $J547="Permanent Low-Use"), $K547&lt;=2026), (AND($J547= "New", $K547&gt;2026))), "N/A", VLOOKUP($F547, 'Source Data'!$B$15:$I$22,8)), "")</f>
        <v/>
      </c>
      <c r="AG547" s="171" t="str">
        <f>IF(ISNUMBER($F547), IF(OR(AND(OR($J547="Retired", $J547="Permanent Low-Use"), $K547&lt;=2027), (AND($J547= "New", $K547&gt;2027))), "N/A", VLOOKUP($F547, 'Source Data'!$B$15:$I$22,8)), "")</f>
        <v/>
      </c>
      <c r="AH547" s="171" t="str">
        <f>IF(ISNUMBER($F547), IF(OR(AND(OR($J547="Retired", $J547="Permanent Low-Use"), $K547&lt;=2028), (AND($J547= "New", $K547&gt;2028))), "N/A", VLOOKUP($F547, 'Source Data'!$B$15:$I$22,8)), "")</f>
        <v/>
      </c>
      <c r="AI547" s="171" t="str">
        <f>IF(ISNUMBER($F547), IF(OR(AND(OR($J547="Retired", $J547="Permanent Low-Use"), $K547&lt;=2029), (AND($J547= "New", $K547&gt;2029))), "N/A", VLOOKUP($F547, 'Source Data'!$B$15:$I$22,8)), "")</f>
        <v/>
      </c>
      <c r="AJ547" s="171" t="str">
        <f>IF(ISNUMBER($F547), IF(OR(AND(OR($J547="Retired", $J547="Permanent Low-Use"), $K547&lt;=2030), (AND($J547= "New", $K547&gt;2030))), "N/A", VLOOKUP($F547, 'Source Data'!$B$15:$I$22,8)), "")</f>
        <v/>
      </c>
      <c r="AK547" s="171" t="str">
        <f>IF($N547= 0, "N/A", IF(ISERROR(VLOOKUP($F547, 'Source Data'!$B$4:$C$11,2)), "", VLOOKUP($F547, 'Source Data'!$B$4:$C$11,2)))</f>
        <v/>
      </c>
    </row>
    <row r="548" spans="1:37" x14ac:dyDescent="0.35">
      <c r="A548" s="99"/>
      <c r="B548" s="89"/>
      <c r="C548" s="90"/>
      <c r="D548" s="90"/>
      <c r="E548" s="91"/>
      <c r="F548" s="91"/>
      <c r="G548" s="86"/>
      <c r="H548" s="87"/>
      <c r="I548" s="86"/>
      <c r="J548" s="88"/>
      <c r="K548" s="92"/>
      <c r="L548" s="168" t="str">
        <f t="shared" si="21"/>
        <v/>
      </c>
      <c r="M548" s="170" t="str">
        <f>IF(ISERROR(VLOOKUP(E548,'Source Data'!$B$67:$J$97, MATCH(F548, 'Source Data'!$B$64:$J$64,1),TRUE))=TRUE,"",VLOOKUP(E548,'Source Data'!$B$67:$J$97,MATCH(F548, 'Source Data'!$B$64:$J$64,1),TRUE))</f>
        <v/>
      </c>
      <c r="N548" s="169" t="str">
        <f t="shared" si="22"/>
        <v/>
      </c>
      <c r="O548" s="170" t="str">
        <f>IF(OR(AND(OR($J548="Retired",$J548="Permanent Low-Use"),$K548&lt;=2020),(AND($J548="New",$K548&gt;2020))),"N/A",IF($N548=0,0,IF(ISERROR(VLOOKUP($E548,'Source Data'!$B$29:$J$60, MATCH($L548, 'Source Data'!$B$26:$J$26,1),TRUE))=TRUE,"",VLOOKUP($E548,'Source Data'!$B$29:$J$60,MATCH($L548, 'Source Data'!$B$26:$J$26,1),TRUE))))</f>
        <v/>
      </c>
      <c r="P548" s="170" t="str">
        <f>IF(OR(AND(OR($J548="Retired",$J548="Permanent Low-Use"),$K548&lt;=2021),(AND($J548="New",$K548&gt;2021))),"N/A",IF($N548=0,0,IF(ISERROR(VLOOKUP($E548,'Source Data'!$B$29:$J$60, MATCH($L548, 'Source Data'!$B$26:$J$26,1),TRUE))=TRUE,"",VLOOKUP($E548,'Source Data'!$B$29:$J$60,MATCH($L548, 'Source Data'!$B$26:$J$26,1),TRUE))))</f>
        <v/>
      </c>
      <c r="Q548" s="170" t="str">
        <f>IF(OR(AND(OR($J548="Retired",$J548="Permanent Low-Use"),$K548&lt;=2022),(AND($J548="New",$K548&gt;2022))),"N/A",IF($N548=0,0,IF(ISERROR(VLOOKUP($E548,'Source Data'!$B$29:$J$60, MATCH($L548, 'Source Data'!$B$26:$J$26,1),TRUE))=TRUE,"",VLOOKUP($E548,'Source Data'!$B$29:$J$60,MATCH($L548, 'Source Data'!$B$26:$J$26,1),TRUE))))</f>
        <v/>
      </c>
      <c r="R548" s="170" t="str">
        <f>IF(OR(AND(OR($J548="Retired",$J548="Permanent Low-Use"),$K548&lt;=2023),(AND($J548="New",$K548&gt;2023))),"N/A",IF($N548=0,0,IF(ISERROR(VLOOKUP($E548,'Source Data'!$B$29:$J$60, MATCH($L548, 'Source Data'!$B$26:$J$26,1),TRUE))=TRUE,"",VLOOKUP($E548,'Source Data'!$B$29:$J$60,MATCH($L548, 'Source Data'!$B$26:$J$26,1),TRUE))))</f>
        <v/>
      </c>
      <c r="S548" s="170" t="str">
        <f>IF(OR(AND(OR($J548="Retired",$J548="Permanent Low-Use"),$K548&lt;=2024),(AND($J548="New",$K548&gt;2024))),"N/A",IF($N548=0,0,IF(ISERROR(VLOOKUP($E548,'Source Data'!$B$29:$J$60, MATCH($L548, 'Source Data'!$B$26:$J$26,1),TRUE))=TRUE,"",VLOOKUP($E548,'Source Data'!$B$29:$J$60,MATCH($L548, 'Source Data'!$B$26:$J$26,1),TRUE))))</f>
        <v/>
      </c>
      <c r="T548" s="170" t="str">
        <f>IF(OR(AND(OR($J548="Retired",$J548="Permanent Low-Use"),$K548&lt;=2025),(AND($J548="New",$K548&gt;2025))),"N/A",IF($N548=0,0,IF(ISERROR(VLOOKUP($E548,'Source Data'!$B$29:$J$60, MATCH($L548, 'Source Data'!$B$26:$J$26,1),TRUE))=TRUE,"",VLOOKUP($E548,'Source Data'!$B$29:$J$60,MATCH($L548, 'Source Data'!$B$26:$J$26,1),TRUE))))</f>
        <v/>
      </c>
      <c r="U548" s="170" t="str">
        <f>IF(OR(AND(OR($J548="Retired",$J548="Permanent Low-Use"),$K548&lt;=2026),(AND($J548="New",$K548&gt;2026))),"N/A",IF($N548=0,0,IF(ISERROR(VLOOKUP($E548,'Source Data'!$B$29:$J$60, MATCH($L548, 'Source Data'!$B$26:$J$26,1),TRUE))=TRUE,"",VLOOKUP($E548,'Source Data'!$B$29:$J$60,MATCH($L548, 'Source Data'!$B$26:$J$26,1),TRUE))))</f>
        <v/>
      </c>
      <c r="V548" s="170" t="str">
        <f>IF(OR(AND(OR($J548="Retired",$J548="Permanent Low-Use"),$K548&lt;=2027),(AND($J548="New",$K548&gt;2027))),"N/A",IF($N548=0,0,IF(ISERROR(VLOOKUP($E548,'Source Data'!$B$29:$J$60, MATCH($L548, 'Source Data'!$B$26:$J$26,1),TRUE))=TRUE,"",VLOOKUP($E548,'Source Data'!$B$29:$J$60,MATCH($L548, 'Source Data'!$B$26:$J$26,1),TRUE))))</f>
        <v/>
      </c>
      <c r="W548" s="170" t="str">
        <f>IF(OR(AND(OR($J548="Retired",$J548="Permanent Low-Use"),$K548&lt;=2028),(AND($J548="New",$K548&gt;2028))),"N/A",IF($N548=0,0,IF(ISERROR(VLOOKUP($E548,'Source Data'!$B$29:$J$60, MATCH($L548, 'Source Data'!$B$26:$J$26,1),TRUE))=TRUE,"",VLOOKUP($E548,'Source Data'!$B$29:$J$60,MATCH($L548, 'Source Data'!$B$26:$J$26,1),TRUE))))</f>
        <v/>
      </c>
      <c r="X548" s="170" t="str">
        <f>IF(OR(AND(OR($J548="Retired",$J548="Permanent Low-Use"),$K548&lt;=2029),(AND($J548="New",$K548&gt;2029))),"N/A",IF($N548=0,0,IF(ISERROR(VLOOKUP($E548,'Source Data'!$B$29:$J$60, MATCH($L548, 'Source Data'!$B$26:$J$26,1),TRUE))=TRUE,"",VLOOKUP($E548,'Source Data'!$B$29:$J$60,MATCH($L548, 'Source Data'!$B$26:$J$26,1),TRUE))))</f>
        <v/>
      </c>
      <c r="Y548" s="170" t="str">
        <f>IF(OR(AND(OR($J548="Retired",$J548="Permanent Low-Use"),$K548&lt;=2030),(AND($J548="New",$K548&gt;2030))),"N/A",IF($N548=0,0,IF(ISERROR(VLOOKUP($E548,'Source Data'!$B$29:$J$60, MATCH($L548, 'Source Data'!$B$26:$J$26,1),TRUE))=TRUE,"",VLOOKUP($E548,'Source Data'!$B$29:$J$60,MATCH($L548, 'Source Data'!$B$26:$J$26,1),TRUE))))</f>
        <v/>
      </c>
      <c r="Z548" s="171" t="str">
        <f>IF(ISNUMBER($L548),IF(OR(AND(OR($J548="Retired",$J548="Permanent Low-Use"),$K548&lt;=2020),(AND($J548="New",$K548&gt;2020))),"N/A",VLOOKUP($F548,'Source Data'!$B$15:$I$22,5)),"")</f>
        <v/>
      </c>
      <c r="AA548" s="171" t="str">
        <f>IF(ISNUMBER($F548), IF(OR(AND(OR($J548="Retired", $J548="Permanent Low-Use"), $K548&lt;=2021), (AND($J548= "New", $K548&gt;2021))), "N/A", VLOOKUP($F548, 'Source Data'!$B$15:$I$22,6)), "")</f>
        <v/>
      </c>
      <c r="AB548" s="171" t="str">
        <f>IF(ISNUMBER($F548), IF(OR(AND(OR($J548="Retired", $J548="Permanent Low-Use"), $K548&lt;=2022), (AND($J548= "New", $K548&gt;2022))), "N/A", VLOOKUP($F548, 'Source Data'!$B$15:$I$22,7)), "")</f>
        <v/>
      </c>
      <c r="AC548" s="171" t="str">
        <f>IF(ISNUMBER($F548), IF(OR(AND(OR($J548="Retired", $J548="Permanent Low-Use"), $K548&lt;=2023), (AND($J548= "New", $K548&gt;2023))), "N/A", VLOOKUP($F548, 'Source Data'!$B$15:$I$22,8)), "")</f>
        <v/>
      </c>
      <c r="AD548" s="171" t="str">
        <f>IF(ISNUMBER($F548), IF(OR(AND(OR($J548="Retired", $J548="Permanent Low-Use"), $K548&lt;=2024), (AND($J548= "New", $K548&gt;2024))), "N/A", VLOOKUP($F548, 'Source Data'!$B$15:$I$22,8)), "")</f>
        <v/>
      </c>
      <c r="AE548" s="171" t="str">
        <f>IF(ISNUMBER($F548), IF(OR(AND(OR($J548="Retired", $J548="Permanent Low-Use"), $K548&lt;=2025), (AND($J548= "New", $K548&gt;2025))), "N/A", VLOOKUP($F548, 'Source Data'!$B$15:$I$22,8)), "")</f>
        <v/>
      </c>
      <c r="AF548" s="171" t="str">
        <f>IF(ISNUMBER($F548), IF(OR(AND(OR($J548="Retired", $J548="Permanent Low-Use"), $K548&lt;=2026), (AND($J548= "New", $K548&gt;2026))), "N/A", VLOOKUP($F548, 'Source Data'!$B$15:$I$22,8)), "")</f>
        <v/>
      </c>
      <c r="AG548" s="171" t="str">
        <f>IF(ISNUMBER($F548), IF(OR(AND(OR($J548="Retired", $J548="Permanent Low-Use"), $K548&lt;=2027), (AND($J548= "New", $K548&gt;2027))), "N/A", VLOOKUP($F548, 'Source Data'!$B$15:$I$22,8)), "")</f>
        <v/>
      </c>
      <c r="AH548" s="171" t="str">
        <f>IF(ISNUMBER($F548), IF(OR(AND(OR($J548="Retired", $J548="Permanent Low-Use"), $K548&lt;=2028), (AND($J548= "New", $K548&gt;2028))), "N/A", VLOOKUP($F548, 'Source Data'!$B$15:$I$22,8)), "")</f>
        <v/>
      </c>
      <c r="AI548" s="171" t="str">
        <f>IF(ISNUMBER($F548), IF(OR(AND(OR($J548="Retired", $J548="Permanent Low-Use"), $K548&lt;=2029), (AND($J548= "New", $K548&gt;2029))), "N/A", VLOOKUP($F548, 'Source Data'!$B$15:$I$22,8)), "")</f>
        <v/>
      </c>
      <c r="AJ548" s="171" t="str">
        <f>IF(ISNUMBER($F548), IF(OR(AND(OR($J548="Retired", $J548="Permanent Low-Use"), $K548&lt;=2030), (AND($J548= "New", $K548&gt;2030))), "N/A", VLOOKUP($F548, 'Source Data'!$B$15:$I$22,8)), "")</f>
        <v/>
      </c>
      <c r="AK548" s="171" t="str">
        <f>IF($N548= 0, "N/A", IF(ISERROR(VLOOKUP($F548, 'Source Data'!$B$4:$C$11,2)), "", VLOOKUP($F548, 'Source Data'!$B$4:$C$11,2)))</f>
        <v/>
      </c>
    </row>
    <row r="549" spans="1:37" x14ac:dyDescent="0.35">
      <c r="A549" s="99"/>
      <c r="B549" s="89"/>
      <c r="C549" s="90"/>
      <c r="D549" s="90"/>
      <c r="E549" s="91"/>
      <c r="F549" s="91"/>
      <c r="G549" s="86"/>
      <c r="H549" s="87"/>
      <c r="I549" s="86"/>
      <c r="J549" s="88"/>
      <c r="K549" s="92"/>
      <c r="L549" s="168" t="str">
        <f t="shared" si="21"/>
        <v/>
      </c>
      <c r="M549" s="170" t="str">
        <f>IF(ISERROR(VLOOKUP(E549,'Source Data'!$B$67:$J$97, MATCH(F549, 'Source Data'!$B$64:$J$64,1),TRUE))=TRUE,"",VLOOKUP(E549,'Source Data'!$B$67:$J$97,MATCH(F549, 'Source Data'!$B$64:$J$64,1),TRUE))</f>
        <v/>
      </c>
      <c r="N549" s="169" t="str">
        <f t="shared" si="22"/>
        <v/>
      </c>
      <c r="O549" s="170" t="str">
        <f>IF(OR(AND(OR($J549="Retired",$J549="Permanent Low-Use"),$K549&lt;=2020),(AND($J549="New",$K549&gt;2020))),"N/A",IF($N549=0,0,IF(ISERROR(VLOOKUP($E549,'Source Data'!$B$29:$J$60, MATCH($L549, 'Source Data'!$B$26:$J$26,1),TRUE))=TRUE,"",VLOOKUP($E549,'Source Data'!$B$29:$J$60,MATCH($L549, 'Source Data'!$B$26:$J$26,1),TRUE))))</f>
        <v/>
      </c>
      <c r="P549" s="170" t="str">
        <f>IF(OR(AND(OR($J549="Retired",$J549="Permanent Low-Use"),$K549&lt;=2021),(AND($J549="New",$K549&gt;2021))),"N/A",IF($N549=0,0,IF(ISERROR(VLOOKUP($E549,'Source Data'!$B$29:$J$60, MATCH($L549, 'Source Data'!$B$26:$J$26,1),TRUE))=TRUE,"",VLOOKUP($E549,'Source Data'!$B$29:$J$60,MATCH($L549, 'Source Data'!$B$26:$J$26,1),TRUE))))</f>
        <v/>
      </c>
      <c r="Q549" s="170" t="str">
        <f>IF(OR(AND(OR($J549="Retired",$J549="Permanent Low-Use"),$K549&lt;=2022),(AND($J549="New",$K549&gt;2022))),"N/A",IF($N549=0,0,IF(ISERROR(VLOOKUP($E549,'Source Data'!$B$29:$J$60, MATCH($L549, 'Source Data'!$B$26:$J$26,1),TRUE))=TRUE,"",VLOOKUP($E549,'Source Data'!$B$29:$J$60,MATCH($L549, 'Source Data'!$B$26:$J$26,1),TRUE))))</f>
        <v/>
      </c>
      <c r="R549" s="170" t="str">
        <f>IF(OR(AND(OR($J549="Retired",$J549="Permanent Low-Use"),$K549&lt;=2023),(AND($J549="New",$K549&gt;2023))),"N/A",IF($N549=0,0,IF(ISERROR(VLOOKUP($E549,'Source Data'!$B$29:$J$60, MATCH($L549, 'Source Data'!$B$26:$J$26,1),TRUE))=TRUE,"",VLOOKUP($E549,'Source Data'!$B$29:$J$60,MATCH($L549, 'Source Data'!$B$26:$J$26,1),TRUE))))</f>
        <v/>
      </c>
      <c r="S549" s="170" t="str">
        <f>IF(OR(AND(OR($J549="Retired",$J549="Permanent Low-Use"),$K549&lt;=2024),(AND($J549="New",$K549&gt;2024))),"N/A",IF($N549=0,0,IF(ISERROR(VLOOKUP($E549,'Source Data'!$B$29:$J$60, MATCH($L549, 'Source Data'!$B$26:$J$26,1),TRUE))=TRUE,"",VLOOKUP($E549,'Source Data'!$B$29:$J$60,MATCH($L549, 'Source Data'!$B$26:$J$26,1),TRUE))))</f>
        <v/>
      </c>
      <c r="T549" s="170" t="str">
        <f>IF(OR(AND(OR($J549="Retired",$J549="Permanent Low-Use"),$K549&lt;=2025),(AND($J549="New",$K549&gt;2025))),"N/A",IF($N549=0,0,IF(ISERROR(VLOOKUP($E549,'Source Data'!$B$29:$J$60, MATCH($L549, 'Source Data'!$B$26:$J$26,1),TRUE))=TRUE,"",VLOOKUP($E549,'Source Data'!$B$29:$J$60,MATCH($L549, 'Source Data'!$B$26:$J$26,1),TRUE))))</f>
        <v/>
      </c>
      <c r="U549" s="170" t="str">
        <f>IF(OR(AND(OR($J549="Retired",$J549="Permanent Low-Use"),$K549&lt;=2026),(AND($J549="New",$K549&gt;2026))),"N/A",IF($N549=0,0,IF(ISERROR(VLOOKUP($E549,'Source Data'!$B$29:$J$60, MATCH($L549, 'Source Data'!$B$26:$J$26,1),TRUE))=TRUE,"",VLOOKUP($E549,'Source Data'!$B$29:$J$60,MATCH($L549, 'Source Data'!$B$26:$J$26,1),TRUE))))</f>
        <v/>
      </c>
      <c r="V549" s="170" t="str">
        <f>IF(OR(AND(OR($J549="Retired",$J549="Permanent Low-Use"),$K549&lt;=2027),(AND($J549="New",$K549&gt;2027))),"N/A",IF($N549=0,0,IF(ISERROR(VLOOKUP($E549,'Source Data'!$B$29:$J$60, MATCH($L549, 'Source Data'!$B$26:$J$26,1),TRUE))=TRUE,"",VLOOKUP($E549,'Source Data'!$B$29:$J$60,MATCH($L549, 'Source Data'!$B$26:$J$26,1),TRUE))))</f>
        <v/>
      </c>
      <c r="W549" s="170" t="str">
        <f>IF(OR(AND(OR($J549="Retired",$J549="Permanent Low-Use"),$K549&lt;=2028),(AND($J549="New",$K549&gt;2028))),"N/A",IF($N549=0,0,IF(ISERROR(VLOOKUP($E549,'Source Data'!$B$29:$J$60, MATCH($L549, 'Source Data'!$B$26:$J$26,1),TRUE))=TRUE,"",VLOOKUP($E549,'Source Data'!$B$29:$J$60,MATCH($L549, 'Source Data'!$B$26:$J$26,1),TRUE))))</f>
        <v/>
      </c>
      <c r="X549" s="170" t="str">
        <f>IF(OR(AND(OR($J549="Retired",$J549="Permanent Low-Use"),$K549&lt;=2029),(AND($J549="New",$K549&gt;2029))),"N/A",IF($N549=0,0,IF(ISERROR(VLOOKUP($E549,'Source Data'!$B$29:$J$60, MATCH($L549, 'Source Data'!$B$26:$J$26,1),TRUE))=TRUE,"",VLOOKUP($E549,'Source Data'!$B$29:$J$60,MATCH($L549, 'Source Data'!$B$26:$J$26,1),TRUE))))</f>
        <v/>
      </c>
      <c r="Y549" s="170" t="str">
        <f>IF(OR(AND(OR($J549="Retired",$J549="Permanent Low-Use"),$K549&lt;=2030),(AND($J549="New",$K549&gt;2030))),"N/A",IF($N549=0,0,IF(ISERROR(VLOOKUP($E549,'Source Data'!$B$29:$J$60, MATCH($L549, 'Source Data'!$B$26:$J$26,1),TRUE))=TRUE,"",VLOOKUP($E549,'Source Data'!$B$29:$J$60,MATCH($L549, 'Source Data'!$B$26:$J$26,1),TRUE))))</f>
        <v/>
      </c>
      <c r="Z549" s="171" t="str">
        <f>IF(ISNUMBER($L549),IF(OR(AND(OR($J549="Retired",$J549="Permanent Low-Use"),$K549&lt;=2020),(AND($J549="New",$K549&gt;2020))),"N/A",VLOOKUP($F549,'Source Data'!$B$15:$I$22,5)),"")</f>
        <v/>
      </c>
      <c r="AA549" s="171" t="str">
        <f>IF(ISNUMBER($F549), IF(OR(AND(OR($J549="Retired", $J549="Permanent Low-Use"), $K549&lt;=2021), (AND($J549= "New", $K549&gt;2021))), "N/A", VLOOKUP($F549, 'Source Data'!$B$15:$I$22,6)), "")</f>
        <v/>
      </c>
      <c r="AB549" s="171" t="str">
        <f>IF(ISNUMBER($F549), IF(OR(AND(OR($J549="Retired", $J549="Permanent Low-Use"), $K549&lt;=2022), (AND($J549= "New", $K549&gt;2022))), "N/A", VLOOKUP($F549, 'Source Data'!$B$15:$I$22,7)), "")</f>
        <v/>
      </c>
      <c r="AC549" s="171" t="str">
        <f>IF(ISNUMBER($F549), IF(OR(AND(OR($J549="Retired", $J549="Permanent Low-Use"), $K549&lt;=2023), (AND($J549= "New", $K549&gt;2023))), "N/A", VLOOKUP($F549, 'Source Data'!$B$15:$I$22,8)), "")</f>
        <v/>
      </c>
      <c r="AD549" s="171" t="str">
        <f>IF(ISNUMBER($F549), IF(OR(AND(OR($J549="Retired", $J549="Permanent Low-Use"), $K549&lt;=2024), (AND($J549= "New", $K549&gt;2024))), "N/A", VLOOKUP($F549, 'Source Data'!$B$15:$I$22,8)), "")</f>
        <v/>
      </c>
      <c r="AE549" s="171" t="str">
        <f>IF(ISNUMBER($F549), IF(OR(AND(OR($J549="Retired", $J549="Permanent Low-Use"), $K549&lt;=2025), (AND($J549= "New", $K549&gt;2025))), "N/A", VLOOKUP($F549, 'Source Data'!$B$15:$I$22,8)), "")</f>
        <v/>
      </c>
      <c r="AF549" s="171" t="str">
        <f>IF(ISNUMBER($F549), IF(OR(AND(OR($J549="Retired", $J549="Permanent Low-Use"), $K549&lt;=2026), (AND($J549= "New", $K549&gt;2026))), "N/A", VLOOKUP($F549, 'Source Data'!$B$15:$I$22,8)), "")</f>
        <v/>
      </c>
      <c r="AG549" s="171" t="str">
        <f>IF(ISNUMBER($F549), IF(OR(AND(OR($J549="Retired", $J549="Permanent Low-Use"), $K549&lt;=2027), (AND($J549= "New", $K549&gt;2027))), "N/A", VLOOKUP($F549, 'Source Data'!$B$15:$I$22,8)), "")</f>
        <v/>
      </c>
      <c r="AH549" s="171" t="str">
        <f>IF(ISNUMBER($F549), IF(OR(AND(OR($J549="Retired", $J549="Permanent Low-Use"), $K549&lt;=2028), (AND($J549= "New", $K549&gt;2028))), "N/A", VLOOKUP($F549, 'Source Data'!$B$15:$I$22,8)), "")</f>
        <v/>
      </c>
      <c r="AI549" s="171" t="str">
        <f>IF(ISNUMBER($F549), IF(OR(AND(OR($J549="Retired", $J549="Permanent Low-Use"), $K549&lt;=2029), (AND($J549= "New", $K549&gt;2029))), "N/A", VLOOKUP($F549, 'Source Data'!$B$15:$I$22,8)), "")</f>
        <v/>
      </c>
      <c r="AJ549" s="171" t="str">
        <f>IF(ISNUMBER($F549), IF(OR(AND(OR($J549="Retired", $J549="Permanent Low-Use"), $K549&lt;=2030), (AND($J549= "New", $K549&gt;2030))), "N/A", VLOOKUP($F549, 'Source Data'!$B$15:$I$22,8)), "")</f>
        <v/>
      </c>
      <c r="AK549" s="171" t="str">
        <f>IF($N549= 0, "N/A", IF(ISERROR(VLOOKUP($F549, 'Source Data'!$B$4:$C$11,2)), "", VLOOKUP($F549, 'Source Data'!$B$4:$C$11,2)))</f>
        <v/>
      </c>
    </row>
    <row r="550" spans="1:37" x14ac:dyDescent="0.35">
      <c r="A550" s="99"/>
      <c r="B550" s="89"/>
      <c r="C550" s="90"/>
      <c r="D550" s="90"/>
      <c r="E550" s="91"/>
      <c r="F550" s="91"/>
      <c r="G550" s="86"/>
      <c r="H550" s="87"/>
      <c r="I550" s="86"/>
      <c r="J550" s="88"/>
      <c r="K550" s="92"/>
      <c r="L550" s="168" t="str">
        <f t="shared" si="21"/>
        <v/>
      </c>
      <c r="M550" s="170" t="str">
        <f>IF(ISERROR(VLOOKUP(E550,'Source Data'!$B$67:$J$97, MATCH(F550, 'Source Data'!$B$64:$J$64,1),TRUE))=TRUE,"",VLOOKUP(E550,'Source Data'!$B$67:$J$97,MATCH(F550, 'Source Data'!$B$64:$J$64,1),TRUE))</f>
        <v/>
      </c>
      <c r="N550" s="169" t="str">
        <f t="shared" si="22"/>
        <v/>
      </c>
      <c r="O550" s="170" t="str">
        <f>IF(OR(AND(OR($J550="Retired",$J550="Permanent Low-Use"),$K550&lt;=2020),(AND($J550="New",$K550&gt;2020))),"N/A",IF($N550=0,0,IF(ISERROR(VLOOKUP($E550,'Source Data'!$B$29:$J$60, MATCH($L550, 'Source Data'!$B$26:$J$26,1),TRUE))=TRUE,"",VLOOKUP($E550,'Source Data'!$B$29:$J$60,MATCH($L550, 'Source Data'!$B$26:$J$26,1),TRUE))))</f>
        <v/>
      </c>
      <c r="P550" s="170" t="str">
        <f>IF(OR(AND(OR($J550="Retired",$J550="Permanent Low-Use"),$K550&lt;=2021),(AND($J550="New",$K550&gt;2021))),"N/A",IF($N550=0,0,IF(ISERROR(VLOOKUP($E550,'Source Data'!$B$29:$J$60, MATCH($L550, 'Source Data'!$B$26:$J$26,1),TRUE))=TRUE,"",VLOOKUP($E550,'Source Data'!$B$29:$J$60,MATCH($L550, 'Source Data'!$B$26:$J$26,1),TRUE))))</f>
        <v/>
      </c>
      <c r="Q550" s="170" t="str">
        <f>IF(OR(AND(OR($J550="Retired",$J550="Permanent Low-Use"),$K550&lt;=2022),(AND($J550="New",$K550&gt;2022))),"N/A",IF($N550=0,0,IF(ISERROR(VLOOKUP($E550,'Source Data'!$B$29:$J$60, MATCH($L550, 'Source Data'!$B$26:$J$26,1),TRUE))=TRUE,"",VLOOKUP($E550,'Source Data'!$B$29:$J$60,MATCH($L550, 'Source Data'!$B$26:$J$26,1),TRUE))))</f>
        <v/>
      </c>
      <c r="R550" s="170" t="str">
        <f>IF(OR(AND(OR($J550="Retired",$J550="Permanent Low-Use"),$K550&lt;=2023),(AND($J550="New",$K550&gt;2023))),"N/A",IF($N550=0,0,IF(ISERROR(VLOOKUP($E550,'Source Data'!$B$29:$J$60, MATCH($L550, 'Source Data'!$B$26:$J$26,1),TRUE))=TRUE,"",VLOOKUP($E550,'Source Data'!$B$29:$J$60,MATCH($L550, 'Source Data'!$B$26:$J$26,1),TRUE))))</f>
        <v/>
      </c>
      <c r="S550" s="170" t="str">
        <f>IF(OR(AND(OR($J550="Retired",$J550="Permanent Low-Use"),$K550&lt;=2024),(AND($J550="New",$K550&gt;2024))),"N/A",IF($N550=0,0,IF(ISERROR(VLOOKUP($E550,'Source Data'!$B$29:$J$60, MATCH($L550, 'Source Data'!$B$26:$J$26,1),TRUE))=TRUE,"",VLOOKUP($E550,'Source Data'!$B$29:$J$60,MATCH($L550, 'Source Data'!$B$26:$J$26,1),TRUE))))</f>
        <v/>
      </c>
      <c r="T550" s="170" t="str">
        <f>IF(OR(AND(OR($J550="Retired",$J550="Permanent Low-Use"),$K550&lt;=2025),(AND($J550="New",$K550&gt;2025))),"N/A",IF($N550=0,0,IF(ISERROR(VLOOKUP($E550,'Source Data'!$B$29:$J$60, MATCH($L550, 'Source Data'!$B$26:$J$26,1),TRUE))=TRUE,"",VLOOKUP($E550,'Source Data'!$B$29:$J$60,MATCH($L550, 'Source Data'!$B$26:$J$26,1),TRUE))))</f>
        <v/>
      </c>
      <c r="U550" s="170" t="str">
        <f>IF(OR(AND(OR($J550="Retired",$J550="Permanent Low-Use"),$K550&lt;=2026),(AND($J550="New",$K550&gt;2026))),"N/A",IF($N550=0,0,IF(ISERROR(VLOOKUP($E550,'Source Data'!$B$29:$J$60, MATCH($L550, 'Source Data'!$B$26:$J$26,1),TRUE))=TRUE,"",VLOOKUP($E550,'Source Data'!$B$29:$J$60,MATCH($L550, 'Source Data'!$B$26:$J$26,1),TRUE))))</f>
        <v/>
      </c>
      <c r="V550" s="170" t="str">
        <f>IF(OR(AND(OR($J550="Retired",$J550="Permanent Low-Use"),$K550&lt;=2027),(AND($J550="New",$K550&gt;2027))),"N/A",IF($N550=0,0,IF(ISERROR(VLOOKUP($E550,'Source Data'!$B$29:$J$60, MATCH($L550, 'Source Data'!$B$26:$J$26,1),TRUE))=TRUE,"",VLOOKUP($E550,'Source Data'!$B$29:$J$60,MATCH($L550, 'Source Data'!$B$26:$J$26,1),TRUE))))</f>
        <v/>
      </c>
      <c r="W550" s="170" t="str">
        <f>IF(OR(AND(OR($J550="Retired",$J550="Permanent Low-Use"),$K550&lt;=2028),(AND($J550="New",$K550&gt;2028))),"N/A",IF($N550=0,0,IF(ISERROR(VLOOKUP($E550,'Source Data'!$B$29:$J$60, MATCH($L550, 'Source Data'!$B$26:$J$26,1),TRUE))=TRUE,"",VLOOKUP($E550,'Source Data'!$B$29:$J$60,MATCH($L550, 'Source Data'!$B$26:$J$26,1),TRUE))))</f>
        <v/>
      </c>
      <c r="X550" s="170" t="str">
        <f>IF(OR(AND(OR($J550="Retired",$J550="Permanent Low-Use"),$K550&lt;=2029),(AND($J550="New",$K550&gt;2029))),"N/A",IF($N550=0,0,IF(ISERROR(VLOOKUP($E550,'Source Data'!$B$29:$J$60, MATCH($L550, 'Source Data'!$B$26:$J$26,1),TRUE))=TRUE,"",VLOOKUP($E550,'Source Data'!$B$29:$J$60,MATCH($L550, 'Source Data'!$B$26:$J$26,1),TRUE))))</f>
        <v/>
      </c>
      <c r="Y550" s="170" t="str">
        <f>IF(OR(AND(OR($J550="Retired",$J550="Permanent Low-Use"),$K550&lt;=2030),(AND($J550="New",$K550&gt;2030))),"N/A",IF($N550=0,0,IF(ISERROR(VLOOKUP($E550,'Source Data'!$B$29:$J$60, MATCH($L550, 'Source Data'!$B$26:$J$26,1),TRUE))=TRUE,"",VLOOKUP($E550,'Source Data'!$B$29:$J$60,MATCH($L550, 'Source Data'!$B$26:$J$26,1),TRUE))))</f>
        <v/>
      </c>
      <c r="Z550" s="171" t="str">
        <f>IF(ISNUMBER($L550),IF(OR(AND(OR($J550="Retired",$J550="Permanent Low-Use"),$K550&lt;=2020),(AND($J550="New",$K550&gt;2020))),"N/A",VLOOKUP($F550,'Source Data'!$B$15:$I$22,5)),"")</f>
        <v/>
      </c>
      <c r="AA550" s="171" t="str">
        <f>IF(ISNUMBER($F550), IF(OR(AND(OR($J550="Retired", $J550="Permanent Low-Use"), $K550&lt;=2021), (AND($J550= "New", $K550&gt;2021))), "N/A", VLOOKUP($F550, 'Source Data'!$B$15:$I$22,6)), "")</f>
        <v/>
      </c>
      <c r="AB550" s="171" t="str">
        <f>IF(ISNUMBER($F550), IF(OR(AND(OR($J550="Retired", $J550="Permanent Low-Use"), $K550&lt;=2022), (AND($J550= "New", $K550&gt;2022))), "N/A", VLOOKUP($F550, 'Source Data'!$B$15:$I$22,7)), "")</f>
        <v/>
      </c>
      <c r="AC550" s="171" t="str">
        <f>IF(ISNUMBER($F550), IF(OR(AND(OR($J550="Retired", $J550="Permanent Low-Use"), $K550&lt;=2023), (AND($J550= "New", $K550&gt;2023))), "N/A", VLOOKUP($F550, 'Source Data'!$B$15:$I$22,8)), "")</f>
        <v/>
      </c>
      <c r="AD550" s="171" t="str">
        <f>IF(ISNUMBER($F550), IF(OR(AND(OR($J550="Retired", $J550="Permanent Low-Use"), $K550&lt;=2024), (AND($J550= "New", $K550&gt;2024))), "N/A", VLOOKUP($F550, 'Source Data'!$B$15:$I$22,8)), "")</f>
        <v/>
      </c>
      <c r="AE550" s="171" t="str">
        <f>IF(ISNUMBER($F550), IF(OR(AND(OR($J550="Retired", $J550="Permanent Low-Use"), $K550&lt;=2025), (AND($J550= "New", $K550&gt;2025))), "N/A", VLOOKUP($F550, 'Source Data'!$B$15:$I$22,8)), "")</f>
        <v/>
      </c>
      <c r="AF550" s="171" t="str">
        <f>IF(ISNUMBER($F550), IF(OR(AND(OR($J550="Retired", $J550="Permanent Low-Use"), $K550&lt;=2026), (AND($J550= "New", $K550&gt;2026))), "N/A", VLOOKUP($F550, 'Source Data'!$B$15:$I$22,8)), "")</f>
        <v/>
      </c>
      <c r="AG550" s="171" t="str">
        <f>IF(ISNUMBER($F550), IF(OR(AND(OR($J550="Retired", $J550="Permanent Low-Use"), $K550&lt;=2027), (AND($J550= "New", $K550&gt;2027))), "N/A", VLOOKUP($F550, 'Source Data'!$B$15:$I$22,8)), "")</f>
        <v/>
      </c>
      <c r="AH550" s="171" t="str">
        <f>IF(ISNUMBER($F550), IF(OR(AND(OR($J550="Retired", $J550="Permanent Low-Use"), $K550&lt;=2028), (AND($J550= "New", $K550&gt;2028))), "N/A", VLOOKUP($F550, 'Source Data'!$B$15:$I$22,8)), "")</f>
        <v/>
      </c>
      <c r="AI550" s="171" t="str">
        <f>IF(ISNUMBER($F550), IF(OR(AND(OR($J550="Retired", $J550="Permanent Low-Use"), $K550&lt;=2029), (AND($J550= "New", $K550&gt;2029))), "N/A", VLOOKUP($F550, 'Source Data'!$B$15:$I$22,8)), "")</f>
        <v/>
      </c>
      <c r="AJ550" s="171" t="str">
        <f>IF(ISNUMBER($F550), IF(OR(AND(OR($J550="Retired", $J550="Permanent Low-Use"), $K550&lt;=2030), (AND($J550= "New", $K550&gt;2030))), "N/A", VLOOKUP($F550, 'Source Data'!$B$15:$I$22,8)), "")</f>
        <v/>
      </c>
      <c r="AK550" s="171" t="str">
        <f>IF($N550= 0, "N/A", IF(ISERROR(VLOOKUP($F550, 'Source Data'!$B$4:$C$11,2)), "", VLOOKUP($F550, 'Source Data'!$B$4:$C$11,2)))</f>
        <v/>
      </c>
    </row>
    <row r="551" spans="1:37" x14ac:dyDescent="0.35">
      <c r="A551" s="99"/>
      <c r="B551" s="89"/>
      <c r="C551" s="90"/>
      <c r="D551" s="90"/>
      <c r="E551" s="91"/>
      <c r="F551" s="91"/>
      <c r="G551" s="86"/>
      <c r="H551" s="87"/>
      <c r="I551" s="86"/>
      <c r="J551" s="88"/>
      <c r="K551" s="92"/>
      <c r="L551" s="168" t="str">
        <f t="shared" si="21"/>
        <v/>
      </c>
      <c r="M551" s="170" t="str">
        <f>IF(ISERROR(VLOOKUP(E551,'Source Data'!$B$67:$J$97, MATCH(F551, 'Source Data'!$B$64:$J$64,1),TRUE))=TRUE,"",VLOOKUP(E551,'Source Data'!$B$67:$J$97,MATCH(F551, 'Source Data'!$B$64:$J$64,1),TRUE))</f>
        <v/>
      </c>
      <c r="N551" s="169" t="str">
        <f t="shared" si="22"/>
        <v/>
      </c>
      <c r="O551" s="170" t="str">
        <f>IF(OR(AND(OR($J551="Retired",$J551="Permanent Low-Use"),$K551&lt;=2020),(AND($J551="New",$K551&gt;2020))),"N/A",IF($N551=0,0,IF(ISERROR(VLOOKUP($E551,'Source Data'!$B$29:$J$60, MATCH($L551, 'Source Data'!$B$26:$J$26,1),TRUE))=TRUE,"",VLOOKUP($E551,'Source Data'!$B$29:$J$60,MATCH($L551, 'Source Data'!$B$26:$J$26,1),TRUE))))</f>
        <v/>
      </c>
      <c r="P551" s="170" t="str">
        <f>IF(OR(AND(OR($J551="Retired",$J551="Permanent Low-Use"),$K551&lt;=2021),(AND($J551="New",$K551&gt;2021))),"N/A",IF($N551=0,0,IF(ISERROR(VLOOKUP($E551,'Source Data'!$B$29:$J$60, MATCH($L551, 'Source Data'!$B$26:$J$26,1),TRUE))=TRUE,"",VLOOKUP($E551,'Source Data'!$B$29:$J$60,MATCH($L551, 'Source Data'!$B$26:$J$26,1),TRUE))))</f>
        <v/>
      </c>
      <c r="Q551" s="170" t="str">
        <f>IF(OR(AND(OR($J551="Retired",$J551="Permanent Low-Use"),$K551&lt;=2022),(AND($J551="New",$K551&gt;2022))),"N/A",IF($N551=0,0,IF(ISERROR(VLOOKUP($E551,'Source Data'!$B$29:$J$60, MATCH($L551, 'Source Data'!$B$26:$J$26,1),TRUE))=TRUE,"",VLOOKUP($E551,'Source Data'!$B$29:$J$60,MATCH($L551, 'Source Data'!$B$26:$J$26,1),TRUE))))</f>
        <v/>
      </c>
      <c r="R551" s="170" t="str">
        <f>IF(OR(AND(OR($J551="Retired",$J551="Permanent Low-Use"),$K551&lt;=2023),(AND($J551="New",$K551&gt;2023))),"N/A",IF($N551=0,0,IF(ISERROR(VLOOKUP($E551,'Source Data'!$B$29:$J$60, MATCH($L551, 'Source Data'!$B$26:$J$26,1),TRUE))=TRUE,"",VLOOKUP($E551,'Source Data'!$B$29:$J$60,MATCH($L551, 'Source Data'!$B$26:$J$26,1),TRUE))))</f>
        <v/>
      </c>
      <c r="S551" s="170" t="str">
        <f>IF(OR(AND(OR($J551="Retired",$J551="Permanent Low-Use"),$K551&lt;=2024),(AND($J551="New",$K551&gt;2024))),"N/A",IF($N551=0,0,IF(ISERROR(VLOOKUP($E551,'Source Data'!$B$29:$J$60, MATCH($L551, 'Source Data'!$B$26:$J$26,1),TRUE))=TRUE,"",VLOOKUP($E551,'Source Data'!$B$29:$J$60,MATCH($L551, 'Source Data'!$B$26:$J$26,1),TRUE))))</f>
        <v/>
      </c>
      <c r="T551" s="170" t="str">
        <f>IF(OR(AND(OR($J551="Retired",$J551="Permanent Low-Use"),$K551&lt;=2025),(AND($J551="New",$K551&gt;2025))),"N/A",IF($N551=0,0,IF(ISERROR(VLOOKUP($E551,'Source Data'!$B$29:$J$60, MATCH($L551, 'Source Data'!$B$26:$J$26,1),TRUE))=TRUE,"",VLOOKUP($E551,'Source Data'!$B$29:$J$60,MATCH($L551, 'Source Data'!$B$26:$J$26,1),TRUE))))</f>
        <v/>
      </c>
      <c r="U551" s="170" t="str">
        <f>IF(OR(AND(OR($J551="Retired",$J551="Permanent Low-Use"),$K551&lt;=2026),(AND($J551="New",$K551&gt;2026))),"N/A",IF($N551=0,0,IF(ISERROR(VLOOKUP($E551,'Source Data'!$B$29:$J$60, MATCH($L551, 'Source Data'!$B$26:$J$26,1),TRUE))=TRUE,"",VLOOKUP($E551,'Source Data'!$B$29:$J$60,MATCH($L551, 'Source Data'!$B$26:$J$26,1),TRUE))))</f>
        <v/>
      </c>
      <c r="V551" s="170" t="str">
        <f>IF(OR(AND(OR($J551="Retired",$J551="Permanent Low-Use"),$K551&lt;=2027),(AND($J551="New",$K551&gt;2027))),"N/A",IF($N551=0,0,IF(ISERROR(VLOOKUP($E551,'Source Data'!$B$29:$J$60, MATCH($L551, 'Source Data'!$B$26:$J$26,1),TRUE))=TRUE,"",VLOOKUP($E551,'Source Data'!$B$29:$J$60,MATCH($L551, 'Source Data'!$B$26:$J$26,1),TRUE))))</f>
        <v/>
      </c>
      <c r="W551" s="170" t="str">
        <f>IF(OR(AND(OR($J551="Retired",$J551="Permanent Low-Use"),$K551&lt;=2028),(AND($J551="New",$K551&gt;2028))),"N/A",IF($N551=0,0,IF(ISERROR(VLOOKUP($E551,'Source Data'!$B$29:$J$60, MATCH($L551, 'Source Data'!$B$26:$J$26,1),TRUE))=TRUE,"",VLOOKUP($E551,'Source Data'!$B$29:$J$60,MATCH($L551, 'Source Data'!$B$26:$J$26,1),TRUE))))</f>
        <v/>
      </c>
      <c r="X551" s="170" t="str">
        <f>IF(OR(AND(OR($J551="Retired",$J551="Permanent Low-Use"),$K551&lt;=2029),(AND($J551="New",$K551&gt;2029))),"N/A",IF($N551=0,0,IF(ISERROR(VLOOKUP($E551,'Source Data'!$B$29:$J$60, MATCH($L551, 'Source Data'!$B$26:$J$26,1),TRUE))=TRUE,"",VLOOKUP($E551,'Source Data'!$B$29:$J$60,MATCH($L551, 'Source Data'!$B$26:$J$26,1),TRUE))))</f>
        <v/>
      </c>
      <c r="Y551" s="170" t="str">
        <f>IF(OR(AND(OR($J551="Retired",$J551="Permanent Low-Use"),$K551&lt;=2030),(AND($J551="New",$K551&gt;2030))),"N/A",IF($N551=0,0,IF(ISERROR(VLOOKUP($E551,'Source Data'!$B$29:$J$60, MATCH($L551, 'Source Data'!$B$26:$J$26,1),TRUE))=TRUE,"",VLOOKUP($E551,'Source Data'!$B$29:$J$60,MATCH($L551, 'Source Data'!$B$26:$J$26,1),TRUE))))</f>
        <v/>
      </c>
      <c r="Z551" s="171" t="str">
        <f>IF(ISNUMBER($L551),IF(OR(AND(OR($J551="Retired",$J551="Permanent Low-Use"),$K551&lt;=2020),(AND($J551="New",$K551&gt;2020))),"N/A",VLOOKUP($F551,'Source Data'!$B$15:$I$22,5)),"")</f>
        <v/>
      </c>
      <c r="AA551" s="171" t="str">
        <f>IF(ISNUMBER($F551), IF(OR(AND(OR($J551="Retired", $J551="Permanent Low-Use"), $K551&lt;=2021), (AND($J551= "New", $K551&gt;2021))), "N/A", VLOOKUP($F551, 'Source Data'!$B$15:$I$22,6)), "")</f>
        <v/>
      </c>
      <c r="AB551" s="171" t="str">
        <f>IF(ISNUMBER($F551), IF(OR(AND(OR($J551="Retired", $J551="Permanent Low-Use"), $K551&lt;=2022), (AND($J551= "New", $K551&gt;2022))), "N/A", VLOOKUP($F551, 'Source Data'!$B$15:$I$22,7)), "")</f>
        <v/>
      </c>
      <c r="AC551" s="171" t="str">
        <f>IF(ISNUMBER($F551), IF(OR(AND(OR($J551="Retired", $J551="Permanent Low-Use"), $K551&lt;=2023), (AND($J551= "New", $K551&gt;2023))), "N/A", VLOOKUP($F551, 'Source Data'!$B$15:$I$22,8)), "")</f>
        <v/>
      </c>
      <c r="AD551" s="171" t="str">
        <f>IF(ISNUMBER($F551), IF(OR(AND(OR($J551="Retired", $J551="Permanent Low-Use"), $K551&lt;=2024), (AND($J551= "New", $K551&gt;2024))), "N/A", VLOOKUP($F551, 'Source Data'!$B$15:$I$22,8)), "")</f>
        <v/>
      </c>
      <c r="AE551" s="171" t="str">
        <f>IF(ISNUMBER($F551), IF(OR(AND(OR($J551="Retired", $J551="Permanent Low-Use"), $K551&lt;=2025), (AND($J551= "New", $K551&gt;2025))), "N/A", VLOOKUP($F551, 'Source Data'!$B$15:$I$22,8)), "")</f>
        <v/>
      </c>
      <c r="AF551" s="171" t="str">
        <f>IF(ISNUMBER($F551), IF(OR(AND(OR($J551="Retired", $J551="Permanent Low-Use"), $K551&lt;=2026), (AND($J551= "New", $K551&gt;2026))), "N/A", VLOOKUP($F551, 'Source Data'!$B$15:$I$22,8)), "")</f>
        <v/>
      </c>
      <c r="AG551" s="171" t="str">
        <f>IF(ISNUMBER($F551), IF(OR(AND(OR($J551="Retired", $J551="Permanent Low-Use"), $K551&lt;=2027), (AND($J551= "New", $K551&gt;2027))), "N/A", VLOOKUP($F551, 'Source Data'!$B$15:$I$22,8)), "")</f>
        <v/>
      </c>
      <c r="AH551" s="171" t="str">
        <f>IF(ISNUMBER($F551), IF(OR(AND(OR($J551="Retired", $J551="Permanent Low-Use"), $K551&lt;=2028), (AND($J551= "New", $K551&gt;2028))), "N/A", VLOOKUP($F551, 'Source Data'!$B$15:$I$22,8)), "")</f>
        <v/>
      </c>
      <c r="AI551" s="171" t="str">
        <f>IF(ISNUMBER($F551), IF(OR(AND(OR($J551="Retired", $J551="Permanent Low-Use"), $K551&lt;=2029), (AND($J551= "New", $K551&gt;2029))), "N/A", VLOOKUP($F551, 'Source Data'!$B$15:$I$22,8)), "")</f>
        <v/>
      </c>
      <c r="AJ551" s="171" t="str">
        <f>IF(ISNUMBER($F551), IF(OR(AND(OR($J551="Retired", $J551="Permanent Low-Use"), $K551&lt;=2030), (AND($J551= "New", $K551&gt;2030))), "N/A", VLOOKUP($F551, 'Source Data'!$B$15:$I$22,8)), "")</f>
        <v/>
      </c>
      <c r="AK551" s="171" t="str">
        <f>IF($N551= 0, "N/A", IF(ISERROR(VLOOKUP($F551, 'Source Data'!$B$4:$C$11,2)), "", VLOOKUP($F551, 'Source Data'!$B$4:$C$11,2)))</f>
        <v/>
      </c>
    </row>
    <row r="552" spans="1:37" x14ac:dyDescent="0.35">
      <c r="A552" s="99"/>
      <c r="B552" s="89"/>
      <c r="C552" s="90"/>
      <c r="D552" s="90"/>
      <c r="E552" s="91"/>
      <c r="F552" s="91"/>
      <c r="G552" s="86"/>
      <c r="H552" s="87"/>
      <c r="I552" s="86"/>
      <c r="J552" s="88"/>
      <c r="K552" s="92"/>
      <c r="L552" s="168" t="str">
        <f t="shared" si="21"/>
        <v/>
      </c>
      <c r="M552" s="170" t="str">
        <f>IF(ISERROR(VLOOKUP(E552,'Source Data'!$B$67:$J$97, MATCH(F552, 'Source Data'!$B$64:$J$64,1),TRUE))=TRUE,"",VLOOKUP(E552,'Source Data'!$B$67:$J$97,MATCH(F552, 'Source Data'!$B$64:$J$64,1),TRUE))</f>
        <v/>
      </c>
      <c r="N552" s="169" t="str">
        <f t="shared" si="22"/>
        <v/>
      </c>
      <c r="O552" s="170" t="str">
        <f>IF(OR(AND(OR($J552="Retired",$J552="Permanent Low-Use"),$K552&lt;=2020),(AND($J552="New",$K552&gt;2020))),"N/A",IF($N552=0,0,IF(ISERROR(VLOOKUP($E552,'Source Data'!$B$29:$J$60, MATCH($L552, 'Source Data'!$B$26:$J$26,1),TRUE))=TRUE,"",VLOOKUP($E552,'Source Data'!$B$29:$J$60,MATCH($L552, 'Source Data'!$B$26:$J$26,1),TRUE))))</f>
        <v/>
      </c>
      <c r="P552" s="170" t="str">
        <f>IF(OR(AND(OR($J552="Retired",$J552="Permanent Low-Use"),$K552&lt;=2021),(AND($J552="New",$K552&gt;2021))),"N/A",IF($N552=0,0,IF(ISERROR(VLOOKUP($E552,'Source Data'!$B$29:$J$60, MATCH($L552, 'Source Data'!$B$26:$J$26,1),TRUE))=TRUE,"",VLOOKUP($E552,'Source Data'!$B$29:$J$60,MATCH($L552, 'Source Data'!$B$26:$J$26,1),TRUE))))</f>
        <v/>
      </c>
      <c r="Q552" s="170" t="str">
        <f>IF(OR(AND(OR($J552="Retired",$J552="Permanent Low-Use"),$K552&lt;=2022),(AND($J552="New",$K552&gt;2022))),"N/A",IF($N552=0,0,IF(ISERROR(VLOOKUP($E552,'Source Data'!$B$29:$J$60, MATCH($L552, 'Source Data'!$B$26:$J$26,1),TRUE))=TRUE,"",VLOOKUP($E552,'Source Data'!$B$29:$J$60,MATCH($L552, 'Source Data'!$B$26:$J$26,1),TRUE))))</f>
        <v/>
      </c>
      <c r="R552" s="170" t="str">
        <f>IF(OR(AND(OR($J552="Retired",$J552="Permanent Low-Use"),$K552&lt;=2023),(AND($J552="New",$K552&gt;2023))),"N/A",IF($N552=0,0,IF(ISERROR(VLOOKUP($E552,'Source Data'!$B$29:$J$60, MATCH($L552, 'Source Data'!$B$26:$J$26,1),TRUE))=TRUE,"",VLOOKUP($E552,'Source Data'!$B$29:$J$60,MATCH($L552, 'Source Data'!$B$26:$J$26,1),TRUE))))</f>
        <v/>
      </c>
      <c r="S552" s="170" t="str">
        <f>IF(OR(AND(OR($J552="Retired",$J552="Permanent Low-Use"),$K552&lt;=2024),(AND($J552="New",$K552&gt;2024))),"N/A",IF($N552=0,0,IF(ISERROR(VLOOKUP($E552,'Source Data'!$B$29:$J$60, MATCH($L552, 'Source Data'!$B$26:$J$26,1),TRUE))=TRUE,"",VLOOKUP($E552,'Source Data'!$B$29:$J$60,MATCH($L552, 'Source Data'!$B$26:$J$26,1),TRUE))))</f>
        <v/>
      </c>
      <c r="T552" s="170" t="str">
        <f>IF(OR(AND(OR($J552="Retired",$J552="Permanent Low-Use"),$K552&lt;=2025),(AND($J552="New",$K552&gt;2025))),"N/A",IF($N552=0,0,IF(ISERROR(VLOOKUP($E552,'Source Data'!$B$29:$J$60, MATCH($L552, 'Source Data'!$B$26:$J$26,1),TRUE))=TRUE,"",VLOOKUP($E552,'Source Data'!$B$29:$J$60,MATCH($L552, 'Source Data'!$B$26:$J$26,1),TRUE))))</f>
        <v/>
      </c>
      <c r="U552" s="170" t="str">
        <f>IF(OR(AND(OR($J552="Retired",$J552="Permanent Low-Use"),$K552&lt;=2026),(AND($J552="New",$K552&gt;2026))),"N/A",IF($N552=0,0,IF(ISERROR(VLOOKUP($E552,'Source Data'!$B$29:$J$60, MATCH($L552, 'Source Data'!$B$26:$J$26,1),TRUE))=TRUE,"",VLOOKUP($E552,'Source Data'!$B$29:$J$60,MATCH($L552, 'Source Data'!$B$26:$J$26,1),TRUE))))</f>
        <v/>
      </c>
      <c r="V552" s="170" t="str">
        <f>IF(OR(AND(OR($J552="Retired",$J552="Permanent Low-Use"),$K552&lt;=2027),(AND($J552="New",$K552&gt;2027))),"N/A",IF($N552=0,0,IF(ISERROR(VLOOKUP($E552,'Source Data'!$B$29:$J$60, MATCH($L552, 'Source Data'!$B$26:$J$26,1),TRUE))=TRUE,"",VLOOKUP($E552,'Source Data'!$B$29:$J$60,MATCH($L552, 'Source Data'!$B$26:$J$26,1),TRUE))))</f>
        <v/>
      </c>
      <c r="W552" s="170" t="str">
        <f>IF(OR(AND(OR($J552="Retired",$J552="Permanent Low-Use"),$K552&lt;=2028),(AND($J552="New",$K552&gt;2028))),"N/A",IF($N552=0,0,IF(ISERROR(VLOOKUP($E552,'Source Data'!$B$29:$J$60, MATCH($L552, 'Source Data'!$B$26:$J$26,1),TRUE))=TRUE,"",VLOOKUP($E552,'Source Data'!$B$29:$J$60,MATCH($L552, 'Source Data'!$B$26:$J$26,1),TRUE))))</f>
        <v/>
      </c>
      <c r="X552" s="170" t="str">
        <f>IF(OR(AND(OR($J552="Retired",$J552="Permanent Low-Use"),$K552&lt;=2029),(AND($J552="New",$K552&gt;2029))),"N/A",IF($N552=0,0,IF(ISERROR(VLOOKUP($E552,'Source Data'!$B$29:$J$60, MATCH($L552, 'Source Data'!$B$26:$J$26,1),TRUE))=TRUE,"",VLOOKUP($E552,'Source Data'!$B$29:$J$60,MATCH($L552, 'Source Data'!$B$26:$J$26,1),TRUE))))</f>
        <v/>
      </c>
      <c r="Y552" s="170" t="str">
        <f>IF(OR(AND(OR($J552="Retired",$J552="Permanent Low-Use"),$K552&lt;=2030),(AND($J552="New",$K552&gt;2030))),"N/A",IF($N552=0,0,IF(ISERROR(VLOOKUP($E552,'Source Data'!$B$29:$J$60, MATCH($L552, 'Source Data'!$B$26:$J$26,1),TRUE))=TRUE,"",VLOOKUP($E552,'Source Data'!$B$29:$J$60,MATCH($L552, 'Source Data'!$B$26:$J$26,1),TRUE))))</f>
        <v/>
      </c>
      <c r="Z552" s="171" t="str">
        <f>IF(ISNUMBER($L552),IF(OR(AND(OR($J552="Retired",$J552="Permanent Low-Use"),$K552&lt;=2020),(AND($J552="New",$K552&gt;2020))),"N/A",VLOOKUP($F552,'Source Data'!$B$15:$I$22,5)),"")</f>
        <v/>
      </c>
      <c r="AA552" s="171" t="str">
        <f>IF(ISNUMBER($F552), IF(OR(AND(OR($J552="Retired", $J552="Permanent Low-Use"), $K552&lt;=2021), (AND($J552= "New", $K552&gt;2021))), "N/A", VLOOKUP($F552, 'Source Data'!$B$15:$I$22,6)), "")</f>
        <v/>
      </c>
      <c r="AB552" s="171" t="str">
        <f>IF(ISNUMBER($F552), IF(OR(AND(OR($J552="Retired", $J552="Permanent Low-Use"), $K552&lt;=2022), (AND($J552= "New", $K552&gt;2022))), "N/A", VLOOKUP($F552, 'Source Data'!$B$15:$I$22,7)), "")</f>
        <v/>
      </c>
      <c r="AC552" s="171" t="str">
        <f>IF(ISNUMBER($F552), IF(OR(AND(OR($J552="Retired", $J552="Permanent Low-Use"), $K552&lt;=2023), (AND($J552= "New", $K552&gt;2023))), "N/A", VLOOKUP($F552, 'Source Data'!$B$15:$I$22,8)), "")</f>
        <v/>
      </c>
      <c r="AD552" s="171" t="str">
        <f>IF(ISNUMBER($F552), IF(OR(AND(OR($J552="Retired", $J552="Permanent Low-Use"), $K552&lt;=2024), (AND($J552= "New", $K552&gt;2024))), "N/A", VLOOKUP($F552, 'Source Data'!$B$15:$I$22,8)), "")</f>
        <v/>
      </c>
      <c r="AE552" s="171" t="str">
        <f>IF(ISNUMBER($F552), IF(OR(AND(OR($J552="Retired", $J552="Permanent Low-Use"), $K552&lt;=2025), (AND($J552= "New", $K552&gt;2025))), "N/A", VLOOKUP($F552, 'Source Data'!$B$15:$I$22,8)), "")</f>
        <v/>
      </c>
      <c r="AF552" s="171" t="str">
        <f>IF(ISNUMBER($F552), IF(OR(AND(OR($J552="Retired", $J552="Permanent Low-Use"), $K552&lt;=2026), (AND($J552= "New", $K552&gt;2026))), "N/A", VLOOKUP($F552, 'Source Data'!$B$15:$I$22,8)), "")</f>
        <v/>
      </c>
      <c r="AG552" s="171" t="str">
        <f>IF(ISNUMBER($F552), IF(OR(AND(OR($J552="Retired", $J552="Permanent Low-Use"), $K552&lt;=2027), (AND($J552= "New", $K552&gt;2027))), "N/A", VLOOKUP($F552, 'Source Data'!$B$15:$I$22,8)), "")</f>
        <v/>
      </c>
      <c r="AH552" s="171" t="str">
        <f>IF(ISNUMBER($F552), IF(OR(AND(OR($J552="Retired", $J552="Permanent Low-Use"), $K552&lt;=2028), (AND($J552= "New", $K552&gt;2028))), "N/A", VLOOKUP($F552, 'Source Data'!$B$15:$I$22,8)), "")</f>
        <v/>
      </c>
      <c r="AI552" s="171" t="str">
        <f>IF(ISNUMBER($F552), IF(OR(AND(OR($J552="Retired", $J552="Permanent Low-Use"), $K552&lt;=2029), (AND($J552= "New", $K552&gt;2029))), "N/A", VLOOKUP($F552, 'Source Data'!$B$15:$I$22,8)), "")</f>
        <v/>
      </c>
      <c r="AJ552" s="171" t="str">
        <f>IF(ISNUMBER($F552), IF(OR(AND(OR($J552="Retired", $J552="Permanent Low-Use"), $K552&lt;=2030), (AND($J552= "New", $K552&gt;2030))), "N/A", VLOOKUP($F552, 'Source Data'!$B$15:$I$22,8)), "")</f>
        <v/>
      </c>
      <c r="AK552" s="171" t="str">
        <f>IF($N552= 0, "N/A", IF(ISERROR(VLOOKUP($F552, 'Source Data'!$B$4:$C$11,2)), "", VLOOKUP($F552, 'Source Data'!$B$4:$C$11,2)))</f>
        <v/>
      </c>
    </row>
    <row r="553" spans="1:37" x14ac:dyDescent="0.35">
      <c r="A553" s="99"/>
      <c r="B553" s="90"/>
      <c r="C553" s="90"/>
      <c r="D553" s="90"/>
      <c r="E553" s="91"/>
      <c r="F553" s="91"/>
      <c r="G553" s="86"/>
      <c r="H553" s="87"/>
      <c r="I553" s="86"/>
      <c r="J553" s="92"/>
      <c r="K553" s="92"/>
      <c r="L553" s="168" t="str">
        <f t="shared" si="21"/>
        <v/>
      </c>
      <c r="M553" s="170" t="str">
        <f>IF(ISERROR(VLOOKUP(E553,'Source Data'!$B$67:$J$97, MATCH(F553, 'Source Data'!$B$64:$J$64,1),TRUE))=TRUE,"",VLOOKUP(E553,'Source Data'!$B$67:$J$97,MATCH(F553, 'Source Data'!$B$64:$J$64,1),TRUE))</f>
        <v/>
      </c>
      <c r="N553" s="169" t="str">
        <f t="shared" si="22"/>
        <v/>
      </c>
      <c r="O553" s="170" t="str">
        <f>IF(OR(AND(OR($J553="Retired",$J553="Permanent Low-Use"),$K553&lt;=2020),(AND($J553="New",$K553&gt;2020))),"N/A",IF($N553=0,0,IF(ISERROR(VLOOKUP($E553,'Source Data'!$B$29:$J$60, MATCH($L553, 'Source Data'!$B$26:$J$26,1),TRUE))=TRUE,"",VLOOKUP($E553,'Source Data'!$B$29:$J$60,MATCH($L553, 'Source Data'!$B$26:$J$26,1),TRUE))))</f>
        <v/>
      </c>
      <c r="P553" s="170" t="str">
        <f>IF(OR(AND(OR($J553="Retired",$J553="Permanent Low-Use"),$K553&lt;=2021),(AND($J553="New",$K553&gt;2021))),"N/A",IF($N553=0,0,IF(ISERROR(VLOOKUP($E553,'Source Data'!$B$29:$J$60, MATCH($L553, 'Source Data'!$B$26:$J$26,1),TRUE))=TRUE,"",VLOOKUP($E553,'Source Data'!$B$29:$J$60,MATCH($L553, 'Source Data'!$B$26:$J$26,1),TRUE))))</f>
        <v/>
      </c>
      <c r="Q553" s="170" t="str">
        <f>IF(OR(AND(OR($J553="Retired",$J553="Permanent Low-Use"),$K553&lt;=2022),(AND($J553="New",$K553&gt;2022))),"N/A",IF($N553=0,0,IF(ISERROR(VLOOKUP($E527,'Source Data'!$B$29:$J$60, MATCH($L553, 'Source Data'!$B$26:$J$26,1),TRUE))=TRUE,"",VLOOKUP($E527,'Source Data'!$B$29:$J$60,MATCH($L553, 'Source Data'!$B$26:$J$26,1),TRUE))))</f>
        <v/>
      </c>
      <c r="R553" s="170" t="str">
        <f>IF(OR(AND(OR($J553="Retired",$J553="Permanent Low-Use"),$K553&lt;=2023),(AND($J553="New",$K553&gt;2023))),"N/A",IF($N553=0,0,IF(ISERROR(VLOOKUP($E527,'Source Data'!$B$29:$J$60, MATCH($L553, 'Source Data'!$B$26:$J$26,1),TRUE))=TRUE,"",VLOOKUP($E527,'Source Data'!$B$29:$J$60,MATCH($L553, 'Source Data'!$B$26:$J$26,1),TRUE))))</f>
        <v/>
      </c>
      <c r="S553" s="170" t="str">
        <f>IF(OR(AND(OR($J553="Retired",$J553="Permanent Low-Use"),$K553&lt;=2024),(AND($J553="New",$K553&gt;2024))),"N/A",IF($N553=0,0,IF(ISERROR(VLOOKUP($E527,'Source Data'!$B$29:$J$60, MATCH($L553, 'Source Data'!$B$26:$J$26,1),TRUE))=TRUE,"",VLOOKUP($E527,'Source Data'!$B$29:$J$60,MATCH($L553, 'Source Data'!$B$26:$J$26,1),TRUE))))</f>
        <v/>
      </c>
      <c r="T553" s="170" t="str">
        <f>IF(OR(AND(OR($J553="Retired",$J553="Permanent Low-Use"),$K553&lt;=2025),(AND($J553="New",$K553&gt;2025))),"N/A",IF($N553=0,0,IF(ISERROR(VLOOKUP($E527,'Source Data'!$B$29:$J$60, MATCH($L553, 'Source Data'!$B$26:$J$26,1),TRUE))=TRUE,"",VLOOKUP($E527,'Source Data'!$B$29:$J$60,MATCH($L553, 'Source Data'!$B$26:$J$26,1),TRUE))))</f>
        <v/>
      </c>
      <c r="U553" s="170" t="str">
        <f>IF(OR(AND(OR($J553="Retired",$J553="Permanent Low-Use"),$K553&lt;=2026),(AND($J553="New",$K553&gt;2026))),"N/A",IF($N553=0,0,IF(ISERROR(VLOOKUP($E527,'Source Data'!$B$29:$J$60, MATCH($L553, 'Source Data'!$B$26:$J$26,1),TRUE))=TRUE,"",VLOOKUP($E527,'Source Data'!$B$29:$J$60,MATCH($L553, 'Source Data'!$B$26:$J$26,1),TRUE))))</f>
        <v/>
      </c>
      <c r="V553" s="170" t="str">
        <f>IF(OR(AND(OR($J553="Retired",$J553="Permanent Low-Use"),$K553&lt;=2027),(AND($J553="New",$K553&gt;2027))),"N/A",IF($N553=0,0,IF(ISERROR(VLOOKUP($E527,'Source Data'!$B$29:$J$60, MATCH($L553, 'Source Data'!$B$26:$J$26,1),TRUE))=TRUE,"",VLOOKUP($E527,'Source Data'!$B$29:$J$60,MATCH($L553, 'Source Data'!$B$26:$J$26,1),TRUE))))</f>
        <v/>
      </c>
      <c r="W553" s="170" t="str">
        <f>IF(OR(AND(OR($J553="Retired",$J553="Permanent Low-Use"),$K553&lt;=2028),(AND($J553="New",$K553&gt;2028))),"N/A",IF($N553=0,0,IF(ISERROR(VLOOKUP($E527,'Source Data'!$B$29:$J$60, MATCH($L553, 'Source Data'!$B$26:$J$26,1),TRUE))=TRUE,"",VLOOKUP($E527,'Source Data'!$B$29:$J$60,MATCH($L553, 'Source Data'!$B$26:$J$26,1),TRUE))))</f>
        <v/>
      </c>
      <c r="X553" s="170" t="str">
        <f>IF(OR(AND(OR($J553="Retired",$J553="Permanent Low-Use"),$K553&lt;=2029),(AND($J553="New",$K553&gt;2029))),"N/A",IF($N553=0,0,IF(ISERROR(VLOOKUP($E553,'Source Data'!$B$29:$J$60, MATCH($L553, 'Source Data'!$B$26:$J$26,1),TRUE))=TRUE,"",VLOOKUP($E553,'Source Data'!$B$29:$J$60,MATCH($L553, 'Source Data'!$B$26:$J$26,1),TRUE))))</f>
        <v/>
      </c>
      <c r="Y553" s="170" t="str">
        <f>IF(OR(AND(OR($J553="Retired",$J553="Permanent Low-Use"),$K553&lt;=2030),(AND($J553="New",$K553&gt;2030))),"N/A",IF($N553=0,0,IF(ISERROR(VLOOKUP($E553,'Source Data'!$B$29:$J$60, MATCH($L553, 'Source Data'!$B$26:$J$26,1),TRUE))=TRUE,"",VLOOKUP($E553,'Source Data'!$B$29:$J$60,MATCH($L553, 'Source Data'!$B$26:$J$26,1),TRUE))))</f>
        <v/>
      </c>
      <c r="Z553" s="171" t="str">
        <f>IF(ISNUMBER($L553),IF(OR(AND(OR($J553="Retired",$J553="Permanent Low-Use"),$K553&lt;=2020),(AND($J553="New",$K553&gt;2020))),"N/A",VLOOKUP($F527,'Source Data'!$B$15:$I$22,5)),"")</f>
        <v/>
      </c>
      <c r="AA553" s="171" t="str">
        <f>IF(ISNUMBER($F553), IF(OR(AND(OR($J553="Retired", $J553="Permanent Low-Use"), $K553&lt;=2021), (AND($J553= "New", $K553&gt;2021))), "N/A", VLOOKUP($F553, 'Source Data'!$B$15:$I$22,6)), "")</f>
        <v/>
      </c>
      <c r="AB553" s="171" t="str">
        <f>IF(ISNUMBER($F553), IF(OR(AND(OR($J553="Retired", $J553="Permanent Low-Use"), $K553&lt;=2022), (AND($J553= "New", $K553&gt;2022))), "N/A", VLOOKUP($F553, 'Source Data'!$B$15:$I$22,7)), "")</f>
        <v/>
      </c>
      <c r="AC553" s="171" t="str">
        <f>IF(ISNUMBER($F553), IF(OR(AND(OR($J553="Retired", $J553="Permanent Low-Use"), $K553&lt;=2023), (AND($J553= "New", $K553&gt;2023))), "N/A", VLOOKUP($F553, 'Source Data'!$B$15:$I$22,8)), "")</f>
        <v/>
      </c>
      <c r="AD553" s="172"/>
      <c r="AE553" s="171" t="str">
        <f>IF(ISNUMBER($F553), IF(OR(AND(OR($J553="Retired", $J553="Permanent Low-Use"), $K553&lt;=2025), (AND($J553= "New", $K553&gt;2025))), "N/A", VLOOKUP($F553, 'Source Data'!$B$15:$I$22,8)), "")</f>
        <v/>
      </c>
      <c r="AF553" s="171" t="str">
        <f>IF(ISNUMBER($F553), IF(OR(AND(OR($J553="Retired", $J553="Permanent Low-Use"), $K553&lt;=2026), (AND($J553= "New", $K553&gt;2026))), "N/A", VLOOKUP($F553, 'Source Data'!$B$15:$I$22,8)), "")</f>
        <v/>
      </c>
      <c r="AG553" s="171" t="str">
        <f>IF(ISNUMBER($F553), IF(OR(AND(OR($J553="Retired", $J553="Permanent Low-Use"), $K553&lt;=2027), (AND($J553= "New", $K553&gt;2027))), "N/A", VLOOKUP($F553, 'Source Data'!$B$15:$I$22,8)), "")</f>
        <v/>
      </c>
      <c r="AH553" s="171" t="str">
        <f>IF(ISNUMBER($F553), IF(OR(AND(OR($J553="Retired", $J553="Permanent Low-Use"), $K553&lt;=2028), (AND($J553= "New", $K553&gt;2028))), "N/A", VLOOKUP($F553, 'Source Data'!$B$15:$I$22,8)), "")</f>
        <v/>
      </c>
      <c r="AI553" s="171" t="str">
        <f>IF(ISNUMBER($F553), IF(OR(AND(OR($J553="Retired", $J553="Permanent Low-Use"), $K553&lt;=2029), (AND($J553= "New", $K553&gt;2029))), "N/A", VLOOKUP($F553, 'Source Data'!$B$15:$I$22,8)), "")</f>
        <v/>
      </c>
      <c r="AJ553" s="171" t="str">
        <f>IF(ISNUMBER($F553), IF(OR(AND(OR($J553="Retired", $J553="Permanent Low-Use"), $K553&lt;=2030), (AND($J553= "New", $K553&gt;2030))), "N/A", VLOOKUP($F553, 'Source Data'!$B$15:$I$22,8)), "")</f>
        <v/>
      </c>
      <c r="AK553" s="171" t="str">
        <f>IF($N553= 0, "N/A", IF(ISERROR(VLOOKUP($F553, 'Source Data'!$B$4:$C$11,2)), "", VLOOKUP($F553, 'Source Data'!$B$4:$C$11,2)))</f>
        <v/>
      </c>
    </row>
    <row r="554" spans="1:37" x14ac:dyDescent="0.35">
      <c r="A554" s="99"/>
      <c r="B554" s="90"/>
      <c r="C554" s="90"/>
      <c r="D554" s="90"/>
      <c r="E554" s="91"/>
      <c r="F554" s="91"/>
      <c r="G554" s="86"/>
      <c r="H554" s="87"/>
      <c r="I554" s="86"/>
      <c r="J554" s="92"/>
      <c r="K554" s="92"/>
      <c r="L554" s="168" t="str">
        <f t="shared" si="21"/>
        <v/>
      </c>
      <c r="M554" s="170" t="str">
        <f>IF(ISERROR(VLOOKUP(E554,'Source Data'!$B$67:$J$97, MATCH(F554, 'Source Data'!$B$64:$J$64,1),TRUE))=TRUE,"",VLOOKUP(E554,'Source Data'!$B$67:$J$97,MATCH(F554, 'Source Data'!$B$64:$J$64,1),TRUE))</f>
        <v/>
      </c>
      <c r="N554" s="169" t="str">
        <f t="shared" si="22"/>
        <v/>
      </c>
      <c r="O554" s="170" t="str">
        <f>IF(OR(AND(OR($J554="Retired",$J554="Permanent Low-Use"),$K554&lt;=2020),(AND($J554="New",$K554&gt;2020))),"N/A",IF($N554=0,0,IF(ISERROR(VLOOKUP($E554,'Source Data'!$B$29:$J$60, MATCH($L554, 'Source Data'!$B$26:$J$26,1),TRUE))=TRUE,"",VLOOKUP($E554,'Source Data'!$B$29:$J$60,MATCH($L554, 'Source Data'!$B$26:$J$26,1),TRUE))))</f>
        <v/>
      </c>
      <c r="P554" s="170" t="str">
        <f>IF(OR(AND(OR($J554="Retired",$J554="Permanent Low-Use"),$K554&lt;=2021),(AND($J554="New",$K554&gt;2021))),"N/A",IF($N554=0,0,IF(ISERROR(VLOOKUP($E554,'Source Data'!$B$29:$J$60, MATCH($L554, 'Source Data'!$B$26:$J$26,1),TRUE))=TRUE,"",VLOOKUP($E554,'Source Data'!$B$29:$J$60,MATCH($L554, 'Source Data'!$B$26:$J$26,1),TRUE))))</f>
        <v/>
      </c>
      <c r="Q554" s="170" t="str">
        <f>IF(OR(AND(OR($J554="Retired",$J554="Permanent Low-Use"),$K554&lt;=2022),(AND($J554="New",$K554&gt;2022))),"N/A",IF($N554=0,0,IF(ISERROR(VLOOKUP($E528,'Source Data'!$B$29:$J$60, MATCH($L554, 'Source Data'!$B$26:$J$26,1),TRUE))=TRUE,"",VLOOKUP($E528,'Source Data'!$B$29:$J$60,MATCH($L554, 'Source Data'!$B$26:$J$26,1),TRUE))))</f>
        <v/>
      </c>
      <c r="R554" s="170" t="str">
        <f>IF(OR(AND(OR($J554="Retired",$J554="Permanent Low-Use"),$K554&lt;=2023),(AND($J554="New",$K554&gt;2023))),"N/A",IF($N554=0,0,IF(ISERROR(VLOOKUP($E528,'Source Data'!$B$29:$J$60, MATCH($L554, 'Source Data'!$B$26:$J$26,1),TRUE))=TRUE,"",VLOOKUP($E528,'Source Data'!$B$29:$J$60,MATCH($L554, 'Source Data'!$B$26:$J$26,1),TRUE))))</f>
        <v/>
      </c>
      <c r="S554" s="170" t="str">
        <f>IF(OR(AND(OR($J554="Retired",$J554="Permanent Low-Use"),$K554&lt;=2024),(AND($J554="New",$K554&gt;2024))),"N/A",IF($N554=0,0,IF(ISERROR(VLOOKUP($E528,'Source Data'!$B$29:$J$60, MATCH($L554, 'Source Data'!$B$26:$J$26,1),TRUE))=TRUE,"",VLOOKUP($E528,'Source Data'!$B$29:$J$60,MATCH($L554, 'Source Data'!$B$26:$J$26,1),TRUE))))</f>
        <v/>
      </c>
      <c r="T554" s="170" t="str">
        <f>IF(OR(AND(OR($J554="Retired",$J554="Permanent Low-Use"),$K554&lt;=2025),(AND($J554="New",$K554&gt;2025))),"N/A",IF($N554=0,0,IF(ISERROR(VLOOKUP($E528,'Source Data'!$B$29:$J$60, MATCH($L554, 'Source Data'!$B$26:$J$26,1),TRUE))=TRUE,"",VLOOKUP($E528,'Source Data'!$B$29:$J$60,MATCH($L554, 'Source Data'!$B$26:$J$26,1),TRUE))))</f>
        <v/>
      </c>
      <c r="U554" s="170" t="str">
        <f>IF(OR(AND(OR($J554="Retired",$J554="Permanent Low-Use"),$K554&lt;=2026),(AND($J554="New",$K554&gt;2026))),"N/A",IF($N554=0,0,IF(ISERROR(VLOOKUP($E528,'Source Data'!$B$29:$J$60, MATCH($L554, 'Source Data'!$B$26:$J$26,1),TRUE))=TRUE,"",VLOOKUP($E528,'Source Data'!$B$29:$J$60,MATCH($L554, 'Source Data'!$B$26:$J$26,1),TRUE))))</f>
        <v/>
      </c>
      <c r="V554" s="170" t="str">
        <f>IF(OR(AND(OR($J554="Retired",$J554="Permanent Low-Use"),$K554&lt;=2027),(AND($J554="New",$K554&gt;2027))),"N/A",IF($N554=0,0,IF(ISERROR(VLOOKUP($E528,'Source Data'!$B$29:$J$60, MATCH($L554, 'Source Data'!$B$26:$J$26,1),TRUE))=TRUE,"",VLOOKUP($E528,'Source Data'!$B$29:$J$60,MATCH($L554, 'Source Data'!$B$26:$J$26,1),TRUE))))</f>
        <v/>
      </c>
      <c r="W554" s="170" t="str">
        <f>IF(OR(AND(OR($J554="Retired",$J554="Permanent Low-Use"),$K554&lt;=2028),(AND($J554="New",$K554&gt;2028))),"N/A",IF($N554=0,0,IF(ISERROR(VLOOKUP($E528,'Source Data'!$B$29:$J$60, MATCH($L554, 'Source Data'!$B$26:$J$26,1),TRUE))=TRUE,"",VLOOKUP($E528,'Source Data'!$B$29:$J$60,MATCH($L554, 'Source Data'!$B$26:$J$26,1),TRUE))))</f>
        <v/>
      </c>
      <c r="X554" s="170" t="str">
        <f>IF(OR(AND(OR($J554="Retired",$J554="Permanent Low-Use"),$K554&lt;=2029),(AND($J554="New",$K554&gt;2029))),"N/A",IF($N554=0,0,IF(ISERROR(VLOOKUP($E554,'Source Data'!$B$29:$J$60, MATCH($L554, 'Source Data'!$B$26:$J$26,1),TRUE))=TRUE,"",VLOOKUP($E554,'Source Data'!$B$29:$J$60,MATCH($L554, 'Source Data'!$B$26:$J$26,1),TRUE))))</f>
        <v/>
      </c>
      <c r="Y554" s="170" t="str">
        <f>IF(OR(AND(OR($J554="Retired",$J554="Permanent Low-Use"),$K554&lt;=2030),(AND($J554="New",$K554&gt;2030))),"N/A",IF($N554=0,0,IF(ISERROR(VLOOKUP($E554,'Source Data'!$B$29:$J$60, MATCH($L554, 'Source Data'!$B$26:$J$26,1),TRUE))=TRUE,"",VLOOKUP($E554,'Source Data'!$B$29:$J$60,MATCH($L554, 'Source Data'!$B$26:$J$26,1),TRUE))))</f>
        <v/>
      </c>
      <c r="Z554" s="171" t="str">
        <f>IF(ISNUMBER($L554),IF(OR(AND(OR($J554="Retired",$J554="Permanent Low-Use"),$K554&lt;=2020),(AND($J554="New",$K554&gt;2020))),"N/A",VLOOKUP($F528,'Source Data'!$B$15:$I$22,5)),"")</f>
        <v/>
      </c>
      <c r="AA554" s="171" t="str">
        <f>IF(ISNUMBER($F554), IF(OR(AND(OR($J554="Retired", $J554="Permanent Low-Use"), $K554&lt;=2021), (AND($J554= "New", $K554&gt;2021))), "N/A", VLOOKUP($F554, 'Source Data'!$B$15:$I$22,6)), "")</f>
        <v/>
      </c>
      <c r="AB554" s="171" t="str">
        <f>IF(ISNUMBER($F554), IF(OR(AND(OR($J554="Retired", $J554="Permanent Low-Use"), $K554&lt;=2022), (AND($J554= "New", $K554&gt;2022))), "N/A", VLOOKUP($F554, 'Source Data'!$B$15:$I$22,7)), "")</f>
        <v/>
      </c>
      <c r="AC554" s="171" t="str">
        <f>IF(ISNUMBER($F554), IF(OR(AND(OR($J554="Retired", $J554="Permanent Low-Use"), $K554&lt;=2023), (AND($J554= "New", $K554&gt;2023))), "N/A", VLOOKUP($F554, 'Source Data'!$B$15:$I$22,8)), "")</f>
        <v/>
      </c>
      <c r="AD554" s="172"/>
      <c r="AE554" s="171" t="str">
        <f>IF(ISNUMBER($F554), IF(OR(AND(OR($J554="Retired", $J554="Permanent Low-Use"), $K554&lt;=2025), (AND($J554= "New", $K554&gt;2025))), "N/A", VLOOKUP($F554, 'Source Data'!$B$15:$I$22,8)), "")</f>
        <v/>
      </c>
      <c r="AF554" s="171" t="str">
        <f>IF(ISNUMBER($F554), IF(OR(AND(OR($J554="Retired", $J554="Permanent Low-Use"), $K554&lt;=2026), (AND($J554= "New", $K554&gt;2026))), "N/A", VLOOKUP($F554, 'Source Data'!$B$15:$I$22,8)), "")</f>
        <v/>
      </c>
      <c r="AG554" s="171" t="str">
        <f>IF(ISNUMBER($F554), IF(OR(AND(OR($J554="Retired", $J554="Permanent Low-Use"), $K554&lt;=2027), (AND($J554= "New", $K554&gt;2027))), "N/A", VLOOKUP($F554, 'Source Data'!$B$15:$I$22,8)), "")</f>
        <v/>
      </c>
      <c r="AH554" s="171" t="str">
        <f>IF(ISNUMBER($F554), IF(OR(AND(OR($J554="Retired", $J554="Permanent Low-Use"), $K554&lt;=2028), (AND($J554= "New", $K554&gt;2028))), "N/A", VLOOKUP($F554, 'Source Data'!$B$15:$I$22,8)), "")</f>
        <v/>
      </c>
      <c r="AI554" s="171" t="str">
        <f>IF(ISNUMBER($F554), IF(OR(AND(OR($J554="Retired", $J554="Permanent Low-Use"), $K554&lt;=2029), (AND($J554= "New", $K554&gt;2029))), "N/A", VLOOKUP($F554, 'Source Data'!$B$15:$I$22,8)), "")</f>
        <v/>
      </c>
      <c r="AJ554" s="171" t="str">
        <f>IF(ISNUMBER($F554), IF(OR(AND(OR($J554="Retired", $J554="Permanent Low-Use"), $K554&lt;=2030), (AND($J554= "New", $K554&gt;2030))), "N/A", VLOOKUP($F554, 'Source Data'!$B$15:$I$22,8)), "")</f>
        <v/>
      </c>
      <c r="AK554" s="171" t="str">
        <f>IF($N554= 0, "N/A", IF(ISERROR(VLOOKUP($F554, 'Source Data'!$B$4:$C$11,2)), "", VLOOKUP($F554, 'Source Data'!$B$4:$C$11,2)))</f>
        <v/>
      </c>
    </row>
    <row r="555" spans="1:37" x14ac:dyDescent="0.35">
      <c r="A555" s="99"/>
      <c r="B555" s="90"/>
      <c r="C555" s="90"/>
      <c r="D555" s="90"/>
      <c r="E555" s="91"/>
      <c r="F555" s="91"/>
      <c r="G555" s="86"/>
      <c r="H555" s="87"/>
      <c r="I555" s="86"/>
      <c r="J555" s="92"/>
      <c r="K555" s="92"/>
      <c r="L555" s="168" t="str">
        <f t="shared" si="21"/>
        <v/>
      </c>
      <c r="M555" s="173" t="str">
        <f>IF(ISERROR(VLOOKUP(E555,'Source Data'!$B$67:$J$97, MATCH(F555, 'Source Data'!$B$64:$J$64,1),TRUE))=TRUE,"",VLOOKUP(E555,'Source Data'!$B$67:$J$97,MATCH(F555, 'Source Data'!$B$64:$J$64,1),TRUE))</f>
        <v/>
      </c>
      <c r="N555" s="169" t="str">
        <f t="shared" si="22"/>
        <v/>
      </c>
      <c r="O555" s="170" t="str">
        <f>IF(OR(AND(OR($J555="Retired",$J555="Permanent Low-Use"),$K555&lt;=2020),(AND($J555="New",$K555&gt;2020))),"N/A",IF($N555=0,0,IF(ISERROR(VLOOKUP($E555,'Source Data'!$B$29:$J$60, MATCH($L555, 'Source Data'!$B$26:$J$26,1),TRUE))=TRUE,"",VLOOKUP($E555,'Source Data'!$B$29:$J$60,MATCH($L555, 'Source Data'!$B$26:$J$26,1),TRUE))))</f>
        <v/>
      </c>
      <c r="P555" s="170" t="str">
        <f>IF(OR(AND(OR($J555="Retired",$J555="Permanent Low-Use"),$K555&lt;=2021),(AND($J555="New",$K555&gt;2021))),"N/A",IF($N555=0,0,IF(ISERROR(VLOOKUP($E555,'Source Data'!$B$29:$J$60, MATCH($L555, 'Source Data'!$B$26:$J$26,1),TRUE))=TRUE,"",VLOOKUP($E555,'Source Data'!$B$29:$J$60,MATCH($L555, 'Source Data'!$B$26:$J$26,1),TRUE))))</f>
        <v/>
      </c>
      <c r="Q555" s="173" t="str">
        <f>IF(OR(AND(OR($J555="Retired",$J555="Permanent Low-Use"),$K555&lt;=2022),(AND($J555="New",$K555&gt;2022))),"N/A",IF($N555=0,0,IF(ISERROR(VLOOKUP($E529,'Source Data'!$B$29:$J$60, MATCH($L555, 'Source Data'!$B$26:$J$26,1),TRUE))=TRUE,"",VLOOKUP($E529,'Source Data'!$B$29:$J$60,MATCH($L555, 'Source Data'!$B$26:$J$26,1),TRUE))))</f>
        <v/>
      </c>
      <c r="R555" s="173" t="str">
        <f>IF(OR(AND(OR($J555="Retired",$J555="Permanent Low-Use"),$K555&lt;=2023),(AND($J555="New",$K555&gt;2023))),"N/A",IF($N555=0,0,IF(ISERROR(VLOOKUP($E529,'Source Data'!$B$29:$J$60, MATCH($L555, 'Source Data'!$B$26:$J$26,1),TRUE))=TRUE,"",VLOOKUP($E529,'Source Data'!$B$29:$J$60,MATCH($L555, 'Source Data'!$B$26:$J$26,1),TRUE))))</f>
        <v/>
      </c>
      <c r="S555" s="173" t="str">
        <f>IF(OR(AND(OR($J555="Retired",$J555="Permanent Low-Use"),$K555&lt;=2024),(AND($J555="New",$K555&gt;2024))),"N/A",IF($N555=0,0,IF(ISERROR(VLOOKUP($E529,'Source Data'!$B$29:$J$60, MATCH($L555, 'Source Data'!$B$26:$J$26,1),TRUE))=TRUE,"",VLOOKUP($E529,'Source Data'!$B$29:$J$60,MATCH($L555, 'Source Data'!$B$26:$J$26,1),TRUE))))</f>
        <v/>
      </c>
      <c r="T555" s="173" t="str">
        <f>IF(OR(AND(OR($J555="Retired",$J555="Permanent Low-Use"),$K555&lt;=2025),(AND($J555="New",$K555&gt;2025))),"N/A",IF($N555=0,0,IF(ISERROR(VLOOKUP($E529,'Source Data'!$B$29:$J$60, MATCH($L555, 'Source Data'!$B$26:$J$26,1),TRUE))=TRUE,"",VLOOKUP($E529,'Source Data'!$B$29:$J$60,MATCH($L555, 'Source Data'!$B$26:$J$26,1),TRUE))))</f>
        <v/>
      </c>
      <c r="U555" s="173" t="str">
        <f>IF(OR(AND(OR($J555="Retired",$J555="Permanent Low-Use"),$K555&lt;=2026),(AND($J555="New",$K555&gt;2026))),"N/A",IF($N555=0,0,IF(ISERROR(VLOOKUP($E529,'Source Data'!$B$29:$J$60, MATCH($L555, 'Source Data'!$B$26:$J$26,1),TRUE))=TRUE,"",VLOOKUP($E529,'Source Data'!$B$29:$J$60,MATCH($L555, 'Source Data'!$B$26:$J$26,1),TRUE))))</f>
        <v/>
      </c>
      <c r="V555" s="173" t="str">
        <f>IF(OR(AND(OR($J555="Retired",$J555="Permanent Low-Use"),$K555&lt;=2027),(AND($J555="New",$K555&gt;2027))),"N/A",IF($N555=0,0,IF(ISERROR(VLOOKUP($E529,'Source Data'!$B$29:$J$60, MATCH($L555, 'Source Data'!$B$26:$J$26,1),TRUE))=TRUE,"",VLOOKUP($E529,'Source Data'!$B$29:$J$60,MATCH($L555, 'Source Data'!$B$26:$J$26,1),TRUE))))</f>
        <v/>
      </c>
      <c r="W555" s="173" t="str">
        <f>IF(OR(AND(OR($J555="Retired",$J555="Permanent Low-Use"),$K555&lt;=2028),(AND($J555="New",$K555&gt;2028))),"N/A",IF($N555=0,0,IF(ISERROR(VLOOKUP($E529,'Source Data'!$B$29:$J$60, MATCH($L555, 'Source Data'!$B$26:$J$26,1),TRUE))=TRUE,"",VLOOKUP($E529,'Source Data'!$B$29:$J$60,MATCH($L555, 'Source Data'!$B$26:$J$26,1),TRUE))))</f>
        <v/>
      </c>
      <c r="X555" s="173" t="str">
        <f>IF(OR(AND(OR($J555="Retired",$J555="Permanent Low-Use"),$K555&lt;=2029),(AND($J555="New",$K555&gt;2029))),"N/A",IF($N555=0,0,IF(ISERROR(VLOOKUP($E555,'Source Data'!$B$29:$J$60, MATCH($L555, 'Source Data'!$B$26:$J$26,1),TRUE))=TRUE,"",VLOOKUP($E555,'Source Data'!$B$29:$J$60,MATCH($L555, 'Source Data'!$B$26:$J$26,1),TRUE))))</f>
        <v/>
      </c>
      <c r="Y555" s="173" t="str">
        <f>IF(OR(AND(OR($J555="Retired",$J555="Permanent Low-Use"),$K555&lt;=2030),(AND($J555="New",$K555&gt;2030))),"N/A",IF($N555=0,0,IF(ISERROR(VLOOKUP($E555,'Source Data'!$B$29:$J$60, MATCH($L555, 'Source Data'!$B$26:$J$26,1),TRUE))=TRUE,"",VLOOKUP($E555,'Source Data'!$B$29:$J$60,MATCH($L555, 'Source Data'!$B$26:$J$26,1),TRUE))))</f>
        <v/>
      </c>
      <c r="Z555" s="174" t="str">
        <f>IF(ISNUMBER($L555),IF(OR(AND(OR($J555="Retired",$J555="Permanent Low-Use"),$K555&lt;=2020),(AND($J555="New",$K555&gt;2020))),"N/A",VLOOKUP($F529,'Source Data'!$B$15:$I$22,5)),"")</f>
        <v/>
      </c>
      <c r="AA555" s="174" t="str">
        <f>IF(ISNUMBER($F555), IF(OR(AND(OR($J555="Retired", $J555="Permanent Low-Use"), $K555&lt;=2021), (AND($J555= "New", $K555&gt;2021))), "N/A", VLOOKUP($F555, 'Source Data'!$B$15:$I$22,6)), "")</f>
        <v/>
      </c>
      <c r="AB555" s="174" t="str">
        <f>IF(ISNUMBER($F555), IF(OR(AND(OR($J555="Retired", $J555="Permanent Low-Use"), $K555&lt;=2022), (AND($J555= "New", $K555&gt;2022))), "N/A", VLOOKUP($F555, 'Source Data'!$B$15:$I$22,7)), "")</f>
        <v/>
      </c>
      <c r="AC555" s="174" t="str">
        <f>IF(ISNUMBER($F555), IF(OR(AND(OR($J555="Retired", $J555="Permanent Low-Use"), $K555&lt;=2023), (AND($J555= "New", $K555&gt;2023))), "N/A", VLOOKUP($F555, 'Source Data'!$B$15:$I$22,8)), "")</f>
        <v/>
      </c>
      <c r="AD555" s="175"/>
      <c r="AE555" s="174" t="str">
        <f>IF(ISNUMBER($F555), IF(OR(AND(OR($J555="Retired", $J555="Permanent Low-Use"), $K555&lt;=2025), (AND($J555= "New", $K555&gt;2025))), "N/A", VLOOKUP($F555, 'Source Data'!$B$15:$I$22,8)), "")</f>
        <v/>
      </c>
      <c r="AF555" s="174" t="str">
        <f>IF(ISNUMBER($F555), IF(OR(AND(OR($J555="Retired", $J555="Permanent Low-Use"), $K555&lt;=2026), (AND($J555= "New", $K555&gt;2026))), "N/A", VLOOKUP($F555, 'Source Data'!$B$15:$I$22,8)), "")</f>
        <v/>
      </c>
      <c r="AG555" s="174" t="str">
        <f>IF(ISNUMBER($F555), IF(OR(AND(OR($J555="Retired", $J555="Permanent Low-Use"), $K555&lt;=2027), (AND($J555= "New", $K555&gt;2027))), "N/A", VLOOKUP($F555, 'Source Data'!$B$15:$I$22,8)), "")</f>
        <v/>
      </c>
      <c r="AH555" s="174" t="str">
        <f>IF(ISNUMBER($F555), IF(OR(AND(OR($J555="Retired", $J555="Permanent Low-Use"), $K555&lt;=2028), (AND($J555= "New", $K555&gt;2028))), "N/A", VLOOKUP($F555, 'Source Data'!$B$15:$I$22,8)), "")</f>
        <v/>
      </c>
      <c r="AI555" s="174" t="str">
        <f>IF(ISNUMBER($F555), IF(OR(AND(OR($J555="Retired", $J555="Permanent Low-Use"), $K555&lt;=2029), (AND($J555= "New", $K555&gt;2029))), "N/A", VLOOKUP($F555, 'Source Data'!$B$15:$I$22,8)), "")</f>
        <v/>
      </c>
      <c r="AJ555" s="174" t="str">
        <f>IF(ISNUMBER($F555), IF(OR(AND(OR($J555="Retired", $J555="Permanent Low-Use"), $K555&lt;=2030), (AND($J555= "New", $K555&gt;2030))), "N/A", VLOOKUP($F555, 'Source Data'!$B$15:$I$22,8)), "")</f>
        <v/>
      </c>
      <c r="AK555" s="174" t="str">
        <f>IF($N555= 0, "N/A", IF(ISERROR(VLOOKUP($F555, 'Source Data'!$B$4:$C$11,2)), "", VLOOKUP($F555, 'Source Data'!$B$4:$C$11,2)))</f>
        <v/>
      </c>
    </row>
    <row r="556" spans="1:37" x14ac:dyDescent="0.35">
      <c r="B556" s="143"/>
      <c r="C556" s="143"/>
      <c r="D556" s="143"/>
      <c r="E556" s="144"/>
      <c r="F556" s="144"/>
    </row>
    <row r="557" spans="1:37" x14ac:dyDescent="0.35">
      <c r="B557" s="143"/>
      <c r="C557" s="143"/>
      <c r="D557" s="143"/>
      <c r="E557" s="144"/>
      <c r="F557" s="144"/>
    </row>
    <row r="558" spans="1:37" x14ac:dyDescent="0.35">
      <c r="B558" s="143"/>
      <c r="C558" s="143"/>
      <c r="D558" s="143"/>
      <c r="E558" s="144"/>
      <c r="F558" s="144"/>
    </row>
    <row r="559" spans="1:37" x14ac:dyDescent="0.35">
      <c r="B559" s="143"/>
      <c r="C559" s="143"/>
      <c r="D559" s="143"/>
      <c r="E559" s="144"/>
      <c r="F559" s="144"/>
    </row>
    <row r="560" spans="1:37" x14ac:dyDescent="0.35">
      <c r="B560" s="143"/>
      <c r="C560" s="143"/>
      <c r="D560" s="143"/>
      <c r="E560" s="144"/>
      <c r="F560" s="144"/>
    </row>
    <row r="561" spans="2:6" x14ac:dyDescent="0.35">
      <c r="B561" s="143"/>
      <c r="C561" s="143"/>
      <c r="D561" s="143"/>
      <c r="E561" s="144"/>
      <c r="F561" s="144"/>
    </row>
    <row r="562" spans="2:6" x14ac:dyDescent="0.35">
      <c r="B562" s="143"/>
      <c r="C562" s="143"/>
      <c r="D562" s="143"/>
      <c r="E562" s="144"/>
      <c r="F562" s="144"/>
    </row>
    <row r="563" spans="2:6" x14ac:dyDescent="0.35">
      <c r="B563" s="143"/>
      <c r="C563" s="143"/>
      <c r="D563" s="143"/>
      <c r="E563" s="144"/>
      <c r="F563" s="144"/>
    </row>
    <row r="564" spans="2:6" x14ac:dyDescent="0.35">
      <c r="B564" s="143"/>
      <c r="C564" s="143"/>
      <c r="D564" s="143"/>
      <c r="E564" s="144"/>
      <c r="F564" s="144"/>
    </row>
    <row r="565" spans="2:6" x14ac:dyDescent="0.35">
      <c r="B565" s="143"/>
      <c r="C565" s="143"/>
      <c r="D565" s="143"/>
      <c r="E565" s="144"/>
      <c r="F565" s="144"/>
    </row>
    <row r="566" spans="2:6" x14ac:dyDescent="0.35">
      <c r="B566" s="143"/>
      <c r="C566" s="143"/>
      <c r="D566" s="143"/>
      <c r="E566" s="144"/>
      <c r="F566" s="144"/>
    </row>
    <row r="567" spans="2:6" x14ac:dyDescent="0.35">
      <c r="B567" s="143"/>
      <c r="C567" s="143"/>
      <c r="D567" s="143"/>
      <c r="E567" s="144"/>
      <c r="F567" s="144"/>
    </row>
    <row r="568" spans="2:6" x14ac:dyDescent="0.35">
      <c r="B568" s="143"/>
      <c r="C568" s="143"/>
      <c r="D568" s="143"/>
      <c r="E568" s="144"/>
      <c r="F568" s="144"/>
    </row>
    <row r="569" spans="2:6" x14ac:dyDescent="0.35">
      <c r="B569" s="143"/>
      <c r="C569" s="143"/>
      <c r="D569" s="143"/>
      <c r="E569" s="144"/>
      <c r="F569" s="144"/>
    </row>
    <row r="570" spans="2:6" x14ac:dyDescent="0.35">
      <c r="B570" s="143"/>
      <c r="C570" s="143"/>
      <c r="D570" s="143"/>
      <c r="E570" s="144"/>
      <c r="F570" s="144"/>
    </row>
    <row r="571" spans="2:6" x14ac:dyDescent="0.35">
      <c r="B571" s="143"/>
      <c r="C571" s="143"/>
      <c r="D571" s="143"/>
      <c r="E571" s="144"/>
      <c r="F571" s="144"/>
    </row>
    <row r="572" spans="2:6" x14ac:dyDescent="0.35">
      <c r="B572" s="143"/>
      <c r="C572" s="143"/>
      <c r="D572" s="143"/>
      <c r="E572" s="144"/>
      <c r="F572" s="144"/>
    </row>
    <row r="573" spans="2:6" x14ac:dyDescent="0.35">
      <c r="B573" s="143"/>
      <c r="C573" s="143"/>
      <c r="D573" s="143"/>
      <c r="E573" s="144"/>
      <c r="F573" s="144"/>
    </row>
    <row r="574" spans="2:6" x14ac:dyDescent="0.35">
      <c r="B574" s="143"/>
      <c r="C574" s="143"/>
      <c r="D574" s="143"/>
      <c r="E574" s="144"/>
      <c r="F574" s="144"/>
    </row>
    <row r="575" spans="2:6" x14ac:dyDescent="0.35">
      <c r="B575" s="143"/>
      <c r="C575" s="143"/>
      <c r="D575" s="143"/>
      <c r="E575" s="144"/>
      <c r="F575" s="144"/>
    </row>
    <row r="576" spans="2:6" x14ac:dyDescent="0.35">
      <c r="B576" s="143"/>
      <c r="C576" s="143"/>
      <c r="D576" s="143"/>
      <c r="E576" s="144"/>
      <c r="F576" s="144"/>
    </row>
    <row r="577" spans="2:6" x14ac:dyDescent="0.35">
      <c r="B577" s="143"/>
      <c r="C577" s="143"/>
      <c r="D577" s="143"/>
      <c r="E577" s="144"/>
      <c r="F577" s="144"/>
    </row>
    <row r="578" spans="2:6" x14ac:dyDescent="0.35">
      <c r="B578" s="143"/>
      <c r="C578" s="143"/>
      <c r="D578" s="143"/>
      <c r="E578" s="144"/>
      <c r="F578" s="144"/>
    </row>
    <row r="579" spans="2:6" x14ac:dyDescent="0.35">
      <c r="B579" s="143"/>
      <c r="C579" s="143"/>
      <c r="D579" s="143"/>
      <c r="E579" s="144"/>
      <c r="F579" s="144"/>
    </row>
    <row r="580" spans="2:6" x14ac:dyDescent="0.35">
      <c r="B580" s="143"/>
      <c r="C580" s="143"/>
      <c r="D580" s="143"/>
      <c r="E580" s="144"/>
      <c r="F580" s="144"/>
    </row>
    <row r="581" spans="2:6" x14ac:dyDescent="0.35">
      <c r="B581" s="143"/>
      <c r="C581" s="143"/>
      <c r="D581" s="143"/>
      <c r="E581" s="144"/>
      <c r="F581" s="144"/>
    </row>
    <row r="582" spans="2:6" x14ac:dyDescent="0.35">
      <c r="B582" s="143"/>
      <c r="C582" s="143"/>
      <c r="D582" s="143"/>
      <c r="E582" s="144"/>
      <c r="F582" s="144"/>
    </row>
    <row r="583" spans="2:6" x14ac:dyDescent="0.35">
      <c r="B583" s="143"/>
      <c r="C583" s="143"/>
      <c r="D583" s="143"/>
      <c r="E583" s="144"/>
      <c r="F583" s="144"/>
    </row>
    <row r="584" spans="2:6" x14ac:dyDescent="0.35">
      <c r="B584" s="143"/>
      <c r="C584" s="143"/>
      <c r="D584" s="143"/>
      <c r="E584" s="144"/>
      <c r="F584" s="144"/>
    </row>
    <row r="585" spans="2:6" x14ac:dyDescent="0.35">
      <c r="B585" s="143"/>
      <c r="C585" s="143"/>
      <c r="D585" s="143"/>
      <c r="E585" s="144"/>
      <c r="F585" s="144"/>
    </row>
    <row r="586" spans="2:6" x14ac:dyDescent="0.35">
      <c r="B586" s="143"/>
      <c r="C586" s="143"/>
      <c r="D586" s="143"/>
      <c r="E586" s="144"/>
      <c r="F586" s="144"/>
    </row>
    <row r="587" spans="2:6" x14ac:dyDescent="0.35">
      <c r="B587" s="143"/>
      <c r="C587" s="143"/>
      <c r="D587" s="143"/>
      <c r="E587" s="144"/>
      <c r="F587" s="144"/>
    </row>
    <row r="588" spans="2:6" x14ac:dyDescent="0.35">
      <c r="B588" s="143"/>
      <c r="C588" s="143"/>
      <c r="D588" s="143"/>
      <c r="E588" s="144"/>
      <c r="F588" s="144"/>
    </row>
    <row r="589" spans="2:6" x14ac:dyDescent="0.35">
      <c r="B589" s="143"/>
      <c r="C589" s="143"/>
      <c r="D589" s="143"/>
      <c r="E589" s="144"/>
      <c r="F589" s="144"/>
    </row>
    <row r="590" spans="2:6" x14ac:dyDescent="0.35">
      <c r="B590" s="143"/>
      <c r="C590" s="143"/>
      <c r="D590" s="143"/>
      <c r="E590" s="144"/>
      <c r="F590" s="144"/>
    </row>
    <row r="591" spans="2:6" x14ac:dyDescent="0.35">
      <c r="B591" s="143"/>
      <c r="C591" s="143"/>
      <c r="D591" s="143"/>
      <c r="E591" s="144"/>
      <c r="F591" s="144"/>
    </row>
    <row r="592" spans="2:6" x14ac:dyDescent="0.35">
      <c r="B592" s="143"/>
      <c r="C592" s="143"/>
      <c r="D592" s="143"/>
      <c r="E592" s="144"/>
      <c r="F592" s="144"/>
    </row>
    <row r="593" spans="2:6" x14ac:dyDescent="0.35">
      <c r="B593" s="143"/>
      <c r="C593" s="143"/>
      <c r="D593" s="143"/>
      <c r="E593" s="144"/>
      <c r="F593" s="144"/>
    </row>
    <row r="594" spans="2:6" x14ac:dyDescent="0.35">
      <c r="B594" s="143"/>
      <c r="C594" s="143"/>
      <c r="D594" s="143"/>
      <c r="E594" s="144"/>
      <c r="F594" s="144"/>
    </row>
    <row r="595" spans="2:6" x14ac:dyDescent="0.35">
      <c r="B595" s="143"/>
      <c r="C595" s="143"/>
      <c r="D595" s="143"/>
      <c r="E595" s="144"/>
      <c r="F595" s="144"/>
    </row>
    <row r="596" spans="2:6" x14ac:dyDescent="0.35">
      <c r="B596" s="143"/>
      <c r="C596" s="143"/>
      <c r="D596" s="143"/>
      <c r="E596" s="144"/>
      <c r="F596" s="144"/>
    </row>
    <row r="597" spans="2:6" x14ac:dyDescent="0.35">
      <c r="B597" s="143"/>
      <c r="C597" s="143"/>
      <c r="D597" s="143"/>
      <c r="E597" s="144"/>
      <c r="F597" s="144"/>
    </row>
    <row r="598" spans="2:6" x14ac:dyDescent="0.35">
      <c r="B598" s="143"/>
      <c r="C598" s="143"/>
      <c r="D598" s="143"/>
      <c r="E598" s="144"/>
      <c r="F598" s="144"/>
    </row>
    <row r="599" spans="2:6" x14ac:dyDescent="0.35">
      <c r="B599" s="143"/>
      <c r="C599" s="143"/>
      <c r="D599" s="143"/>
      <c r="E599" s="144"/>
      <c r="F599" s="144"/>
    </row>
    <row r="600" spans="2:6" x14ac:dyDescent="0.35">
      <c r="B600" s="143"/>
      <c r="C600" s="143"/>
      <c r="D600" s="143"/>
      <c r="E600" s="144"/>
      <c r="F600" s="144"/>
    </row>
    <row r="601" spans="2:6" x14ac:dyDescent="0.35">
      <c r="B601" s="143"/>
      <c r="C601" s="143"/>
      <c r="D601" s="143"/>
      <c r="E601" s="144"/>
      <c r="F601" s="144"/>
    </row>
    <row r="602" spans="2:6" x14ac:dyDescent="0.35">
      <c r="B602" s="143"/>
      <c r="C602" s="143"/>
      <c r="D602" s="143"/>
      <c r="E602" s="144"/>
      <c r="F602" s="144"/>
    </row>
    <row r="603" spans="2:6" x14ac:dyDescent="0.35">
      <c r="B603" s="143"/>
      <c r="C603" s="143"/>
      <c r="D603" s="143"/>
      <c r="E603" s="144"/>
      <c r="F603" s="144"/>
    </row>
    <row r="604" spans="2:6" x14ac:dyDescent="0.35">
      <c r="B604" s="143"/>
      <c r="C604" s="143"/>
      <c r="D604" s="143"/>
      <c r="E604" s="144"/>
      <c r="F604" s="144"/>
    </row>
    <row r="605" spans="2:6" x14ac:dyDescent="0.35">
      <c r="B605" s="143"/>
      <c r="C605" s="143"/>
      <c r="D605" s="143"/>
      <c r="E605" s="144"/>
      <c r="F605" s="144"/>
    </row>
    <row r="606" spans="2:6" x14ac:dyDescent="0.35">
      <c r="B606" s="143"/>
      <c r="C606" s="143"/>
      <c r="D606" s="143"/>
      <c r="E606" s="144"/>
      <c r="F606" s="144"/>
    </row>
    <row r="607" spans="2:6" x14ac:dyDescent="0.35">
      <c r="B607" s="143"/>
      <c r="C607" s="143"/>
      <c r="D607" s="143"/>
      <c r="E607" s="144"/>
      <c r="F607" s="144"/>
    </row>
    <row r="608" spans="2:6" x14ac:dyDescent="0.35">
      <c r="B608" s="143"/>
      <c r="C608" s="143"/>
      <c r="D608" s="143"/>
      <c r="E608" s="144"/>
      <c r="F608" s="144"/>
    </row>
    <row r="609" spans="2:6" x14ac:dyDescent="0.35">
      <c r="B609" s="143"/>
      <c r="C609" s="143"/>
      <c r="D609" s="143"/>
      <c r="E609" s="144"/>
      <c r="F609" s="144"/>
    </row>
    <row r="610" spans="2:6" x14ac:dyDescent="0.35">
      <c r="B610" s="143"/>
      <c r="C610" s="143"/>
      <c r="D610" s="143"/>
      <c r="E610" s="144"/>
      <c r="F610" s="144"/>
    </row>
    <row r="611" spans="2:6" x14ac:dyDescent="0.35">
      <c r="B611" s="143"/>
      <c r="C611" s="143"/>
      <c r="D611" s="143"/>
      <c r="E611" s="144"/>
      <c r="F611" s="144"/>
    </row>
    <row r="612" spans="2:6" x14ac:dyDescent="0.35">
      <c r="B612" s="143"/>
      <c r="C612" s="143"/>
      <c r="D612" s="143"/>
      <c r="E612" s="144"/>
      <c r="F612" s="144"/>
    </row>
    <row r="613" spans="2:6" x14ac:dyDescent="0.35">
      <c r="B613" s="143"/>
      <c r="C613" s="143"/>
      <c r="D613" s="143"/>
      <c r="E613" s="144"/>
      <c r="F613" s="144"/>
    </row>
    <row r="614" spans="2:6" x14ac:dyDescent="0.35">
      <c r="B614" s="143"/>
      <c r="C614" s="143"/>
      <c r="D614" s="143"/>
      <c r="E614" s="144"/>
      <c r="F614" s="144"/>
    </row>
    <row r="615" spans="2:6" x14ac:dyDescent="0.35">
      <c r="B615" s="143"/>
      <c r="C615" s="143"/>
      <c r="D615" s="143"/>
      <c r="E615" s="144"/>
      <c r="F615" s="144"/>
    </row>
    <row r="616" spans="2:6" x14ac:dyDescent="0.35">
      <c r="B616" s="143"/>
      <c r="C616" s="143"/>
      <c r="D616" s="143"/>
      <c r="E616" s="144"/>
      <c r="F616" s="144"/>
    </row>
    <row r="617" spans="2:6" x14ac:dyDescent="0.35">
      <c r="B617" s="143"/>
      <c r="C617" s="143"/>
      <c r="D617" s="143"/>
      <c r="E617" s="144"/>
      <c r="F617" s="144"/>
    </row>
    <row r="618" spans="2:6" x14ac:dyDescent="0.35">
      <c r="B618" s="143"/>
      <c r="C618" s="143"/>
      <c r="D618" s="143"/>
      <c r="E618" s="144"/>
      <c r="F618" s="144"/>
    </row>
    <row r="619" spans="2:6" x14ac:dyDescent="0.35">
      <c r="B619" s="143"/>
      <c r="C619" s="143"/>
      <c r="D619" s="143"/>
      <c r="E619" s="144"/>
      <c r="F619" s="144"/>
    </row>
    <row r="620" spans="2:6" x14ac:dyDescent="0.35">
      <c r="B620" s="143"/>
      <c r="C620" s="143"/>
      <c r="D620" s="143"/>
      <c r="E620" s="144"/>
      <c r="F620" s="144"/>
    </row>
    <row r="621" spans="2:6" x14ac:dyDescent="0.35">
      <c r="B621" s="143"/>
      <c r="C621" s="143"/>
      <c r="D621" s="143"/>
      <c r="E621" s="144"/>
      <c r="F621" s="144"/>
    </row>
    <row r="622" spans="2:6" x14ac:dyDescent="0.35">
      <c r="B622" s="143"/>
      <c r="C622" s="143"/>
      <c r="D622" s="143"/>
      <c r="E622" s="144"/>
      <c r="F622" s="144"/>
    </row>
    <row r="623" spans="2:6" x14ac:dyDescent="0.35">
      <c r="B623" s="143"/>
      <c r="C623" s="143"/>
      <c r="D623" s="143"/>
      <c r="E623" s="144"/>
      <c r="F623" s="144"/>
    </row>
    <row r="624" spans="2:6" x14ac:dyDescent="0.35">
      <c r="B624" s="143"/>
      <c r="C624" s="143"/>
      <c r="D624" s="143"/>
      <c r="E624" s="144"/>
      <c r="F624" s="144"/>
    </row>
    <row r="625" spans="2:6" x14ac:dyDescent="0.35">
      <c r="B625" s="143"/>
      <c r="C625" s="143"/>
      <c r="D625" s="143"/>
      <c r="E625" s="144"/>
      <c r="F625" s="144"/>
    </row>
    <row r="626" spans="2:6" x14ac:dyDescent="0.35">
      <c r="B626" s="143"/>
      <c r="C626" s="143"/>
      <c r="D626" s="143"/>
      <c r="E626" s="144"/>
      <c r="F626" s="144"/>
    </row>
    <row r="627" spans="2:6" x14ac:dyDescent="0.35">
      <c r="B627" s="143"/>
      <c r="C627" s="143"/>
      <c r="D627" s="143"/>
      <c r="E627" s="144"/>
      <c r="F627" s="144"/>
    </row>
    <row r="628" spans="2:6" x14ac:dyDescent="0.35">
      <c r="B628" s="143"/>
      <c r="C628" s="143"/>
      <c r="D628" s="143"/>
      <c r="E628" s="144"/>
      <c r="F628" s="144"/>
    </row>
    <row r="629" spans="2:6" x14ac:dyDescent="0.35">
      <c r="B629" s="143"/>
      <c r="C629" s="143"/>
      <c r="D629" s="143"/>
      <c r="E629" s="144"/>
      <c r="F629" s="144"/>
    </row>
    <row r="630" spans="2:6" x14ac:dyDescent="0.35">
      <c r="B630" s="143"/>
      <c r="C630" s="143"/>
      <c r="D630" s="143"/>
      <c r="E630" s="144"/>
      <c r="F630" s="144"/>
    </row>
    <row r="631" spans="2:6" x14ac:dyDescent="0.35">
      <c r="B631" s="143"/>
      <c r="C631" s="143"/>
      <c r="D631" s="143"/>
      <c r="E631" s="144"/>
      <c r="F631" s="144"/>
    </row>
    <row r="632" spans="2:6" x14ac:dyDescent="0.35">
      <c r="B632" s="143"/>
      <c r="C632" s="143"/>
      <c r="D632" s="143"/>
      <c r="E632" s="144"/>
      <c r="F632" s="144"/>
    </row>
    <row r="633" spans="2:6" x14ac:dyDescent="0.35">
      <c r="B633" s="143"/>
      <c r="C633" s="143"/>
      <c r="D633" s="143"/>
      <c r="E633" s="144"/>
      <c r="F633" s="144"/>
    </row>
    <row r="634" spans="2:6" x14ac:dyDescent="0.35">
      <c r="B634" s="143"/>
      <c r="C634" s="143"/>
      <c r="D634" s="143"/>
      <c r="E634" s="144"/>
      <c r="F634" s="144"/>
    </row>
    <row r="635" spans="2:6" x14ac:dyDescent="0.35">
      <c r="B635" s="143"/>
      <c r="C635" s="143"/>
      <c r="D635" s="143"/>
      <c r="E635" s="144"/>
      <c r="F635" s="144"/>
    </row>
    <row r="636" spans="2:6" x14ac:dyDescent="0.35">
      <c r="B636" s="143"/>
      <c r="C636" s="143"/>
      <c r="D636" s="143"/>
      <c r="E636" s="144"/>
      <c r="F636" s="144"/>
    </row>
    <row r="637" spans="2:6" x14ac:dyDescent="0.35">
      <c r="B637" s="143"/>
      <c r="C637" s="143"/>
      <c r="D637" s="143"/>
      <c r="E637" s="144"/>
      <c r="F637" s="144"/>
    </row>
    <row r="638" spans="2:6" x14ac:dyDescent="0.35">
      <c r="B638" s="143"/>
      <c r="C638" s="143"/>
      <c r="D638" s="143"/>
      <c r="E638" s="144"/>
      <c r="F638" s="144"/>
    </row>
    <row r="639" spans="2:6" x14ac:dyDescent="0.35">
      <c r="B639" s="143"/>
      <c r="C639" s="143"/>
      <c r="D639" s="143"/>
      <c r="E639" s="144"/>
      <c r="F639" s="144"/>
    </row>
    <row r="640" spans="2:6" x14ac:dyDescent="0.35">
      <c r="B640" s="143"/>
      <c r="C640" s="143"/>
      <c r="D640" s="143"/>
      <c r="E640" s="144"/>
      <c r="F640" s="144"/>
    </row>
    <row r="641" spans="2:6" x14ac:dyDescent="0.35">
      <c r="B641" s="143"/>
      <c r="C641" s="143"/>
      <c r="D641" s="143"/>
      <c r="E641" s="144"/>
      <c r="F641" s="144"/>
    </row>
    <row r="642" spans="2:6" x14ac:dyDescent="0.35">
      <c r="B642" s="143"/>
      <c r="C642" s="143"/>
      <c r="D642" s="143"/>
      <c r="E642" s="144"/>
      <c r="F642" s="144"/>
    </row>
    <row r="643" spans="2:6" x14ac:dyDescent="0.35">
      <c r="B643" s="143"/>
      <c r="C643" s="143"/>
      <c r="D643" s="143"/>
      <c r="E643" s="144"/>
      <c r="F643" s="144"/>
    </row>
    <row r="644" spans="2:6" x14ac:dyDescent="0.35">
      <c r="B644" s="143"/>
      <c r="C644" s="143"/>
      <c r="D644" s="143"/>
      <c r="E644" s="144"/>
      <c r="F644" s="144"/>
    </row>
    <row r="645" spans="2:6" x14ac:dyDescent="0.35">
      <c r="B645" s="143"/>
      <c r="C645" s="143"/>
      <c r="D645" s="143"/>
      <c r="E645" s="144"/>
      <c r="F645" s="144"/>
    </row>
    <row r="646" spans="2:6" x14ac:dyDescent="0.35">
      <c r="B646" s="143"/>
      <c r="C646" s="143"/>
      <c r="D646" s="143"/>
      <c r="E646" s="144"/>
      <c r="F646" s="144"/>
    </row>
    <row r="647" spans="2:6" x14ac:dyDescent="0.35">
      <c r="B647" s="143"/>
      <c r="C647" s="143"/>
      <c r="D647" s="143"/>
      <c r="E647" s="144"/>
      <c r="F647" s="144"/>
    </row>
    <row r="648" spans="2:6" x14ac:dyDescent="0.35">
      <c r="B648" s="143"/>
      <c r="C648" s="143"/>
      <c r="D648" s="143"/>
      <c r="E648" s="144"/>
      <c r="F648" s="144"/>
    </row>
    <row r="649" spans="2:6" x14ac:dyDescent="0.35">
      <c r="B649" s="143"/>
      <c r="C649" s="143"/>
      <c r="D649" s="143"/>
      <c r="E649" s="144"/>
      <c r="F649" s="144"/>
    </row>
    <row r="650" spans="2:6" x14ac:dyDescent="0.35">
      <c r="B650" s="143"/>
      <c r="C650" s="143"/>
      <c r="D650" s="143"/>
      <c r="E650" s="144"/>
      <c r="F650" s="144"/>
    </row>
    <row r="651" spans="2:6" x14ac:dyDescent="0.35">
      <c r="B651" s="143"/>
      <c r="C651" s="143"/>
      <c r="D651" s="143"/>
      <c r="E651" s="144"/>
      <c r="F651" s="144"/>
    </row>
    <row r="652" spans="2:6" x14ac:dyDescent="0.35">
      <c r="B652" s="143"/>
      <c r="C652" s="143"/>
      <c r="D652" s="143"/>
      <c r="E652" s="144"/>
      <c r="F652" s="144"/>
    </row>
    <row r="653" spans="2:6" x14ac:dyDescent="0.35">
      <c r="B653" s="143"/>
      <c r="C653" s="143"/>
      <c r="D653" s="143"/>
      <c r="E653" s="144"/>
      <c r="F653" s="144"/>
    </row>
    <row r="654" spans="2:6" x14ac:dyDescent="0.35">
      <c r="B654" s="143"/>
      <c r="C654" s="143"/>
      <c r="D654" s="143"/>
      <c r="E654" s="144"/>
      <c r="F654" s="144"/>
    </row>
    <row r="655" spans="2:6" x14ac:dyDescent="0.35">
      <c r="B655" s="143"/>
      <c r="C655" s="143"/>
      <c r="D655" s="143"/>
      <c r="E655" s="144"/>
      <c r="F655" s="144"/>
    </row>
    <row r="656" spans="2:6" x14ac:dyDescent="0.35">
      <c r="B656" s="143"/>
      <c r="C656" s="143"/>
      <c r="D656" s="143"/>
      <c r="E656" s="144"/>
      <c r="F656" s="144"/>
    </row>
    <row r="657" spans="2:6" x14ac:dyDescent="0.35">
      <c r="B657" s="143"/>
      <c r="C657" s="143"/>
      <c r="D657" s="143"/>
      <c r="E657" s="144"/>
      <c r="F657" s="144"/>
    </row>
    <row r="658" spans="2:6" x14ac:dyDescent="0.35">
      <c r="B658" s="143"/>
      <c r="C658" s="143"/>
      <c r="D658" s="143"/>
      <c r="E658" s="144"/>
      <c r="F658" s="144"/>
    </row>
    <row r="659" spans="2:6" x14ac:dyDescent="0.35">
      <c r="B659" s="143"/>
      <c r="C659" s="143"/>
      <c r="D659" s="143"/>
      <c r="E659" s="144"/>
      <c r="F659" s="144"/>
    </row>
    <row r="660" spans="2:6" x14ac:dyDescent="0.35">
      <c r="B660" s="143"/>
      <c r="C660" s="143"/>
      <c r="D660" s="143"/>
      <c r="E660" s="144"/>
      <c r="F660" s="144"/>
    </row>
    <row r="661" spans="2:6" x14ac:dyDescent="0.35">
      <c r="B661" s="143"/>
      <c r="C661" s="143"/>
      <c r="D661" s="143"/>
      <c r="E661" s="144"/>
      <c r="F661" s="144"/>
    </row>
    <row r="662" spans="2:6" x14ac:dyDescent="0.35">
      <c r="B662" s="143"/>
      <c r="C662" s="143"/>
      <c r="D662" s="143"/>
      <c r="E662" s="144"/>
      <c r="F662" s="144"/>
    </row>
    <row r="663" spans="2:6" x14ac:dyDescent="0.35">
      <c r="B663" s="143"/>
      <c r="C663" s="143"/>
      <c r="D663" s="143"/>
      <c r="E663" s="144"/>
      <c r="F663" s="144"/>
    </row>
    <row r="664" spans="2:6" x14ac:dyDescent="0.35">
      <c r="B664" s="143"/>
      <c r="C664" s="143"/>
      <c r="D664" s="143"/>
      <c r="E664" s="144"/>
      <c r="F664" s="144"/>
    </row>
    <row r="665" spans="2:6" x14ac:dyDescent="0.35">
      <c r="B665" s="143"/>
      <c r="C665" s="143"/>
      <c r="D665" s="143"/>
      <c r="E665" s="144"/>
      <c r="F665" s="144"/>
    </row>
    <row r="666" spans="2:6" x14ac:dyDescent="0.35">
      <c r="B666" s="143"/>
      <c r="C666" s="143"/>
      <c r="D666" s="143"/>
      <c r="E666" s="144"/>
      <c r="F666" s="144"/>
    </row>
    <row r="667" spans="2:6" x14ac:dyDescent="0.35">
      <c r="B667" s="143"/>
      <c r="C667" s="143"/>
      <c r="D667" s="143"/>
      <c r="E667" s="144"/>
      <c r="F667" s="144"/>
    </row>
    <row r="668" spans="2:6" x14ac:dyDescent="0.35">
      <c r="B668" s="143"/>
      <c r="C668" s="143"/>
      <c r="D668" s="143"/>
      <c r="E668" s="144"/>
      <c r="F668" s="144"/>
    </row>
    <row r="669" spans="2:6" x14ac:dyDescent="0.35">
      <c r="B669" s="143"/>
      <c r="C669" s="143"/>
      <c r="D669" s="143"/>
      <c r="E669" s="144"/>
      <c r="F669" s="144"/>
    </row>
    <row r="670" spans="2:6" x14ac:dyDescent="0.35">
      <c r="B670" s="143"/>
      <c r="C670" s="143"/>
      <c r="D670" s="143"/>
      <c r="E670" s="144"/>
      <c r="F670" s="144"/>
    </row>
    <row r="671" spans="2:6" x14ac:dyDescent="0.35">
      <c r="B671" s="143"/>
      <c r="C671" s="143"/>
      <c r="D671" s="143"/>
      <c r="E671" s="144"/>
      <c r="F671" s="144"/>
    </row>
    <row r="672" spans="2:6" x14ac:dyDescent="0.35">
      <c r="B672" s="143"/>
      <c r="C672" s="143"/>
      <c r="D672" s="143"/>
      <c r="E672" s="144"/>
      <c r="F672" s="144"/>
    </row>
    <row r="673" spans="2:6" x14ac:dyDescent="0.35">
      <c r="B673" s="143"/>
      <c r="C673" s="143"/>
      <c r="D673" s="143"/>
      <c r="E673" s="144"/>
      <c r="F673" s="144"/>
    </row>
    <row r="674" spans="2:6" x14ac:dyDescent="0.35">
      <c r="B674" s="143"/>
      <c r="C674" s="143"/>
      <c r="D674" s="143"/>
      <c r="E674" s="144"/>
      <c r="F674" s="144"/>
    </row>
    <row r="675" spans="2:6" x14ac:dyDescent="0.35">
      <c r="B675" s="143"/>
      <c r="C675" s="143"/>
      <c r="D675" s="143"/>
      <c r="E675" s="144"/>
      <c r="F675" s="144"/>
    </row>
    <row r="676" spans="2:6" x14ac:dyDescent="0.35">
      <c r="B676" s="143"/>
      <c r="C676" s="143"/>
      <c r="D676" s="143"/>
      <c r="E676" s="144"/>
      <c r="F676" s="144"/>
    </row>
    <row r="677" spans="2:6" x14ac:dyDescent="0.35">
      <c r="B677" s="143"/>
      <c r="C677" s="143"/>
      <c r="D677" s="143"/>
      <c r="E677" s="144"/>
      <c r="F677" s="144"/>
    </row>
    <row r="678" spans="2:6" x14ac:dyDescent="0.35">
      <c r="B678" s="143"/>
      <c r="C678" s="143"/>
      <c r="D678" s="143"/>
      <c r="E678" s="144"/>
      <c r="F678" s="144"/>
    </row>
    <row r="679" spans="2:6" x14ac:dyDescent="0.35">
      <c r="B679" s="143"/>
      <c r="C679" s="143"/>
      <c r="D679" s="143"/>
      <c r="E679" s="144"/>
      <c r="F679" s="144"/>
    </row>
    <row r="680" spans="2:6" x14ac:dyDescent="0.35">
      <c r="B680" s="143"/>
      <c r="C680" s="143"/>
      <c r="D680" s="143"/>
      <c r="E680" s="144"/>
      <c r="F680" s="144"/>
    </row>
    <row r="681" spans="2:6" x14ac:dyDescent="0.35">
      <c r="B681" s="143"/>
      <c r="C681" s="143"/>
      <c r="D681" s="143"/>
      <c r="E681" s="144"/>
      <c r="F681" s="144"/>
    </row>
    <row r="682" spans="2:6" x14ac:dyDescent="0.35">
      <c r="B682" s="143"/>
      <c r="C682" s="143"/>
      <c r="D682" s="143"/>
      <c r="E682" s="144"/>
      <c r="F682" s="144"/>
    </row>
    <row r="683" spans="2:6" x14ac:dyDescent="0.35">
      <c r="B683" s="143"/>
      <c r="C683" s="143"/>
      <c r="D683" s="143"/>
      <c r="E683" s="144"/>
      <c r="F683" s="144"/>
    </row>
    <row r="684" spans="2:6" x14ac:dyDescent="0.35">
      <c r="B684" s="143"/>
      <c r="C684" s="143"/>
      <c r="D684" s="143"/>
      <c r="E684" s="144"/>
      <c r="F684" s="144"/>
    </row>
    <row r="685" spans="2:6" x14ac:dyDescent="0.35">
      <c r="B685" s="143"/>
      <c r="C685" s="143"/>
      <c r="D685" s="143"/>
      <c r="E685" s="144"/>
      <c r="F685" s="144"/>
    </row>
    <row r="686" spans="2:6" x14ac:dyDescent="0.35">
      <c r="B686" s="143"/>
      <c r="C686" s="143"/>
      <c r="D686" s="143"/>
      <c r="E686" s="144"/>
      <c r="F686" s="144"/>
    </row>
    <row r="687" spans="2:6" x14ac:dyDescent="0.35">
      <c r="B687" s="143"/>
      <c r="C687" s="143"/>
      <c r="D687" s="143"/>
      <c r="E687" s="144"/>
      <c r="F687" s="144"/>
    </row>
    <row r="688" spans="2:6" x14ac:dyDescent="0.35">
      <c r="B688" s="143"/>
      <c r="C688" s="143"/>
      <c r="D688" s="143"/>
      <c r="E688" s="144"/>
      <c r="F688" s="144"/>
    </row>
    <row r="689" spans="2:6" x14ac:dyDescent="0.35">
      <c r="B689" s="143"/>
      <c r="C689" s="143"/>
      <c r="D689" s="143"/>
      <c r="E689" s="144"/>
      <c r="F689" s="144"/>
    </row>
    <row r="690" spans="2:6" x14ac:dyDescent="0.35">
      <c r="B690" s="143"/>
      <c r="C690" s="143"/>
      <c r="D690" s="143"/>
      <c r="E690" s="144"/>
      <c r="F690" s="144"/>
    </row>
    <row r="691" spans="2:6" x14ac:dyDescent="0.35">
      <c r="B691" s="143"/>
      <c r="C691" s="143"/>
      <c r="D691" s="143"/>
      <c r="E691" s="144"/>
      <c r="F691" s="144"/>
    </row>
    <row r="692" spans="2:6" x14ac:dyDescent="0.35">
      <c r="B692" s="143"/>
      <c r="C692" s="143"/>
      <c r="D692" s="143"/>
      <c r="E692" s="144"/>
      <c r="F692" s="144"/>
    </row>
    <row r="693" spans="2:6" x14ac:dyDescent="0.35">
      <c r="B693" s="143"/>
      <c r="C693" s="143"/>
      <c r="D693" s="143"/>
      <c r="E693" s="144"/>
      <c r="F693" s="144"/>
    </row>
    <row r="694" spans="2:6" x14ac:dyDescent="0.35">
      <c r="B694" s="143"/>
      <c r="C694" s="143"/>
      <c r="D694" s="143"/>
      <c r="E694" s="144"/>
      <c r="F694" s="144"/>
    </row>
    <row r="695" spans="2:6" x14ac:dyDescent="0.35">
      <c r="B695" s="143"/>
      <c r="C695" s="143"/>
      <c r="D695" s="143"/>
      <c r="E695" s="144"/>
      <c r="F695" s="144"/>
    </row>
    <row r="696" spans="2:6" x14ac:dyDescent="0.35">
      <c r="B696" s="143"/>
      <c r="C696" s="143"/>
      <c r="D696" s="143"/>
      <c r="E696" s="144"/>
      <c r="F696" s="144"/>
    </row>
    <row r="697" spans="2:6" x14ac:dyDescent="0.35">
      <c r="B697" s="143"/>
      <c r="C697" s="143"/>
      <c r="D697" s="143"/>
      <c r="E697" s="144"/>
      <c r="F697" s="144"/>
    </row>
    <row r="698" spans="2:6" x14ac:dyDescent="0.35">
      <c r="B698" s="143"/>
      <c r="C698" s="143"/>
      <c r="D698" s="143"/>
      <c r="E698" s="144"/>
      <c r="F698" s="144"/>
    </row>
    <row r="699" spans="2:6" x14ac:dyDescent="0.35">
      <c r="B699" s="143"/>
      <c r="C699" s="143"/>
      <c r="D699" s="143"/>
      <c r="E699" s="144"/>
      <c r="F699" s="144"/>
    </row>
    <row r="700" spans="2:6" x14ac:dyDescent="0.35">
      <c r="B700" s="143"/>
      <c r="C700" s="143"/>
      <c r="D700" s="143"/>
      <c r="E700" s="144"/>
      <c r="F700" s="144"/>
    </row>
    <row r="701" spans="2:6" x14ac:dyDescent="0.35">
      <c r="B701" s="143"/>
      <c r="C701" s="143"/>
      <c r="D701" s="143"/>
      <c r="E701" s="144"/>
      <c r="F701" s="144"/>
    </row>
    <row r="702" spans="2:6" x14ac:dyDescent="0.35">
      <c r="B702" s="143"/>
      <c r="C702" s="143"/>
      <c r="D702" s="143"/>
      <c r="E702" s="144"/>
      <c r="F702" s="144"/>
    </row>
    <row r="703" spans="2:6" x14ac:dyDescent="0.35">
      <c r="B703" s="143"/>
      <c r="C703" s="143"/>
      <c r="D703" s="143"/>
      <c r="E703" s="144"/>
      <c r="F703" s="144"/>
    </row>
    <row r="704" spans="2:6" x14ac:dyDescent="0.35">
      <c r="B704" s="143"/>
      <c r="C704" s="143"/>
      <c r="D704" s="143"/>
      <c r="E704" s="144"/>
      <c r="F704" s="144"/>
    </row>
    <row r="705" spans="2:6" x14ac:dyDescent="0.35">
      <c r="B705" s="143"/>
      <c r="C705" s="143"/>
      <c r="D705" s="143"/>
      <c r="E705" s="144"/>
      <c r="F705" s="144"/>
    </row>
    <row r="706" spans="2:6" x14ac:dyDescent="0.35">
      <c r="B706" s="143"/>
      <c r="C706" s="143"/>
      <c r="D706" s="143"/>
      <c r="E706" s="144"/>
      <c r="F706" s="144"/>
    </row>
    <row r="707" spans="2:6" x14ac:dyDescent="0.35">
      <c r="B707" s="143"/>
      <c r="C707" s="143"/>
      <c r="D707" s="143"/>
      <c r="E707" s="144"/>
      <c r="F707" s="144"/>
    </row>
    <row r="708" spans="2:6" x14ac:dyDescent="0.35">
      <c r="B708" s="143"/>
      <c r="C708" s="143"/>
      <c r="D708" s="143"/>
      <c r="E708" s="144"/>
      <c r="F708" s="144"/>
    </row>
    <row r="709" spans="2:6" x14ac:dyDescent="0.35">
      <c r="B709" s="143"/>
      <c r="C709" s="143"/>
      <c r="D709" s="143"/>
      <c r="E709" s="144"/>
      <c r="F709" s="144"/>
    </row>
    <row r="710" spans="2:6" x14ac:dyDescent="0.35">
      <c r="B710" s="143"/>
      <c r="C710" s="143"/>
      <c r="D710" s="143"/>
      <c r="E710" s="144"/>
      <c r="F710" s="144"/>
    </row>
    <row r="711" spans="2:6" x14ac:dyDescent="0.35">
      <c r="B711" s="143"/>
      <c r="C711" s="143"/>
      <c r="D711" s="143"/>
      <c r="E711" s="144"/>
      <c r="F711" s="144"/>
    </row>
    <row r="712" spans="2:6" x14ac:dyDescent="0.35">
      <c r="B712" s="143"/>
      <c r="C712" s="143"/>
      <c r="D712" s="143"/>
      <c r="E712" s="144"/>
      <c r="F712" s="144"/>
    </row>
    <row r="713" spans="2:6" x14ac:dyDescent="0.35">
      <c r="B713" s="143"/>
      <c r="C713" s="143"/>
      <c r="D713" s="143"/>
      <c r="E713" s="144"/>
      <c r="F713" s="144"/>
    </row>
    <row r="714" spans="2:6" x14ac:dyDescent="0.35">
      <c r="B714" s="143"/>
      <c r="C714" s="143"/>
      <c r="D714" s="143"/>
      <c r="E714" s="144"/>
      <c r="F714" s="144"/>
    </row>
    <row r="715" spans="2:6" x14ac:dyDescent="0.35">
      <c r="B715" s="143"/>
      <c r="C715" s="143"/>
      <c r="D715" s="143"/>
      <c r="E715" s="144"/>
      <c r="F715" s="144"/>
    </row>
    <row r="716" spans="2:6" x14ac:dyDescent="0.35">
      <c r="B716" s="143"/>
      <c r="C716" s="143"/>
      <c r="D716" s="143"/>
      <c r="E716" s="144"/>
      <c r="F716" s="144"/>
    </row>
    <row r="717" spans="2:6" x14ac:dyDescent="0.35">
      <c r="B717" s="143"/>
      <c r="C717" s="143"/>
      <c r="D717" s="143"/>
      <c r="E717" s="144"/>
      <c r="F717" s="144"/>
    </row>
    <row r="718" spans="2:6" x14ac:dyDescent="0.35">
      <c r="B718" s="143"/>
      <c r="C718" s="143"/>
      <c r="D718" s="143"/>
      <c r="E718" s="144"/>
      <c r="F718" s="144"/>
    </row>
    <row r="719" spans="2:6" x14ac:dyDescent="0.35">
      <c r="B719" s="143"/>
      <c r="C719" s="143"/>
      <c r="D719" s="143"/>
      <c r="E719" s="144"/>
      <c r="F719" s="144"/>
    </row>
    <row r="720" spans="2:6" x14ac:dyDescent="0.35">
      <c r="B720" s="143"/>
      <c r="C720" s="143"/>
      <c r="D720" s="143"/>
      <c r="E720" s="144"/>
      <c r="F720" s="144"/>
    </row>
    <row r="721" spans="2:6" x14ac:dyDescent="0.35">
      <c r="B721" s="143"/>
      <c r="C721" s="143"/>
      <c r="D721" s="143"/>
      <c r="E721" s="144"/>
      <c r="F721" s="144"/>
    </row>
    <row r="722" spans="2:6" x14ac:dyDescent="0.35">
      <c r="B722" s="143"/>
      <c r="C722" s="143"/>
      <c r="D722" s="143"/>
      <c r="E722" s="144"/>
      <c r="F722" s="144"/>
    </row>
    <row r="723" spans="2:6" x14ac:dyDescent="0.35">
      <c r="B723" s="143"/>
      <c r="C723" s="143"/>
      <c r="D723" s="143"/>
      <c r="E723" s="144"/>
      <c r="F723" s="144"/>
    </row>
    <row r="724" spans="2:6" x14ac:dyDescent="0.35">
      <c r="B724" s="143"/>
      <c r="C724" s="143"/>
      <c r="D724" s="143"/>
      <c r="E724" s="144"/>
      <c r="F724" s="144"/>
    </row>
    <row r="725" spans="2:6" x14ac:dyDescent="0.35">
      <c r="B725" s="143"/>
      <c r="C725" s="143"/>
      <c r="D725" s="143"/>
      <c r="E725" s="144"/>
      <c r="F725" s="144"/>
    </row>
    <row r="726" spans="2:6" x14ac:dyDescent="0.35">
      <c r="B726" s="143"/>
      <c r="C726" s="143"/>
      <c r="D726" s="143"/>
      <c r="E726" s="144"/>
      <c r="F726" s="144"/>
    </row>
    <row r="727" spans="2:6" x14ac:dyDescent="0.35">
      <c r="B727" s="143"/>
      <c r="C727" s="143"/>
      <c r="D727" s="143"/>
      <c r="E727" s="144"/>
      <c r="F727" s="144"/>
    </row>
    <row r="728" spans="2:6" x14ac:dyDescent="0.35">
      <c r="B728" s="143"/>
      <c r="C728" s="143"/>
      <c r="D728" s="143"/>
      <c r="E728" s="144"/>
      <c r="F728" s="144"/>
    </row>
    <row r="729" spans="2:6" x14ac:dyDescent="0.35">
      <c r="B729" s="143"/>
      <c r="C729" s="143"/>
      <c r="D729" s="143"/>
      <c r="E729" s="144"/>
      <c r="F729" s="144"/>
    </row>
    <row r="730" spans="2:6" x14ac:dyDescent="0.35">
      <c r="B730" s="143"/>
      <c r="C730" s="143"/>
      <c r="D730" s="143"/>
      <c r="E730" s="144"/>
      <c r="F730" s="144"/>
    </row>
    <row r="731" spans="2:6" x14ac:dyDescent="0.35">
      <c r="B731" s="143"/>
      <c r="C731" s="143"/>
      <c r="D731" s="143"/>
      <c r="E731" s="144"/>
      <c r="F731" s="144"/>
    </row>
    <row r="732" spans="2:6" x14ac:dyDescent="0.35">
      <c r="B732" s="143"/>
      <c r="C732" s="143"/>
      <c r="D732" s="143"/>
      <c r="E732" s="144"/>
      <c r="F732" s="144"/>
    </row>
    <row r="733" spans="2:6" x14ac:dyDescent="0.35">
      <c r="B733" s="143"/>
      <c r="C733" s="143"/>
      <c r="D733" s="143"/>
      <c r="E733" s="144"/>
      <c r="F733" s="144"/>
    </row>
    <row r="734" spans="2:6" x14ac:dyDescent="0.35">
      <c r="B734" s="143"/>
      <c r="C734" s="143"/>
      <c r="D734" s="143"/>
      <c r="E734" s="144"/>
      <c r="F734" s="144"/>
    </row>
    <row r="735" spans="2:6" x14ac:dyDescent="0.35">
      <c r="B735" s="143"/>
      <c r="C735" s="143"/>
      <c r="D735" s="143"/>
      <c r="E735" s="144"/>
      <c r="F735" s="144"/>
    </row>
    <row r="736" spans="2:6" x14ac:dyDescent="0.35">
      <c r="B736" s="143"/>
      <c r="C736" s="143"/>
      <c r="D736" s="143"/>
      <c r="E736" s="144"/>
      <c r="F736" s="144"/>
    </row>
    <row r="737" spans="2:6" x14ac:dyDescent="0.35">
      <c r="B737" s="143"/>
      <c r="C737" s="143"/>
      <c r="D737" s="143"/>
      <c r="E737" s="144"/>
      <c r="F737" s="144"/>
    </row>
    <row r="738" spans="2:6" x14ac:dyDescent="0.35">
      <c r="B738" s="143"/>
      <c r="C738" s="143"/>
      <c r="D738" s="143"/>
      <c r="E738" s="144"/>
      <c r="F738" s="144"/>
    </row>
    <row r="739" spans="2:6" x14ac:dyDescent="0.35">
      <c r="B739" s="143"/>
      <c r="C739" s="143"/>
      <c r="D739" s="143"/>
      <c r="E739" s="144"/>
      <c r="F739" s="144"/>
    </row>
    <row r="740" spans="2:6" x14ac:dyDescent="0.35">
      <c r="B740" s="143"/>
      <c r="C740" s="143"/>
      <c r="D740" s="143"/>
      <c r="E740" s="144"/>
      <c r="F740" s="144"/>
    </row>
    <row r="741" spans="2:6" x14ac:dyDescent="0.35">
      <c r="B741" s="143"/>
      <c r="C741" s="143"/>
      <c r="D741" s="143"/>
      <c r="E741" s="144"/>
      <c r="F741" s="144"/>
    </row>
    <row r="742" spans="2:6" x14ac:dyDescent="0.35">
      <c r="B742" s="143"/>
      <c r="C742" s="143"/>
      <c r="D742" s="143"/>
      <c r="E742" s="144"/>
      <c r="F742" s="144"/>
    </row>
    <row r="743" spans="2:6" x14ac:dyDescent="0.35">
      <c r="B743" s="143"/>
      <c r="C743" s="143"/>
      <c r="D743" s="143"/>
      <c r="E743" s="144"/>
      <c r="F743" s="144"/>
    </row>
    <row r="744" spans="2:6" x14ac:dyDescent="0.35">
      <c r="B744" s="143"/>
      <c r="C744" s="143"/>
      <c r="D744" s="143"/>
      <c r="E744" s="144"/>
      <c r="F744" s="144"/>
    </row>
    <row r="745" spans="2:6" x14ac:dyDescent="0.35">
      <c r="B745" s="143"/>
      <c r="C745" s="143"/>
      <c r="D745" s="143"/>
      <c r="E745" s="144"/>
      <c r="F745" s="144"/>
    </row>
    <row r="746" spans="2:6" x14ac:dyDescent="0.35">
      <c r="B746" s="143"/>
      <c r="C746" s="143"/>
      <c r="D746" s="143"/>
      <c r="E746" s="144"/>
      <c r="F746" s="144"/>
    </row>
    <row r="747" spans="2:6" x14ac:dyDescent="0.35">
      <c r="B747" s="143"/>
      <c r="C747" s="143"/>
      <c r="D747" s="143"/>
      <c r="E747" s="144"/>
      <c r="F747" s="144"/>
    </row>
    <row r="748" spans="2:6" x14ac:dyDescent="0.35">
      <c r="B748" s="143"/>
      <c r="C748" s="143"/>
      <c r="D748" s="143"/>
      <c r="E748" s="144"/>
      <c r="F748" s="144"/>
    </row>
    <row r="749" spans="2:6" x14ac:dyDescent="0.35">
      <c r="B749" s="143"/>
      <c r="C749" s="143"/>
      <c r="D749" s="143"/>
      <c r="E749" s="144"/>
      <c r="F749" s="144"/>
    </row>
    <row r="750" spans="2:6" x14ac:dyDescent="0.35">
      <c r="B750" s="143"/>
      <c r="C750" s="143"/>
      <c r="D750" s="143"/>
      <c r="E750" s="144"/>
      <c r="F750" s="144"/>
    </row>
    <row r="751" spans="2:6" x14ac:dyDescent="0.35">
      <c r="B751" s="143"/>
      <c r="C751" s="143"/>
      <c r="D751" s="143"/>
      <c r="E751" s="144"/>
      <c r="F751" s="144"/>
    </row>
    <row r="752" spans="2:6" x14ac:dyDescent="0.35">
      <c r="B752" s="143"/>
      <c r="C752" s="143"/>
      <c r="D752" s="143"/>
      <c r="E752" s="144"/>
      <c r="F752" s="144"/>
    </row>
    <row r="753" spans="2:6" x14ac:dyDescent="0.35">
      <c r="B753" s="143"/>
      <c r="C753" s="143"/>
      <c r="D753" s="143"/>
      <c r="E753" s="144"/>
      <c r="F753" s="144"/>
    </row>
    <row r="754" spans="2:6" x14ac:dyDescent="0.35">
      <c r="B754" s="143"/>
      <c r="C754" s="143"/>
      <c r="D754" s="143"/>
      <c r="E754" s="144"/>
      <c r="F754" s="144"/>
    </row>
    <row r="755" spans="2:6" x14ac:dyDescent="0.35">
      <c r="B755" s="143"/>
      <c r="C755" s="143"/>
      <c r="D755" s="143"/>
      <c r="E755" s="144"/>
      <c r="F755" s="144"/>
    </row>
    <row r="756" spans="2:6" x14ac:dyDescent="0.35">
      <c r="B756" s="143"/>
      <c r="C756" s="143"/>
      <c r="D756" s="143"/>
      <c r="E756" s="144"/>
      <c r="F756" s="144"/>
    </row>
    <row r="757" spans="2:6" x14ac:dyDescent="0.35">
      <c r="B757" s="143"/>
      <c r="C757" s="143"/>
      <c r="D757" s="143"/>
      <c r="E757" s="144"/>
      <c r="F757" s="144"/>
    </row>
    <row r="758" spans="2:6" x14ac:dyDescent="0.35">
      <c r="B758" s="143"/>
      <c r="C758" s="143"/>
      <c r="D758" s="143"/>
      <c r="E758" s="144"/>
      <c r="F758" s="144"/>
    </row>
    <row r="759" spans="2:6" x14ac:dyDescent="0.35">
      <c r="B759" s="143"/>
      <c r="C759" s="143"/>
      <c r="D759" s="143"/>
      <c r="E759" s="144"/>
      <c r="F759" s="144"/>
    </row>
    <row r="760" spans="2:6" x14ac:dyDescent="0.35">
      <c r="B760" s="143"/>
      <c r="C760" s="143"/>
      <c r="D760" s="143"/>
      <c r="E760" s="144"/>
      <c r="F760" s="144"/>
    </row>
    <row r="761" spans="2:6" x14ac:dyDescent="0.35">
      <c r="B761" s="143"/>
      <c r="C761" s="143"/>
      <c r="D761" s="143"/>
      <c r="E761" s="144"/>
      <c r="F761" s="144"/>
    </row>
    <row r="762" spans="2:6" x14ac:dyDescent="0.35">
      <c r="B762" s="143"/>
      <c r="C762" s="143"/>
      <c r="D762" s="143"/>
      <c r="E762" s="144"/>
      <c r="F762" s="144"/>
    </row>
    <row r="763" spans="2:6" x14ac:dyDescent="0.35">
      <c r="B763" s="143"/>
      <c r="C763" s="143"/>
      <c r="D763" s="143"/>
      <c r="E763" s="144"/>
      <c r="F763" s="144"/>
    </row>
    <row r="764" spans="2:6" x14ac:dyDescent="0.35">
      <c r="B764" s="143"/>
      <c r="C764" s="143"/>
      <c r="D764" s="143"/>
      <c r="E764" s="144"/>
      <c r="F764" s="144"/>
    </row>
    <row r="765" spans="2:6" x14ac:dyDescent="0.35">
      <c r="B765" s="143"/>
      <c r="C765" s="143"/>
      <c r="D765" s="143"/>
      <c r="E765" s="144"/>
      <c r="F765" s="144"/>
    </row>
    <row r="766" spans="2:6" x14ac:dyDescent="0.35">
      <c r="B766" s="143"/>
      <c r="C766" s="143"/>
      <c r="D766" s="143"/>
      <c r="E766" s="144"/>
      <c r="F766" s="144"/>
    </row>
    <row r="767" spans="2:6" x14ac:dyDescent="0.35">
      <c r="B767" s="143"/>
      <c r="C767" s="143"/>
      <c r="D767" s="143"/>
      <c r="E767" s="144"/>
      <c r="F767" s="144"/>
    </row>
    <row r="768" spans="2:6" x14ac:dyDescent="0.35">
      <c r="B768" s="143"/>
      <c r="C768" s="143"/>
      <c r="D768" s="143"/>
      <c r="E768" s="144"/>
      <c r="F768" s="144"/>
    </row>
    <row r="769" spans="2:6" x14ac:dyDescent="0.35">
      <c r="B769" s="143"/>
      <c r="C769" s="143"/>
      <c r="D769" s="143"/>
      <c r="E769" s="144"/>
      <c r="F769" s="144"/>
    </row>
    <row r="770" spans="2:6" x14ac:dyDescent="0.35">
      <c r="B770" s="143"/>
      <c r="C770" s="143"/>
      <c r="D770" s="143"/>
      <c r="E770" s="144"/>
      <c r="F770" s="144"/>
    </row>
    <row r="771" spans="2:6" x14ac:dyDescent="0.35">
      <c r="B771" s="143"/>
      <c r="C771" s="143"/>
      <c r="D771" s="143"/>
      <c r="E771" s="144"/>
      <c r="F771" s="144"/>
    </row>
    <row r="772" spans="2:6" x14ac:dyDescent="0.35">
      <c r="B772" s="143"/>
      <c r="C772" s="143"/>
      <c r="D772" s="143"/>
      <c r="E772" s="144"/>
      <c r="F772" s="144"/>
    </row>
    <row r="773" spans="2:6" x14ac:dyDescent="0.35">
      <c r="B773" s="143"/>
      <c r="C773" s="143"/>
      <c r="D773" s="143"/>
      <c r="E773" s="144"/>
      <c r="F773" s="144"/>
    </row>
    <row r="774" spans="2:6" x14ac:dyDescent="0.35">
      <c r="B774" s="143"/>
      <c r="C774" s="143"/>
      <c r="D774" s="143"/>
      <c r="E774" s="144"/>
      <c r="F774" s="144"/>
    </row>
    <row r="775" spans="2:6" x14ac:dyDescent="0.35">
      <c r="B775" s="143"/>
      <c r="C775" s="143"/>
      <c r="D775" s="143"/>
      <c r="E775" s="144"/>
      <c r="F775" s="144"/>
    </row>
    <row r="776" spans="2:6" x14ac:dyDescent="0.35">
      <c r="B776" s="143"/>
      <c r="C776" s="143"/>
      <c r="D776" s="143"/>
      <c r="E776" s="144"/>
      <c r="F776" s="144"/>
    </row>
    <row r="777" spans="2:6" x14ac:dyDescent="0.35">
      <c r="B777" s="143"/>
      <c r="C777" s="143"/>
      <c r="D777" s="143"/>
      <c r="E777" s="144"/>
      <c r="F777" s="144"/>
    </row>
    <row r="778" spans="2:6" x14ac:dyDescent="0.35">
      <c r="B778" s="143"/>
      <c r="C778" s="143"/>
      <c r="D778" s="143"/>
      <c r="E778" s="144"/>
      <c r="F778" s="144"/>
    </row>
    <row r="779" spans="2:6" x14ac:dyDescent="0.35">
      <c r="B779" s="143"/>
      <c r="C779" s="143"/>
      <c r="D779" s="143"/>
      <c r="E779" s="144"/>
      <c r="F779" s="144"/>
    </row>
    <row r="780" spans="2:6" x14ac:dyDescent="0.35">
      <c r="B780" s="143"/>
      <c r="C780" s="143"/>
      <c r="D780" s="143"/>
      <c r="E780" s="144"/>
      <c r="F780" s="144"/>
    </row>
    <row r="781" spans="2:6" x14ac:dyDescent="0.35">
      <c r="B781" s="143"/>
      <c r="C781" s="143"/>
      <c r="D781" s="143"/>
      <c r="E781" s="144"/>
      <c r="F781" s="144"/>
    </row>
    <row r="782" spans="2:6" x14ac:dyDescent="0.35">
      <c r="B782" s="143"/>
      <c r="C782" s="143"/>
      <c r="D782" s="143"/>
      <c r="E782" s="144"/>
      <c r="F782" s="144"/>
    </row>
    <row r="783" spans="2:6" x14ac:dyDescent="0.35">
      <c r="B783" s="143"/>
      <c r="C783" s="143"/>
      <c r="D783" s="143"/>
      <c r="E783" s="144"/>
      <c r="F783" s="144"/>
    </row>
    <row r="784" spans="2:6" x14ac:dyDescent="0.35">
      <c r="B784" s="143"/>
      <c r="C784" s="143"/>
      <c r="D784" s="143"/>
      <c r="E784" s="144"/>
      <c r="F784" s="144"/>
    </row>
    <row r="785" spans="2:6" x14ac:dyDescent="0.35">
      <c r="B785" s="143"/>
      <c r="C785" s="143"/>
      <c r="D785" s="143"/>
      <c r="E785" s="144"/>
      <c r="F785" s="144"/>
    </row>
    <row r="786" spans="2:6" x14ac:dyDescent="0.35">
      <c r="B786" s="143"/>
      <c r="C786" s="143"/>
      <c r="D786" s="143"/>
      <c r="E786" s="144"/>
      <c r="F786" s="144"/>
    </row>
    <row r="787" spans="2:6" x14ac:dyDescent="0.35">
      <c r="B787" s="143"/>
      <c r="C787" s="143"/>
      <c r="D787" s="143"/>
      <c r="E787" s="144"/>
      <c r="F787" s="144"/>
    </row>
    <row r="788" spans="2:6" x14ac:dyDescent="0.35">
      <c r="B788" s="143"/>
      <c r="C788" s="143"/>
      <c r="D788" s="143"/>
      <c r="E788" s="144"/>
      <c r="F788" s="144"/>
    </row>
    <row r="789" spans="2:6" x14ac:dyDescent="0.35">
      <c r="B789" s="143"/>
      <c r="C789" s="143"/>
      <c r="D789" s="143"/>
      <c r="E789" s="144"/>
      <c r="F789" s="144"/>
    </row>
    <row r="790" spans="2:6" x14ac:dyDescent="0.35">
      <c r="B790" s="143"/>
      <c r="C790" s="143"/>
      <c r="D790" s="143"/>
      <c r="E790" s="144"/>
      <c r="F790" s="144"/>
    </row>
    <row r="791" spans="2:6" x14ac:dyDescent="0.35">
      <c r="B791" s="143"/>
      <c r="C791" s="143"/>
      <c r="D791" s="143"/>
      <c r="E791" s="144"/>
      <c r="F791" s="144"/>
    </row>
    <row r="792" spans="2:6" x14ac:dyDescent="0.35">
      <c r="B792" s="143"/>
      <c r="C792" s="143"/>
      <c r="D792" s="143"/>
      <c r="E792" s="144"/>
      <c r="F792" s="144"/>
    </row>
    <row r="793" spans="2:6" x14ac:dyDescent="0.35">
      <c r="B793" s="143"/>
      <c r="C793" s="143"/>
      <c r="D793" s="143"/>
      <c r="E793" s="144"/>
      <c r="F793" s="144"/>
    </row>
    <row r="794" spans="2:6" x14ac:dyDescent="0.35">
      <c r="B794" s="143"/>
      <c r="C794" s="143"/>
      <c r="D794" s="143"/>
      <c r="E794" s="144"/>
      <c r="F794" s="144"/>
    </row>
    <row r="795" spans="2:6" x14ac:dyDescent="0.35">
      <c r="B795" s="143"/>
      <c r="C795" s="143"/>
      <c r="D795" s="143"/>
      <c r="E795" s="144"/>
      <c r="F795" s="144"/>
    </row>
    <row r="796" spans="2:6" x14ac:dyDescent="0.35">
      <c r="B796" s="143"/>
      <c r="C796" s="143"/>
      <c r="D796" s="143"/>
      <c r="E796" s="144"/>
      <c r="F796" s="144"/>
    </row>
    <row r="797" spans="2:6" x14ac:dyDescent="0.35">
      <c r="B797" s="143"/>
      <c r="C797" s="143"/>
      <c r="D797" s="143"/>
      <c r="E797" s="144"/>
      <c r="F797" s="144"/>
    </row>
    <row r="798" spans="2:6" x14ac:dyDescent="0.35">
      <c r="B798" s="143"/>
      <c r="C798" s="143"/>
      <c r="D798" s="143"/>
      <c r="E798" s="144"/>
      <c r="F798" s="144"/>
    </row>
    <row r="799" spans="2:6" x14ac:dyDescent="0.35">
      <c r="B799" s="143"/>
      <c r="C799" s="143"/>
      <c r="D799" s="143"/>
      <c r="E799" s="144"/>
      <c r="F799" s="144"/>
    </row>
    <row r="800" spans="2:6" x14ac:dyDescent="0.35">
      <c r="B800" s="143"/>
      <c r="C800" s="143"/>
      <c r="D800" s="143"/>
      <c r="E800" s="144"/>
      <c r="F800" s="144"/>
    </row>
    <row r="801" spans="2:6" x14ac:dyDescent="0.35">
      <c r="B801" s="143"/>
      <c r="C801" s="143"/>
      <c r="D801" s="143"/>
      <c r="E801" s="144"/>
      <c r="F801" s="144"/>
    </row>
    <row r="802" spans="2:6" x14ac:dyDescent="0.35">
      <c r="B802" s="143"/>
      <c r="C802" s="143"/>
      <c r="D802" s="143"/>
      <c r="E802" s="144"/>
      <c r="F802" s="144"/>
    </row>
    <row r="803" spans="2:6" x14ac:dyDescent="0.35">
      <c r="B803" s="143"/>
      <c r="C803" s="143"/>
      <c r="D803" s="143"/>
      <c r="E803" s="144"/>
      <c r="F803" s="144"/>
    </row>
    <row r="804" spans="2:6" x14ac:dyDescent="0.35">
      <c r="B804" s="143"/>
      <c r="C804" s="143"/>
      <c r="D804" s="143"/>
      <c r="E804" s="144"/>
      <c r="F804" s="144"/>
    </row>
    <row r="805" spans="2:6" x14ac:dyDescent="0.35">
      <c r="B805" s="143"/>
      <c r="C805" s="143"/>
      <c r="D805" s="143"/>
      <c r="E805" s="144"/>
      <c r="F805" s="144"/>
    </row>
    <row r="806" spans="2:6" x14ac:dyDescent="0.35">
      <c r="B806" s="143"/>
      <c r="C806" s="143"/>
      <c r="D806" s="143"/>
      <c r="E806" s="144"/>
      <c r="F806" s="144"/>
    </row>
    <row r="807" spans="2:6" x14ac:dyDescent="0.35">
      <c r="B807" s="143"/>
      <c r="C807" s="143"/>
      <c r="D807" s="143"/>
      <c r="E807" s="144"/>
      <c r="F807" s="144"/>
    </row>
    <row r="808" spans="2:6" x14ac:dyDescent="0.35">
      <c r="B808" s="143"/>
      <c r="C808" s="143"/>
      <c r="D808" s="143"/>
      <c r="E808" s="144"/>
      <c r="F808" s="144"/>
    </row>
    <row r="809" spans="2:6" x14ac:dyDescent="0.35">
      <c r="B809" s="143"/>
      <c r="C809" s="143"/>
      <c r="D809" s="143"/>
      <c r="E809" s="144"/>
      <c r="F809" s="144"/>
    </row>
    <row r="810" spans="2:6" x14ac:dyDescent="0.35">
      <c r="B810" s="143"/>
      <c r="C810" s="143"/>
      <c r="D810" s="143"/>
      <c r="E810" s="144"/>
      <c r="F810" s="144"/>
    </row>
    <row r="811" spans="2:6" x14ac:dyDescent="0.35">
      <c r="B811" s="143"/>
      <c r="C811" s="143"/>
      <c r="D811" s="143"/>
      <c r="E811" s="144"/>
      <c r="F811" s="144"/>
    </row>
    <row r="812" spans="2:6" x14ac:dyDescent="0.35">
      <c r="B812" s="143"/>
      <c r="C812" s="143"/>
      <c r="D812" s="143"/>
      <c r="E812" s="144"/>
      <c r="F812" s="144"/>
    </row>
    <row r="813" spans="2:6" x14ac:dyDescent="0.35">
      <c r="B813" s="143"/>
      <c r="C813" s="143"/>
      <c r="D813" s="143"/>
      <c r="E813" s="144"/>
      <c r="F813" s="144"/>
    </row>
    <row r="814" spans="2:6" x14ac:dyDescent="0.35">
      <c r="B814" s="143"/>
      <c r="C814" s="143"/>
      <c r="D814" s="143"/>
      <c r="E814" s="144"/>
      <c r="F814" s="144"/>
    </row>
    <row r="815" spans="2:6" x14ac:dyDescent="0.35">
      <c r="B815" s="143"/>
      <c r="C815" s="143"/>
      <c r="D815" s="143"/>
      <c r="E815" s="144"/>
      <c r="F815" s="144"/>
    </row>
    <row r="816" spans="2:6" x14ac:dyDescent="0.35">
      <c r="B816" s="143"/>
      <c r="C816" s="143"/>
      <c r="D816" s="143"/>
      <c r="E816" s="144"/>
      <c r="F816" s="144"/>
    </row>
    <row r="817" spans="2:6" x14ac:dyDescent="0.35">
      <c r="B817" s="143"/>
      <c r="C817" s="143"/>
      <c r="D817" s="143"/>
      <c r="E817" s="144"/>
      <c r="F817" s="144"/>
    </row>
    <row r="818" spans="2:6" x14ac:dyDescent="0.35">
      <c r="B818" s="143"/>
      <c r="C818" s="143"/>
      <c r="D818" s="143"/>
      <c r="E818" s="144"/>
      <c r="F818" s="144"/>
    </row>
    <row r="819" spans="2:6" x14ac:dyDescent="0.35">
      <c r="B819" s="143"/>
      <c r="C819" s="143"/>
      <c r="D819" s="143"/>
      <c r="E819" s="144"/>
      <c r="F819" s="144"/>
    </row>
    <row r="820" spans="2:6" x14ac:dyDescent="0.35">
      <c r="B820" s="143"/>
      <c r="C820" s="143"/>
      <c r="D820" s="143"/>
      <c r="E820" s="144"/>
      <c r="F820" s="144"/>
    </row>
    <row r="821" spans="2:6" x14ac:dyDescent="0.35">
      <c r="B821" s="143"/>
      <c r="C821" s="143"/>
      <c r="D821" s="143"/>
      <c r="E821" s="144"/>
      <c r="F821" s="144"/>
    </row>
    <row r="822" spans="2:6" x14ac:dyDescent="0.35">
      <c r="B822" s="143"/>
      <c r="C822" s="143"/>
      <c r="D822" s="143"/>
      <c r="E822" s="144"/>
      <c r="F822" s="144"/>
    </row>
    <row r="823" spans="2:6" x14ac:dyDescent="0.35">
      <c r="B823" s="143"/>
      <c r="C823" s="143"/>
      <c r="D823" s="143"/>
      <c r="E823" s="144"/>
      <c r="F823" s="144"/>
    </row>
    <row r="824" spans="2:6" x14ac:dyDescent="0.35">
      <c r="B824" s="143"/>
      <c r="C824" s="143"/>
      <c r="D824" s="143"/>
      <c r="E824" s="144"/>
      <c r="F824" s="144"/>
    </row>
    <row r="825" spans="2:6" x14ac:dyDescent="0.35">
      <c r="B825" s="143"/>
      <c r="C825" s="143"/>
      <c r="D825" s="143"/>
      <c r="E825" s="144"/>
      <c r="F825" s="144"/>
    </row>
    <row r="826" spans="2:6" x14ac:dyDescent="0.35">
      <c r="B826" s="143"/>
      <c r="C826" s="143"/>
      <c r="D826" s="143"/>
      <c r="E826" s="144"/>
      <c r="F826" s="144"/>
    </row>
    <row r="827" spans="2:6" x14ac:dyDescent="0.35">
      <c r="B827" s="143"/>
      <c r="C827" s="143"/>
      <c r="D827" s="143"/>
      <c r="E827" s="144"/>
      <c r="F827" s="144"/>
    </row>
    <row r="828" spans="2:6" x14ac:dyDescent="0.35">
      <c r="B828" s="143"/>
      <c r="C828" s="143"/>
      <c r="D828" s="143"/>
      <c r="E828" s="144"/>
      <c r="F828" s="144"/>
    </row>
    <row r="829" spans="2:6" x14ac:dyDescent="0.35">
      <c r="B829" s="143"/>
      <c r="C829" s="143"/>
      <c r="D829" s="143"/>
      <c r="E829" s="144"/>
      <c r="F829" s="144"/>
    </row>
    <row r="830" spans="2:6" x14ac:dyDescent="0.35">
      <c r="B830" s="143"/>
      <c r="C830" s="143"/>
      <c r="D830" s="143"/>
      <c r="E830" s="144"/>
      <c r="F830" s="144"/>
    </row>
    <row r="831" spans="2:6" x14ac:dyDescent="0.35">
      <c r="B831" s="143"/>
      <c r="C831" s="143"/>
      <c r="D831" s="143"/>
      <c r="E831" s="144"/>
      <c r="F831" s="144"/>
    </row>
    <row r="832" spans="2:6" x14ac:dyDescent="0.35">
      <c r="B832" s="143"/>
      <c r="C832" s="143"/>
      <c r="D832" s="143"/>
      <c r="E832" s="144"/>
      <c r="F832" s="144"/>
    </row>
    <row r="833" spans="2:6" x14ac:dyDescent="0.35">
      <c r="B833" s="143"/>
      <c r="C833" s="143"/>
      <c r="D833" s="143"/>
      <c r="E833" s="144"/>
      <c r="F833" s="144"/>
    </row>
    <row r="834" spans="2:6" x14ac:dyDescent="0.35">
      <c r="B834" s="143"/>
      <c r="C834" s="143"/>
      <c r="D834" s="143"/>
      <c r="E834" s="144"/>
      <c r="F834" s="144"/>
    </row>
    <row r="835" spans="2:6" x14ac:dyDescent="0.35">
      <c r="B835" s="143"/>
      <c r="C835" s="143"/>
      <c r="D835" s="143"/>
      <c r="E835" s="144"/>
      <c r="F835" s="144"/>
    </row>
    <row r="836" spans="2:6" x14ac:dyDescent="0.35">
      <c r="B836" s="143"/>
      <c r="C836" s="143"/>
      <c r="D836" s="143"/>
      <c r="E836" s="144"/>
      <c r="F836" s="144"/>
    </row>
    <row r="837" spans="2:6" x14ac:dyDescent="0.35">
      <c r="B837" s="143"/>
      <c r="C837" s="143"/>
      <c r="D837" s="143"/>
      <c r="E837" s="144"/>
      <c r="F837" s="144"/>
    </row>
    <row r="838" spans="2:6" x14ac:dyDescent="0.35">
      <c r="B838" s="143"/>
      <c r="C838" s="143"/>
      <c r="D838" s="143"/>
      <c r="E838" s="144"/>
      <c r="F838" s="144"/>
    </row>
    <row r="839" spans="2:6" x14ac:dyDescent="0.35">
      <c r="B839" s="143"/>
      <c r="C839" s="143"/>
      <c r="D839" s="143"/>
      <c r="E839" s="144"/>
      <c r="F839" s="144"/>
    </row>
    <row r="840" spans="2:6" x14ac:dyDescent="0.35">
      <c r="B840" s="143"/>
      <c r="C840" s="143"/>
      <c r="D840" s="143"/>
      <c r="E840" s="144"/>
      <c r="F840" s="144"/>
    </row>
    <row r="841" spans="2:6" x14ac:dyDescent="0.35">
      <c r="B841" s="143"/>
      <c r="C841" s="143"/>
      <c r="D841" s="143"/>
      <c r="E841" s="144"/>
      <c r="F841" s="144"/>
    </row>
    <row r="842" spans="2:6" x14ac:dyDescent="0.35">
      <c r="B842" s="143"/>
      <c r="C842" s="143"/>
      <c r="D842" s="143"/>
      <c r="E842" s="144"/>
      <c r="F842" s="144"/>
    </row>
    <row r="843" spans="2:6" x14ac:dyDescent="0.35">
      <c r="B843" s="143"/>
      <c r="C843" s="143"/>
      <c r="D843" s="143"/>
      <c r="E843" s="144"/>
      <c r="F843" s="144"/>
    </row>
    <row r="844" spans="2:6" x14ac:dyDescent="0.35">
      <c r="B844" s="143"/>
      <c r="C844" s="143"/>
      <c r="D844" s="143"/>
      <c r="E844" s="144"/>
      <c r="F844" s="144"/>
    </row>
    <row r="845" spans="2:6" x14ac:dyDescent="0.35">
      <c r="B845" s="143"/>
      <c r="C845" s="143"/>
      <c r="D845" s="143"/>
      <c r="E845" s="144"/>
      <c r="F845" s="144"/>
    </row>
    <row r="846" spans="2:6" x14ac:dyDescent="0.35">
      <c r="B846" s="143"/>
      <c r="C846" s="143"/>
      <c r="D846" s="143"/>
      <c r="E846" s="144"/>
      <c r="F846" s="144"/>
    </row>
    <row r="847" spans="2:6" x14ac:dyDescent="0.35">
      <c r="B847" s="143"/>
      <c r="C847" s="143"/>
      <c r="D847" s="143"/>
      <c r="E847" s="144"/>
      <c r="F847" s="144"/>
    </row>
    <row r="848" spans="2:6" x14ac:dyDescent="0.35">
      <c r="B848" s="143"/>
      <c r="C848" s="143"/>
      <c r="D848" s="143"/>
      <c r="E848" s="144"/>
      <c r="F848" s="144"/>
    </row>
    <row r="849" spans="2:6" x14ac:dyDescent="0.35">
      <c r="B849" s="143"/>
      <c r="C849" s="143"/>
      <c r="D849" s="143"/>
      <c r="E849" s="144"/>
      <c r="F849" s="144"/>
    </row>
    <row r="850" spans="2:6" x14ac:dyDescent="0.35">
      <c r="B850" s="143"/>
      <c r="C850" s="143"/>
      <c r="D850" s="143"/>
      <c r="E850" s="144"/>
      <c r="F850" s="144"/>
    </row>
    <row r="851" spans="2:6" x14ac:dyDescent="0.35">
      <c r="B851" s="143"/>
      <c r="C851" s="143"/>
      <c r="D851" s="143"/>
      <c r="E851" s="144"/>
      <c r="F851" s="144"/>
    </row>
    <row r="852" spans="2:6" x14ac:dyDescent="0.35">
      <c r="B852" s="143"/>
      <c r="C852" s="143"/>
      <c r="D852" s="143"/>
      <c r="E852" s="144"/>
      <c r="F852" s="144"/>
    </row>
    <row r="853" spans="2:6" x14ac:dyDescent="0.35">
      <c r="B853" s="143"/>
      <c r="C853" s="143"/>
      <c r="D853" s="143"/>
      <c r="E853" s="144"/>
      <c r="F853" s="144"/>
    </row>
    <row r="854" spans="2:6" x14ac:dyDescent="0.35">
      <c r="B854" s="143"/>
      <c r="C854" s="143"/>
      <c r="D854" s="143"/>
      <c r="E854" s="144"/>
      <c r="F854" s="144"/>
    </row>
    <row r="855" spans="2:6" x14ac:dyDescent="0.35">
      <c r="B855" s="143"/>
      <c r="C855" s="143"/>
      <c r="D855" s="143"/>
      <c r="E855" s="144"/>
      <c r="F855" s="144"/>
    </row>
    <row r="856" spans="2:6" x14ac:dyDescent="0.35">
      <c r="B856" s="143"/>
      <c r="C856" s="143"/>
      <c r="D856" s="143"/>
      <c r="E856" s="144"/>
      <c r="F856" s="144"/>
    </row>
    <row r="857" spans="2:6" x14ac:dyDescent="0.35">
      <c r="B857" s="143"/>
      <c r="C857" s="143"/>
      <c r="D857" s="143"/>
      <c r="E857" s="144"/>
      <c r="F857" s="144"/>
    </row>
    <row r="858" spans="2:6" x14ac:dyDescent="0.35">
      <c r="B858" s="143"/>
      <c r="C858" s="143"/>
      <c r="D858" s="143"/>
      <c r="E858" s="144"/>
      <c r="F858" s="144"/>
    </row>
    <row r="859" spans="2:6" x14ac:dyDescent="0.35">
      <c r="B859" s="143"/>
      <c r="C859" s="143"/>
      <c r="D859" s="143"/>
      <c r="E859" s="144"/>
      <c r="F859" s="144"/>
    </row>
    <row r="860" spans="2:6" x14ac:dyDescent="0.35">
      <c r="B860" s="143"/>
      <c r="C860" s="143"/>
      <c r="D860" s="143"/>
      <c r="E860" s="144"/>
      <c r="F860" s="144"/>
    </row>
    <row r="861" spans="2:6" x14ac:dyDescent="0.35">
      <c r="B861" s="143"/>
      <c r="C861" s="143"/>
      <c r="D861" s="143"/>
      <c r="E861" s="144"/>
      <c r="F861" s="144"/>
    </row>
    <row r="862" spans="2:6" x14ac:dyDescent="0.35">
      <c r="B862" s="143"/>
      <c r="C862" s="143"/>
      <c r="D862" s="143"/>
      <c r="E862" s="144"/>
      <c r="F862" s="144"/>
    </row>
    <row r="863" spans="2:6" x14ac:dyDescent="0.35">
      <c r="B863" s="143"/>
      <c r="C863" s="143"/>
      <c r="D863" s="143"/>
      <c r="E863" s="144"/>
      <c r="F863" s="144"/>
    </row>
    <row r="864" spans="2:6" x14ac:dyDescent="0.35">
      <c r="B864" s="143"/>
      <c r="C864" s="143"/>
      <c r="D864" s="143"/>
      <c r="E864" s="144"/>
      <c r="F864" s="144"/>
    </row>
    <row r="865" spans="2:6" x14ac:dyDescent="0.35">
      <c r="B865" s="143"/>
      <c r="C865" s="143"/>
      <c r="D865" s="143"/>
      <c r="E865" s="144"/>
      <c r="F865" s="144"/>
    </row>
    <row r="866" spans="2:6" x14ac:dyDescent="0.35">
      <c r="B866" s="143"/>
      <c r="C866" s="143"/>
      <c r="D866" s="143"/>
      <c r="E866" s="144"/>
      <c r="F866" s="144"/>
    </row>
    <row r="867" spans="2:6" x14ac:dyDescent="0.35">
      <c r="B867" s="143"/>
      <c r="C867" s="143"/>
      <c r="D867" s="143"/>
      <c r="E867" s="144"/>
      <c r="F867" s="144"/>
    </row>
    <row r="868" spans="2:6" x14ac:dyDescent="0.35">
      <c r="B868" s="143"/>
      <c r="C868" s="143"/>
      <c r="D868" s="143"/>
      <c r="E868" s="144"/>
      <c r="F868" s="144"/>
    </row>
    <row r="869" spans="2:6" x14ac:dyDescent="0.35">
      <c r="B869" s="143"/>
      <c r="C869" s="143"/>
      <c r="D869" s="143"/>
      <c r="E869" s="144"/>
      <c r="F869" s="144"/>
    </row>
    <row r="870" spans="2:6" x14ac:dyDescent="0.35">
      <c r="B870" s="143"/>
      <c r="C870" s="143"/>
      <c r="D870" s="143"/>
      <c r="E870" s="144"/>
      <c r="F870" s="144"/>
    </row>
    <row r="871" spans="2:6" x14ac:dyDescent="0.35">
      <c r="B871" s="143"/>
      <c r="C871" s="143"/>
      <c r="D871" s="143"/>
      <c r="E871" s="144"/>
      <c r="F871" s="144"/>
    </row>
    <row r="872" spans="2:6" x14ac:dyDescent="0.35">
      <c r="B872" s="143"/>
      <c r="C872" s="143"/>
      <c r="D872" s="143"/>
      <c r="E872" s="144"/>
      <c r="F872" s="144"/>
    </row>
    <row r="873" spans="2:6" x14ac:dyDescent="0.35">
      <c r="B873" s="143"/>
      <c r="C873" s="143"/>
      <c r="D873" s="143"/>
      <c r="E873" s="144"/>
      <c r="F873" s="144"/>
    </row>
    <row r="874" spans="2:6" x14ac:dyDescent="0.35">
      <c r="B874" s="143"/>
      <c r="C874" s="143"/>
      <c r="D874" s="143"/>
      <c r="E874" s="144"/>
      <c r="F874" s="144"/>
    </row>
    <row r="875" spans="2:6" x14ac:dyDescent="0.35">
      <c r="B875" s="143"/>
      <c r="C875" s="143"/>
      <c r="D875" s="143"/>
      <c r="E875" s="144"/>
      <c r="F875" s="144"/>
    </row>
    <row r="876" spans="2:6" x14ac:dyDescent="0.35">
      <c r="B876" s="143"/>
      <c r="C876" s="143"/>
      <c r="D876" s="143"/>
      <c r="E876" s="144"/>
      <c r="F876" s="144"/>
    </row>
    <row r="877" spans="2:6" x14ac:dyDescent="0.35">
      <c r="B877" s="143"/>
      <c r="C877" s="143"/>
      <c r="D877" s="143"/>
      <c r="E877" s="144"/>
      <c r="F877" s="144"/>
    </row>
    <row r="878" spans="2:6" x14ac:dyDescent="0.35">
      <c r="B878" s="143"/>
      <c r="C878" s="143"/>
      <c r="D878" s="143"/>
      <c r="E878" s="144"/>
      <c r="F878" s="144"/>
    </row>
    <row r="879" spans="2:6" x14ac:dyDescent="0.35">
      <c r="B879" s="143"/>
      <c r="C879" s="143"/>
      <c r="D879" s="143"/>
      <c r="E879" s="144"/>
      <c r="F879" s="144"/>
    </row>
    <row r="880" spans="2:6" x14ac:dyDescent="0.35">
      <c r="B880" s="143"/>
      <c r="C880" s="143"/>
      <c r="D880" s="143"/>
      <c r="E880" s="144"/>
      <c r="F880" s="144"/>
    </row>
    <row r="881" spans="2:6" x14ac:dyDescent="0.35">
      <c r="B881" s="143"/>
      <c r="C881" s="143"/>
      <c r="D881" s="143"/>
      <c r="E881" s="144"/>
      <c r="F881" s="144"/>
    </row>
    <row r="882" spans="2:6" x14ac:dyDescent="0.35">
      <c r="B882" s="143"/>
      <c r="C882" s="143"/>
      <c r="D882" s="143"/>
      <c r="E882" s="144"/>
      <c r="F882" s="144"/>
    </row>
    <row r="883" spans="2:6" x14ac:dyDescent="0.35">
      <c r="B883" s="143"/>
      <c r="C883" s="143"/>
      <c r="D883" s="143"/>
      <c r="E883" s="144"/>
      <c r="F883" s="144"/>
    </row>
    <row r="884" spans="2:6" x14ac:dyDescent="0.35">
      <c r="B884" s="143"/>
      <c r="C884" s="143"/>
      <c r="D884" s="143"/>
      <c r="E884" s="144"/>
      <c r="F884" s="144"/>
    </row>
    <row r="885" spans="2:6" x14ac:dyDescent="0.35">
      <c r="B885" s="143"/>
      <c r="C885" s="143"/>
      <c r="D885" s="143"/>
      <c r="E885" s="144"/>
      <c r="F885" s="144"/>
    </row>
    <row r="886" spans="2:6" x14ac:dyDescent="0.35">
      <c r="B886" s="143"/>
      <c r="C886" s="143"/>
      <c r="D886" s="143"/>
      <c r="E886" s="144"/>
      <c r="F886" s="144"/>
    </row>
    <row r="887" spans="2:6" x14ac:dyDescent="0.35">
      <c r="B887" s="143"/>
      <c r="C887" s="143"/>
      <c r="D887" s="143"/>
      <c r="E887" s="144"/>
      <c r="F887" s="144"/>
    </row>
    <row r="888" spans="2:6" x14ac:dyDescent="0.35">
      <c r="B888" s="143"/>
      <c r="C888" s="143"/>
      <c r="D888" s="143"/>
      <c r="E888" s="144"/>
      <c r="F888" s="144"/>
    </row>
    <row r="889" spans="2:6" x14ac:dyDescent="0.35">
      <c r="B889" s="143"/>
      <c r="C889" s="143"/>
      <c r="D889" s="143"/>
      <c r="E889" s="144"/>
      <c r="F889" s="144"/>
    </row>
    <row r="890" spans="2:6" x14ac:dyDescent="0.35">
      <c r="B890" s="143"/>
      <c r="C890" s="143"/>
      <c r="D890" s="143"/>
      <c r="E890" s="144"/>
      <c r="F890" s="144"/>
    </row>
    <row r="891" spans="2:6" x14ac:dyDescent="0.35">
      <c r="B891" s="143"/>
      <c r="C891" s="143"/>
      <c r="D891" s="143"/>
      <c r="E891" s="144"/>
      <c r="F891" s="144"/>
    </row>
    <row r="892" spans="2:6" x14ac:dyDescent="0.35">
      <c r="B892" s="143"/>
      <c r="C892" s="143"/>
      <c r="D892" s="143"/>
      <c r="E892" s="144"/>
      <c r="F892" s="144"/>
    </row>
    <row r="893" spans="2:6" x14ac:dyDescent="0.35">
      <c r="B893" s="143"/>
      <c r="C893" s="143"/>
      <c r="D893" s="143"/>
      <c r="E893" s="144"/>
      <c r="F893" s="144"/>
    </row>
    <row r="894" spans="2:6" x14ac:dyDescent="0.35">
      <c r="B894" s="143"/>
      <c r="C894" s="143"/>
      <c r="D894" s="143"/>
      <c r="E894" s="144"/>
      <c r="F894" s="144"/>
    </row>
    <row r="895" spans="2:6" x14ac:dyDescent="0.35">
      <c r="B895" s="143"/>
      <c r="C895" s="143"/>
      <c r="D895" s="143"/>
      <c r="E895" s="144"/>
      <c r="F895" s="144"/>
    </row>
    <row r="896" spans="2:6" x14ac:dyDescent="0.35">
      <c r="B896" s="143"/>
      <c r="C896" s="143"/>
      <c r="D896" s="143"/>
      <c r="E896" s="144"/>
      <c r="F896" s="144"/>
    </row>
    <row r="897" spans="2:6" x14ac:dyDescent="0.35">
      <c r="B897" s="143"/>
      <c r="C897" s="143"/>
      <c r="D897" s="143"/>
      <c r="E897" s="144"/>
      <c r="F897" s="144"/>
    </row>
    <row r="898" spans="2:6" x14ac:dyDescent="0.35">
      <c r="B898" s="143"/>
      <c r="C898" s="143"/>
      <c r="D898" s="143"/>
      <c r="E898" s="144"/>
      <c r="F898" s="144"/>
    </row>
    <row r="899" spans="2:6" x14ac:dyDescent="0.35">
      <c r="B899" s="143"/>
      <c r="C899" s="143"/>
      <c r="D899" s="143"/>
      <c r="E899" s="144"/>
      <c r="F899" s="144"/>
    </row>
    <row r="900" spans="2:6" x14ac:dyDescent="0.35">
      <c r="B900" s="143"/>
      <c r="C900" s="143"/>
      <c r="D900" s="143"/>
      <c r="E900" s="144"/>
      <c r="F900" s="144"/>
    </row>
    <row r="901" spans="2:6" x14ac:dyDescent="0.35">
      <c r="B901" s="143"/>
      <c r="C901" s="143"/>
      <c r="D901" s="143"/>
      <c r="E901" s="144"/>
      <c r="F901" s="144"/>
    </row>
    <row r="902" spans="2:6" x14ac:dyDescent="0.35">
      <c r="B902" s="143"/>
      <c r="C902" s="143"/>
      <c r="D902" s="143"/>
      <c r="E902" s="144"/>
      <c r="F902" s="144"/>
    </row>
    <row r="903" spans="2:6" x14ac:dyDescent="0.35">
      <c r="B903" s="143"/>
      <c r="C903" s="143"/>
      <c r="D903" s="143"/>
      <c r="E903" s="144"/>
      <c r="F903" s="144"/>
    </row>
    <row r="904" spans="2:6" x14ac:dyDescent="0.35">
      <c r="B904" s="143"/>
      <c r="C904" s="143"/>
      <c r="D904" s="143"/>
      <c r="E904" s="144"/>
      <c r="F904" s="144"/>
    </row>
    <row r="905" spans="2:6" x14ac:dyDescent="0.35">
      <c r="B905" s="143"/>
      <c r="C905" s="143"/>
      <c r="D905" s="143"/>
      <c r="E905" s="144"/>
      <c r="F905" s="144"/>
    </row>
    <row r="906" spans="2:6" x14ac:dyDescent="0.35">
      <c r="B906" s="143"/>
      <c r="C906" s="143"/>
      <c r="D906" s="143"/>
      <c r="E906" s="144"/>
      <c r="F906" s="144"/>
    </row>
    <row r="907" spans="2:6" x14ac:dyDescent="0.35">
      <c r="B907" s="143"/>
      <c r="C907" s="143"/>
      <c r="D907" s="143"/>
      <c r="E907" s="144"/>
      <c r="F907" s="144"/>
    </row>
    <row r="908" spans="2:6" x14ac:dyDescent="0.35">
      <c r="B908" s="143"/>
      <c r="C908" s="143"/>
      <c r="D908" s="143"/>
      <c r="E908" s="144"/>
      <c r="F908" s="144"/>
    </row>
    <row r="909" spans="2:6" x14ac:dyDescent="0.35">
      <c r="B909" s="143"/>
      <c r="C909" s="143"/>
      <c r="D909" s="143"/>
      <c r="E909" s="144"/>
      <c r="F909" s="144"/>
    </row>
    <row r="910" spans="2:6" x14ac:dyDescent="0.35">
      <c r="B910" s="143"/>
      <c r="C910" s="143"/>
      <c r="D910" s="143"/>
      <c r="E910" s="144"/>
      <c r="F910" s="144"/>
    </row>
    <row r="911" spans="2:6" x14ac:dyDescent="0.35">
      <c r="B911" s="143"/>
      <c r="C911" s="143"/>
      <c r="D911" s="143"/>
      <c r="E911" s="144"/>
      <c r="F911" s="144"/>
    </row>
    <row r="912" spans="2:6" x14ac:dyDescent="0.35">
      <c r="B912" s="143"/>
      <c r="C912" s="143"/>
      <c r="D912" s="143"/>
      <c r="E912" s="144"/>
      <c r="F912" s="144"/>
    </row>
    <row r="913" spans="2:6" x14ac:dyDescent="0.35">
      <c r="B913" s="143"/>
      <c r="C913" s="143"/>
      <c r="D913" s="143"/>
      <c r="E913" s="144"/>
      <c r="F913" s="144"/>
    </row>
    <row r="914" spans="2:6" x14ac:dyDescent="0.35">
      <c r="B914" s="143"/>
      <c r="C914" s="143"/>
      <c r="D914" s="143"/>
      <c r="E914" s="144"/>
      <c r="F914" s="144"/>
    </row>
    <row r="915" spans="2:6" x14ac:dyDescent="0.35">
      <c r="B915" s="143"/>
      <c r="C915" s="143"/>
      <c r="D915" s="143"/>
      <c r="E915" s="144"/>
      <c r="F915" s="144"/>
    </row>
    <row r="916" spans="2:6" x14ac:dyDescent="0.35">
      <c r="B916" s="143"/>
      <c r="C916" s="143"/>
      <c r="D916" s="143"/>
      <c r="E916" s="144"/>
      <c r="F916" s="144"/>
    </row>
    <row r="917" spans="2:6" x14ac:dyDescent="0.35">
      <c r="B917" s="143"/>
      <c r="C917" s="143"/>
      <c r="D917" s="143"/>
      <c r="E917" s="144"/>
      <c r="F917" s="144"/>
    </row>
    <row r="918" spans="2:6" x14ac:dyDescent="0.35">
      <c r="B918" s="143"/>
      <c r="C918" s="143"/>
      <c r="D918" s="143"/>
      <c r="E918" s="144"/>
      <c r="F918" s="144"/>
    </row>
    <row r="919" spans="2:6" x14ac:dyDescent="0.35">
      <c r="B919" s="143"/>
      <c r="C919" s="143"/>
      <c r="D919" s="143"/>
      <c r="E919" s="144"/>
      <c r="F919" s="144"/>
    </row>
    <row r="920" spans="2:6" x14ac:dyDescent="0.35">
      <c r="B920" s="143"/>
      <c r="C920" s="143"/>
      <c r="D920" s="143"/>
      <c r="E920" s="144"/>
      <c r="F920" s="144"/>
    </row>
    <row r="921" spans="2:6" x14ac:dyDescent="0.35">
      <c r="B921" s="143"/>
      <c r="C921" s="143"/>
      <c r="D921" s="143"/>
      <c r="E921" s="144"/>
      <c r="F921" s="144"/>
    </row>
    <row r="922" spans="2:6" x14ac:dyDescent="0.35">
      <c r="B922" s="143"/>
      <c r="C922" s="143"/>
      <c r="D922" s="143"/>
      <c r="E922" s="144"/>
      <c r="F922" s="144"/>
    </row>
    <row r="923" spans="2:6" x14ac:dyDescent="0.35">
      <c r="B923" s="143"/>
      <c r="C923" s="143"/>
      <c r="D923" s="143"/>
      <c r="E923" s="144"/>
      <c r="F923" s="144"/>
    </row>
    <row r="924" spans="2:6" x14ac:dyDescent="0.35">
      <c r="B924" s="143"/>
      <c r="C924" s="143"/>
      <c r="D924" s="143"/>
      <c r="E924" s="144"/>
      <c r="F924" s="144"/>
    </row>
    <row r="925" spans="2:6" x14ac:dyDescent="0.35">
      <c r="B925" s="143"/>
      <c r="C925" s="143"/>
      <c r="D925" s="143"/>
      <c r="E925" s="144"/>
      <c r="F925" s="144"/>
    </row>
    <row r="926" spans="2:6" x14ac:dyDescent="0.35">
      <c r="B926" s="143"/>
      <c r="C926" s="143"/>
      <c r="D926" s="143"/>
      <c r="E926" s="144"/>
      <c r="F926" s="144"/>
    </row>
    <row r="927" spans="2:6" x14ac:dyDescent="0.35">
      <c r="B927" s="143"/>
      <c r="C927" s="143"/>
      <c r="D927" s="143"/>
      <c r="E927" s="144"/>
      <c r="F927" s="144"/>
    </row>
    <row r="928" spans="2:6" x14ac:dyDescent="0.35">
      <c r="B928" s="143"/>
      <c r="C928" s="143"/>
      <c r="D928" s="143"/>
      <c r="E928" s="144"/>
      <c r="F928" s="144"/>
    </row>
    <row r="929" spans="2:6" x14ac:dyDescent="0.35">
      <c r="B929" s="143"/>
      <c r="C929" s="143"/>
      <c r="D929" s="143"/>
      <c r="E929" s="144"/>
      <c r="F929" s="144"/>
    </row>
    <row r="930" spans="2:6" x14ac:dyDescent="0.35">
      <c r="B930" s="143"/>
      <c r="C930" s="143"/>
      <c r="D930" s="143"/>
      <c r="E930" s="144"/>
      <c r="F930" s="144"/>
    </row>
    <row r="931" spans="2:6" x14ac:dyDescent="0.35">
      <c r="B931" s="143"/>
      <c r="C931" s="143"/>
      <c r="D931" s="143"/>
      <c r="E931" s="144"/>
      <c r="F931" s="144"/>
    </row>
    <row r="932" spans="2:6" x14ac:dyDescent="0.35">
      <c r="B932" s="143"/>
      <c r="C932" s="143"/>
      <c r="D932" s="143"/>
      <c r="E932" s="144"/>
      <c r="F932" s="144"/>
    </row>
    <row r="933" spans="2:6" x14ac:dyDescent="0.35">
      <c r="B933" s="143"/>
      <c r="C933" s="143"/>
      <c r="D933" s="143"/>
      <c r="E933" s="144"/>
      <c r="F933" s="144"/>
    </row>
    <row r="934" spans="2:6" x14ac:dyDescent="0.35">
      <c r="B934" s="143"/>
      <c r="C934" s="143"/>
      <c r="D934" s="143"/>
      <c r="E934" s="144"/>
      <c r="F934" s="144"/>
    </row>
    <row r="935" spans="2:6" x14ac:dyDescent="0.35">
      <c r="B935" s="143"/>
      <c r="C935" s="143"/>
      <c r="D935" s="143"/>
      <c r="E935" s="144"/>
      <c r="F935" s="144"/>
    </row>
    <row r="936" spans="2:6" x14ac:dyDescent="0.35">
      <c r="B936" s="143"/>
      <c r="C936" s="143"/>
      <c r="D936" s="143"/>
      <c r="E936" s="144"/>
      <c r="F936" s="144"/>
    </row>
    <row r="937" spans="2:6" x14ac:dyDescent="0.35">
      <c r="B937" s="143"/>
      <c r="C937" s="143"/>
      <c r="D937" s="143"/>
      <c r="E937" s="144"/>
      <c r="F937" s="144"/>
    </row>
    <row r="938" spans="2:6" x14ac:dyDescent="0.35">
      <c r="B938" s="143"/>
      <c r="C938" s="143"/>
      <c r="D938" s="143"/>
      <c r="E938" s="144"/>
      <c r="F938" s="144"/>
    </row>
    <row r="939" spans="2:6" x14ac:dyDescent="0.35">
      <c r="B939" s="143"/>
      <c r="C939" s="143"/>
      <c r="D939" s="143"/>
      <c r="E939" s="144"/>
      <c r="F939" s="144"/>
    </row>
    <row r="940" spans="2:6" x14ac:dyDescent="0.35">
      <c r="B940" s="143"/>
      <c r="C940" s="143"/>
      <c r="D940" s="143"/>
      <c r="E940" s="144"/>
      <c r="F940" s="144"/>
    </row>
    <row r="941" spans="2:6" x14ac:dyDescent="0.35">
      <c r="B941" s="143"/>
      <c r="C941" s="143"/>
      <c r="D941" s="143"/>
      <c r="E941" s="144"/>
      <c r="F941" s="144"/>
    </row>
    <row r="942" spans="2:6" x14ac:dyDescent="0.35">
      <c r="B942" s="143"/>
      <c r="C942" s="143"/>
      <c r="D942" s="143"/>
      <c r="E942" s="144"/>
      <c r="F942" s="144"/>
    </row>
    <row r="943" spans="2:6" x14ac:dyDescent="0.35">
      <c r="B943" s="143"/>
      <c r="C943" s="143"/>
      <c r="D943" s="143"/>
      <c r="E943" s="144"/>
      <c r="F943" s="144"/>
    </row>
    <row r="944" spans="2:6" x14ac:dyDescent="0.35">
      <c r="B944" s="143"/>
      <c r="C944" s="143"/>
      <c r="D944" s="143"/>
      <c r="E944" s="144"/>
      <c r="F944" s="144"/>
    </row>
    <row r="945" spans="2:6" x14ac:dyDescent="0.35">
      <c r="B945" s="143"/>
      <c r="C945" s="143"/>
      <c r="D945" s="143"/>
      <c r="E945" s="144"/>
      <c r="F945" s="144"/>
    </row>
    <row r="946" spans="2:6" x14ac:dyDescent="0.35">
      <c r="B946" s="143"/>
      <c r="C946" s="143"/>
      <c r="D946" s="143"/>
      <c r="E946" s="144"/>
      <c r="F946" s="144"/>
    </row>
    <row r="947" spans="2:6" x14ac:dyDescent="0.35">
      <c r="B947" s="143"/>
      <c r="C947" s="143"/>
      <c r="D947" s="143"/>
      <c r="E947" s="144"/>
      <c r="F947" s="144"/>
    </row>
    <row r="948" spans="2:6" x14ac:dyDescent="0.35">
      <c r="B948" s="143"/>
      <c r="C948" s="143"/>
      <c r="D948" s="143"/>
      <c r="E948" s="144"/>
      <c r="F948" s="144"/>
    </row>
    <row r="949" spans="2:6" x14ac:dyDescent="0.35">
      <c r="B949" s="143"/>
      <c r="C949" s="143"/>
      <c r="D949" s="143"/>
      <c r="E949" s="144"/>
      <c r="F949" s="144"/>
    </row>
    <row r="950" spans="2:6" x14ac:dyDescent="0.35">
      <c r="B950" s="143"/>
      <c r="C950" s="143"/>
      <c r="D950" s="143"/>
      <c r="E950" s="144"/>
      <c r="F950" s="144"/>
    </row>
    <row r="951" spans="2:6" x14ac:dyDescent="0.35">
      <c r="B951" s="143"/>
      <c r="C951" s="143"/>
      <c r="D951" s="143"/>
      <c r="E951" s="144"/>
      <c r="F951" s="144"/>
    </row>
    <row r="952" spans="2:6" x14ac:dyDescent="0.35">
      <c r="B952" s="143"/>
      <c r="C952" s="143"/>
      <c r="D952" s="143"/>
      <c r="E952" s="144"/>
      <c r="F952" s="144"/>
    </row>
    <row r="953" spans="2:6" x14ac:dyDescent="0.35">
      <c r="B953" s="143"/>
      <c r="C953" s="143"/>
      <c r="D953" s="143"/>
      <c r="E953" s="144"/>
      <c r="F953" s="144"/>
    </row>
    <row r="954" spans="2:6" x14ac:dyDescent="0.35">
      <c r="B954" s="143"/>
      <c r="C954" s="143"/>
      <c r="D954" s="143"/>
      <c r="E954" s="144"/>
      <c r="F954" s="144"/>
    </row>
    <row r="955" spans="2:6" x14ac:dyDescent="0.35">
      <c r="B955" s="143"/>
      <c r="C955" s="143"/>
      <c r="D955" s="143"/>
      <c r="E955" s="144"/>
      <c r="F955" s="144"/>
    </row>
    <row r="956" spans="2:6" x14ac:dyDescent="0.35">
      <c r="B956" s="143"/>
      <c r="C956" s="143"/>
      <c r="D956" s="143"/>
      <c r="E956" s="144"/>
      <c r="F956" s="144"/>
    </row>
    <row r="957" spans="2:6" x14ac:dyDescent="0.35">
      <c r="B957" s="143"/>
      <c r="C957" s="143"/>
      <c r="D957" s="143"/>
      <c r="E957" s="144"/>
      <c r="F957" s="144"/>
    </row>
    <row r="958" spans="2:6" x14ac:dyDescent="0.35">
      <c r="B958" s="143"/>
      <c r="C958" s="143"/>
      <c r="D958" s="143"/>
      <c r="E958" s="144"/>
      <c r="F958" s="144"/>
    </row>
    <row r="959" spans="2:6" x14ac:dyDescent="0.35">
      <c r="B959" s="143"/>
      <c r="C959" s="143"/>
      <c r="D959" s="143"/>
      <c r="E959" s="144"/>
      <c r="F959" s="144"/>
    </row>
    <row r="960" spans="2:6" x14ac:dyDescent="0.35">
      <c r="B960" s="143"/>
      <c r="C960" s="143"/>
      <c r="D960" s="143"/>
      <c r="E960" s="144"/>
      <c r="F960" s="144"/>
    </row>
    <row r="961" spans="2:6" x14ac:dyDescent="0.35">
      <c r="B961" s="143"/>
      <c r="C961" s="143"/>
      <c r="D961" s="143"/>
      <c r="E961" s="144"/>
      <c r="F961" s="144"/>
    </row>
    <row r="962" spans="2:6" x14ac:dyDescent="0.35">
      <c r="B962" s="143"/>
      <c r="C962" s="143"/>
      <c r="D962" s="143"/>
      <c r="E962" s="144"/>
      <c r="F962" s="144"/>
    </row>
    <row r="963" spans="2:6" x14ac:dyDescent="0.35">
      <c r="B963" s="143"/>
      <c r="C963" s="143"/>
      <c r="D963" s="143"/>
      <c r="E963" s="144"/>
      <c r="F963" s="144"/>
    </row>
    <row r="964" spans="2:6" x14ac:dyDescent="0.35">
      <c r="B964" s="143"/>
      <c r="C964" s="143"/>
      <c r="D964" s="143"/>
      <c r="E964" s="144"/>
      <c r="F964" s="144"/>
    </row>
    <row r="965" spans="2:6" x14ac:dyDescent="0.35">
      <c r="B965" s="143"/>
      <c r="C965" s="143"/>
      <c r="D965" s="143"/>
      <c r="E965" s="144"/>
      <c r="F965" s="144"/>
    </row>
    <row r="966" spans="2:6" x14ac:dyDescent="0.35">
      <c r="B966" s="143"/>
      <c r="C966" s="143"/>
      <c r="D966" s="143"/>
      <c r="E966" s="144"/>
      <c r="F966" s="144"/>
    </row>
    <row r="967" spans="2:6" x14ac:dyDescent="0.35">
      <c r="B967" s="143"/>
      <c r="C967" s="143"/>
      <c r="D967" s="143"/>
      <c r="E967" s="144"/>
      <c r="F967" s="144"/>
    </row>
    <row r="968" spans="2:6" x14ac:dyDescent="0.35">
      <c r="B968" s="143"/>
      <c r="C968" s="143"/>
      <c r="D968" s="143"/>
      <c r="E968" s="144"/>
      <c r="F968" s="144"/>
    </row>
    <row r="969" spans="2:6" x14ac:dyDescent="0.35">
      <c r="B969" s="143"/>
      <c r="C969" s="143"/>
      <c r="D969" s="143"/>
      <c r="E969" s="144"/>
      <c r="F969" s="144"/>
    </row>
    <row r="970" spans="2:6" x14ac:dyDescent="0.35">
      <c r="B970" s="143"/>
      <c r="C970" s="143"/>
      <c r="D970" s="143"/>
      <c r="E970" s="144"/>
      <c r="F970" s="144"/>
    </row>
    <row r="971" spans="2:6" x14ac:dyDescent="0.35">
      <c r="B971" s="143"/>
      <c r="C971" s="143"/>
      <c r="D971" s="143"/>
      <c r="E971" s="144"/>
      <c r="F971" s="144"/>
    </row>
    <row r="972" spans="2:6" x14ac:dyDescent="0.35">
      <c r="B972" s="143"/>
      <c r="C972" s="143"/>
      <c r="D972" s="143"/>
      <c r="E972" s="144"/>
      <c r="F972" s="144"/>
    </row>
    <row r="973" spans="2:6" x14ac:dyDescent="0.35">
      <c r="B973" s="143"/>
      <c r="C973" s="143"/>
      <c r="D973" s="143"/>
      <c r="E973" s="144"/>
      <c r="F973" s="144"/>
    </row>
    <row r="974" spans="2:6" x14ac:dyDescent="0.35">
      <c r="B974" s="143"/>
      <c r="C974" s="143"/>
      <c r="D974" s="143"/>
      <c r="E974" s="144"/>
      <c r="F974" s="144"/>
    </row>
    <row r="975" spans="2:6" x14ac:dyDescent="0.35">
      <c r="B975" s="143"/>
      <c r="C975" s="143"/>
      <c r="D975" s="143"/>
      <c r="E975" s="144"/>
      <c r="F975" s="144"/>
    </row>
    <row r="976" spans="2:6" x14ac:dyDescent="0.35">
      <c r="B976" s="143"/>
      <c r="C976" s="143"/>
      <c r="D976" s="143"/>
      <c r="E976" s="144"/>
      <c r="F976" s="144"/>
    </row>
    <row r="977" spans="2:6" x14ac:dyDescent="0.35">
      <c r="B977" s="143"/>
      <c r="C977" s="143"/>
      <c r="D977" s="143"/>
      <c r="E977" s="144"/>
      <c r="F977" s="144"/>
    </row>
    <row r="978" spans="2:6" x14ac:dyDescent="0.35">
      <c r="B978" s="143"/>
      <c r="C978" s="143"/>
      <c r="D978" s="143"/>
      <c r="E978" s="144"/>
      <c r="F978" s="144"/>
    </row>
    <row r="979" spans="2:6" x14ac:dyDescent="0.35">
      <c r="B979" s="143"/>
      <c r="C979" s="143"/>
      <c r="D979" s="143"/>
      <c r="E979" s="144"/>
      <c r="F979" s="144"/>
    </row>
    <row r="980" spans="2:6" x14ac:dyDescent="0.35">
      <c r="B980" s="143"/>
      <c r="C980" s="143"/>
      <c r="D980" s="143"/>
      <c r="E980" s="144"/>
      <c r="F980" s="144"/>
    </row>
    <row r="981" spans="2:6" x14ac:dyDescent="0.35">
      <c r="B981" s="143"/>
      <c r="C981" s="143"/>
      <c r="D981" s="143"/>
      <c r="E981" s="144"/>
      <c r="F981" s="144"/>
    </row>
    <row r="982" spans="2:6" x14ac:dyDescent="0.35">
      <c r="B982" s="143"/>
      <c r="C982" s="143"/>
      <c r="D982" s="143"/>
      <c r="E982" s="144"/>
      <c r="F982" s="144"/>
    </row>
    <row r="983" spans="2:6" x14ac:dyDescent="0.35">
      <c r="B983" s="143"/>
      <c r="C983" s="143"/>
      <c r="D983" s="143"/>
      <c r="E983" s="144"/>
      <c r="F983" s="144"/>
    </row>
    <row r="984" spans="2:6" x14ac:dyDescent="0.35">
      <c r="B984" s="143"/>
      <c r="C984" s="143"/>
      <c r="D984" s="143"/>
      <c r="E984" s="144"/>
      <c r="F984" s="144"/>
    </row>
    <row r="985" spans="2:6" x14ac:dyDescent="0.35">
      <c r="B985" s="143"/>
      <c r="C985" s="143"/>
      <c r="D985" s="143"/>
      <c r="E985" s="144"/>
      <c r="F985" s="144"/>
    </row>
    <row r="986" spans="2:6" x14ac:dyDescent="0.35">
      <c r="B986" s="143"/>
      <c r="C986" s="143"/>
      <c r="D986" s="143"/>
      <c r="E986" s="144"/>
      <c r="F986" s="144"/>
    </row>
    <row r="987" spans="2:6" x14ac:dyDescent="0.35">
      <c r="B987" s="143"/>
      <c r="C987" s="143"/>
      <c r="D987" s="143"/>
      <c r="E987" s="144"/>
      <c r="F987" s="144"/>
    </row>
    <row r="988" spans="2:6" x14ac:dyDescent="0.35">
      <c r="B988" s="143"/>
      <c r="C988" s="143"/>
      <c r="D988" s="143"/>
      <c r="E988" s="144"/>
      <c r="F988" s="144"/>
    </row>
    <row r="989" spans="2:6" x14ac:dyDescent="0.35">
      <c r="B989" s="143"/>
      <c r="C989" s="143"/>
      <c r="D989" s="143"/>
      <c r="E989" s="144"/>
      <c r="F989" s="144"/>
    </row>
    <row r="990" spans="2:6" x14ac:dyDescent="0.35">
      <c r="B990" s="143"/>
      <c r="C990" s="143"/>
      <c r="D990" s="143"/>
      <c r="E990" s="144"/>
      <c r="F990" s="144"/>
    </row>
    <row r="991" spans="2:6" x14ac:dyDescent="0.35">
      <c r="B991" s="143"/>
      <c r="C991" s="143"/>
      <c r="D991" s="143"/>
      <c r="E991" s="144"/>
      <c r="F991" s="144"/>
    </row>
    <row r="992" spans="2:6" x14ac:dyDescent="0.35">
      <c r="B992" s="143"/>
      <c r="C992" s="143"/>
      <c r="D992" s="143"/>
      <c r="E992" s="144"/>
      <c r="F992" s="144"/>
    </row>
    <row r="993" spans="2:6" x14ac:dyDescent="0.35">
      <c r="B993" s="143"/>
      <c r="C993" s="143"/>
      <c r="D993" s="143"/>
      <c r="E993" s="144"/>
      <c r="F993" s="144"/>
    </row>
    <row r="994" spans="2:6" x14ac:dyDescent="0.35">
      <c r="B994" s="143"/>
      <c r="C994" s="143"/>
      <c r="D994" s="143"/>
      <c r="E994" s="144"/>
      <c r="F994" s="144"/>
    </row>
    <row r="995" spans="2:6" x14ac:dyDescent="0.35">
      <c r="B995" s="143"/>
      <c r="C995" s="143"/>
      <c r="D995" s="143"/>
      <c r="E995" s="144"/>
      <c r="F995" s="144"/>
    </row>
    <row r="996" spans="2:6" x14ac:dyDescent="0.35">
      <c r="B996" s="143"/>
      <c r="C996" s="143"/>
      <c r="D996" s="143"/>
      <c r="E996" s="144"/>
      <c r="F996" s="144"/>
    </row>
    <row r="997" spans="2:6" x14ac:dyDescent="0.35">
      <c r="B997" s="143"/>
      <c r="C997" s="143"/>
      <c r="D997" s="143"/>
      <c r="E997" s="144"/>
      <c r="F997" s="144"/>
    </row>
    <row r="998" spans="2:6" x14ac:dyDescent="0.35">
      <c r="B998" s="143"/>
      <c r="C998" s="143"/>
      <c r="D998" s="143"/>
      <c r="E998" s="144"/>
      <c r="F998" s="144"/>
    </row>
    <row r="999" spans="2:6" x14ac:dyDescent="0.35">
      <c r="B999" s="143"/>
      <c r="C999" s="143"/>
      <c r="D999" s="143"/>
      <c r="E999" s="144"/>
      <c r="F999" s="144"/>
    </row>
    <row r="1000" spans="2:6" x14ac:dyDescent="0.35">
      <c r="B1000" s="143"/>
      <c r="C1000" s="143"/>
      <c r="D1000" s="143"/>
      <c r="E1000" s="144"/>
      <c r="F1000" s="144"/>
    </row>
    <row r="1001" spans="2:6" x14ac:dyDescent="0.35">
      <c r="B1001" s="143"/>
      <c r="C1001" s="143"/>
      <c r="D1001" s="143"/>
      <c r="E1001" s="144"/>
      <c r="F1001" s="144"/>
    </row>
    <row r="1002" spans="2:6" x14ac:dyDescent="0.35">
      <c r="B1002" s="143"/>
      <c r="C1002" s="143"/>
      <c r="D1002" s="143"/>
      <c r="E1002" s="144"/>
      <c r="F1002" s="144"/>
    </row>
    <row r="1003" spans="2:6" x14ac:dyDescent="0.35">
      <c r="B1003" s="143"/>
      <c r="C1003" s="143"/>
      <c r="D1003" s="143"/>
      <c r="E1003" s="144"/>
      <c r="F1003" s="144"/>
    </row>
    <row r="1004" spans="2:6" x14ac:dyDescent="0.35">
      <c r="B1004" s="143"/>
      <c r="C1004" s="143"/>
      <c r="D1004" s="143"/>
      <c r="E1004" s="144"/>
      <c r="F1004" s="144"/>
    </row>
    <row r="1005" spans="2:6" x14ac:dyDescent="0.35">
      <c r="B1005" s="143"/>
      <c r="C1005" s="143"/>
      <c r="D1005" s="143"/>
      <c r="E1005" s="144"/>
      <c r="F1005" s="144"/>
    </row>
    <row r="1006" spans="2:6" x14ac:dyDescent="0.35">
      <c r="B1006" s="143"/>
      <c r="C1006" s="143"/>
      <c r="D1006" s="143"/>
      <c r="E1006" s="144"/>
      <c r="F1006" s="144"/>
    </row>
    <row r="1007" spans="2:6" x14ac:dyDescent="0.35">
      <c r="B1007" s="143"/>
      <c r="C1007" s="143"/>
      <c r="D1007" s="143"/>
      <c r="E1007" s="144"/>
      <c r="F1007" s="144"/>
    </row>
    <row r="1008" spans="2:6" x14ac:dyDescent="0.35">
      <c r="B1008" s="143"/>
      <c r="C1008" s="143"/>
      <c r="D1008" s="143"/>
      <c r="E1008" s="144"/>
      <c r="F1008" s="144"/>
    </row>
    <row r="1009" spans="2:6" x14ac:dyDescent="0.35">
      <c r="B1009" s="143"/>
      <c r="C1009" s="143"/>
      <c r="D1009" s="143"/>
      <c r="E1009" s="144"/>
      <c r="F1009" s="144"/>
    </row>
    <row r="1010" spans="2:6" x14ac:dyDescent="0.35">
      <c r="B1010" s="143"/>
      <c r="C1010" s="143"/>
      <c r="D1010" s="143"/>
      <c r="E1010" s="144"/>
      <c r="F1010" s="144"/>
    </row>
    <row r="1011" spans="2:6" x14ac:dyDescent="0.35">
      <c r="B1011" s="143"/>
      <c r="C1011" s="143"/>
      <c r="D1011" s="143"/>
      <c r="E1011" s="144"/>
      <c r="F1011" s="144"/>
    </row>
    <row r="1012" spans="2:6" x14ac:dyDescent="0.35">
      <c r="B1012" s="143"/>
      <c r="C1012" s="143"/>
      <c r="D1012" s="143"/>
      <c r="E1012" s="144"/>
      <c r="F1012" s="144"/>
    </row>
    <row r="1013" spans="2:6" x14ac:dyDescent="0.35">
      <c r="B1013" s="143"/>
      <c r="C1013" s="143"/>
      <c r="D1013" s="143"/>
      <c r="E1013" s="144"/>
      <c r="F1013" s="144"/>
    </row>
    <row r="1014" spans="2:6" x14ac:dyDescent="0.35">
      <c r="B1014" s="143"/>
      <c r="C1014" s="143"/>
      <c r="D1014" s="143"/>
      <c r="E1014" s="144"/>
      <c r="F1014" s="144"/>
    </row>
    <row r="1015" spans="2:6" x14ac:dyDescent="0.35">
      <c r="B1015" s="143"/>
      <c r="C1015" s="143"/>
      <c r="D1015" s="143"/>
      <c r="E1015" s="144"/>
      <c r="F1015" s="144"/>
    </row>
    <row r="1016" spans="2:6" x14ac:dyDescent="0.35">
      <c r="B1016" s="143"/>
      <c r="C1016" s="143"/>
      <c r="D1016" s="143"/>
      <c r="E1016" s="144"/>
      <c r="F1016" s="144"/>
    </row>
    <row r="1017" spans="2:6" x14ac:dyDescent="0.35">
      <c r="B1017" s="143"/>
      <c r="C1017" s="143"/>
      <c r="D1017" s="143"/>
      <c r="E1017" s="144"/>
      <c r="F1017" s="144"/>
    </row>
    <row r="1018" spans="2:6" x14ac:dyDescent="0.35">
      <c r="B1018" s="143"/>
      <c r="C1018" s="143"/>
      <c r="D1018" s="143"/>
      <c r="E1018" s="144"/>
      <c r="F1018" s="144"/>
    </row>
    <row r="1019" spans="2:6" x14ac:dyDescent="0.35">
      <c r="B1019" s="143"/>
      <c r="C1019" s="143"/>
      <c r="D1019" s="143"/>
      <c r="E1019" s="144"/>
      <c r="F1019" s="144"/>
    </row>
    <row r="1020" spans="2:6" x14ac:dyDescent="0.35">
      <c r="B1020" s="143"/>
      <c r="C1020" s="143"/>
      <c r="D1020" s="143"/>
      <c r="E1020" s="144"/>
      <c r="F1020" s="144"/>
    </row>
    <row r="1021" spans="2:6" x14ac:dyDescent="0.35">
      <c r="B1021" s="143"/>
      <c r="C1021" s="143"/>
      <c r="D1021" s="143"/>
      <c r="E1021" s="144"/>
      <c r="F1021" s="144"/>
    </row>
    <row r="1022" spans="2:6" x14ac:dyDescent="0.35">
      <c r="B1022" s="143"/>
      <c r="C1022" s="143"/>
      <c r="D1022" s="143"/>
      <c r="E1022" s="144"/>
      <c r="F1022" s="144"/>
    </row>
    <row r="1023" spans="2:6" x14ac:dyDescent="0.35">
      <c r="B1023" s="143"/>
      <c r="C1023" s="143"/>
      <c r="D1023" s="143"/>
      <c r="E1023" s="144"/>
      <c r="F1023" s="144"/>
    </row>
    <row r="1024" spans="2:6" x14ac:dyDescent="0.35">
      <c r="B1024" s="143"/>
      <c r="C1024" s="143"/>
      <c r="D1024" s="143"/>
      <c r="E1024" s="144"/>
      <c r="F1024" s="144"/>
    </row>
    <row r="1025" spans="2:6" x14ac:dyDescent="0.35">
      <c r="B1025" s="143"/>
      <c r="C1025" s="143"/>
      <c r="D1025" s="143"/>
      <c r="E1025" s="144"/>
      <c r="F1025" s="144"/>
    </row>
    <row r="1026" spans="2:6" x14ac:dyDescent="0.35">
      <c r="B1026" s="143"/>
      <c r="C1026" s="143"/>
      <c r="D1026" s="143"/>
      <c r="E1026" s="144"/>
      <c r="F1026" s="144"/>
    </row>
    <row r="1027" spans="2:6" x14ac:dyDescent="0.35">
      <c r="B1027" s="143"/>
      <c r="C1027" s="143"/>
      <c r="D1027" s="143"/>
      <c r="E1027" s="144"/>
      <c r="F1027" s="144"/>
    </row>
    <row r="1028" spans="2:6" x14ac:dyDescent="0.35">
      <c r="B1028" s="143"/>
      <c r="C1028" s="143"/>
      <c r="D1028" s="143"/>
      <c r="E1028" s="144"/>
      <c r="F1028" s="144"/>
    </row>
    <row r="1029" spans="2:6" x14ac:dyDescent="0.35">
      <c r="B1029" s="143"/>
      <c r="C1029" s="143"/>
      <c r="D1029" s="143"/>
      <c r="E1029" s="144"/>
      <c r="F1029" s="144"/>
    </row>
    <row r="1030" spans="2:6" x14ac:dyDescent="0.35">
      <c r="B1030" s="143"/>
      <c r="C1030" s="143"/>
      <c r="D1030" s="143"/>
      <c r="E1030" s="144"/>
      <c r="F1030" s="144"/>
    </row>
    <row r="1031" spans="2:6" x14ac:dyDescent="0.35">
      <c r="B1031" s="143"/>
      <c r="C1031" s="143"/>
      <c r="D1031" s="143"/>
      <c r="E1031" s="144"/>
      <c r="F1031" s="144"/>
    </row>
    <row r="1032" spans="2:6" x14ac:dyDescent="0.35">
      <c r="B1032" s="143"/>
      <c r="C1032" s="143"/>
      <c r="D1032" s="143"/>
      <c r="E1032" s="144"/>
      <c r="F1032" s="144"/>
    </row>
    <row r="1033" spans="2:6" x14ac:dyDescent="0.35">
      <c r="B1033" s="143"/>
      <c r="C1033" s="143"/>
      <c r="D1033" s="143"/>
      <c r="E1033" s="144"/>
      <c r="F1033" s="144"/>
    </row>
    <row r="1034" spans="2:6" x14ac:dyDescent="0.35">
      <c r="B1034" s="143"/>
      <c r="C1034" s="143"/>
      <c r="D1034" s="143"/>
      <c r="E1034" s="144"/>
      <c r="F1034" s="144"/>
    </row>
    <row r="1035" spans="2:6" x14ac:dyDescent="0.35">
      <c r="B1035" s="143"/>
      <c r="C1035" s="143"/>
      <c r="D1035" s="143"/>
      <c r="E1035" s="144"/>
      <c r="F1035" s="144"/>
    </row>
    <row r="1036" spans="2:6" x14ac:dyDescent="0.35">
      <c r="B1036" s="143"/>
      <c r="C1036" s="143"/>
      <c r="D1036" s="143"/>
      <c r="E1036" s="144"/>
      <c r="F1036" s="144"/>
    </row>
    <row r="1037" spans="2:6" x14ac:dyDescent="0.35">
      <c r="B1037" s="143"/>
      <c r="C1037" s="143"/>
      <c r="D1037" s="143"/>
      <c r="E1037" s="144"/>
      <c r="F1037" s="144"/>
    </row>
    <row r="1038" spans="2:6" x14ac:dyDescent="0.35">
      <c r="B1038" s="143"/>
      <c r="C1038" s="143"/>
      <c r="D1038" s="143"/>
      <c r="E1038" s="144"/>
      <c r="F1038" s="144"/>
    </row>
    <row r="1039" spans="2:6" x14ac:dyDescent="0.35">
      <c r="B1039" s="143"/>
      <c r="C1039" s="143"/>
      <c r="D1039" s="143"/>
      <c r="E1039" s="144"/>
      <c r="F1039" s="144"/>
    </row>
    <row r="1040" spans="2:6" x14ac:dyDescent="0.35">
      <c r="B1040" s="143"/>
      <c r="C1040" s="143"/>
      <c r="D1040" s="143"/>
      <c r="E1040" s="144"/>
      <c r="F1040" s="144"/>
    </row>
    <row r="1041" spans="2:6" x14ac:dyDescent="0.35">
      <c r="B1041" s="143"/>
      <c r="C1041" s="143"/>
      <c r="D1041" s="143"/>
      <c r="E1041" s="144"/>
      <c r="F1041" s="144"/>
    </row>
    <row r="1042" spans="2:6" x14ac:dyDescent="0.35">
      <c r="B1042" s="143"/>
      <c r="C1042" s="143"/>
      <c r="D1042" s="143"/>
      <c r="E1042" s="144"/>
      <c r="F1042" s="144"/>
    </row>
    <row r="1043" spans="2:6" x14ac:dyDescent="0.35">
      <c r="B1043" s="143"/>
      <c r="C1043" s="143"/>
      <c r="D1043" s="143"/>
      <c r="E1043" s="144"/>
      <c r="F1043" s="144"/>
    </row>
    <row r="1044" spans="2:6" x14ac:dyDescent="0.35">
      <c r="B1044" s="143"/>
      <c r="C1044" s="143"/>
      <c r="D1044" s="143"/>
      <c r="E1044" s="144"/>
      <c r="F1044" s="144"/>
    </row>
    <row r="1045" spans="2:6" x14ac:dyDescent="0.35">
      <c r="B1045" s="143"/>
      <c r="C1045" s="143"/>
      <c r="D1045" s="143"/>
      <c r="E1045" s="144"/>
      <c r="F1045" s="144"/>
    </row>
    <row r="1046" spans="2:6" x14ac:dyDescent="0.35">
      <c r="B1046" s="143"/>
      <c r="C1046" s="143"/>
      <c r="D1046" s="143"/>
      <c r="E1046" s="144"/>
      <c r="F1046" s="144"/>
    </row>
    <row r="1047" spans="2:6" x14ac:dyDescent="0.35">
      <c r="B1047" s="143"/>
      <c r="C1047" s="143"/>
      <c r="D1047" s="143"/>
      <c r="E1047" s="144"/>
      <c r="F1047" s="144"/>
    </row>
    <row r="1048" spans="2:6" x14ac:dyDescent="0.35">
      <c r="B1048" s="143"/>
      <c r="C1048" s="143"/>
      <c r="D1048" s="143"/>
      <c r="E1048" s="144"/>
      <c r="F1048" s="144"/>
    </row>
    <row r="1049" spans="2:6" x14ac:dyDescent="0.35">
      <c r="B1049" s="143"/>
      <c r="C1049" s="143"/>
      <c r="D1049" s="143"/>
      <c r="E1049" s="144"/>
      <c r="F1049" s="144"/>
    </row>
    <row r="1050" spans="2:6" x14ac:dyDescent="0.35">
      <c r="B1050" s="143"/>
      <c r="C1050" s="143"/>
      <c r="D1050" s="143"/>
      <c r="E1050" s="144"/>
      <c r="F1050" s="144"/>
    </row>
    <row r="1051" spans="2:6" x14ac:dyDescent="0.35">
      <c r="B1051" s="143"/>
      <c r="C1051" s="143"/>
      <c r="D1051" s="143"/>
      <c r="E1051" s="144"/>
      <c r="F1051" s="144"/>
    </row>
    <row r="1052" spans="2:6" x14ac:dyDescent="0.35">
      <c r="B1052" s="143"/>
      <c r="C1052" s="143"/>
      <c r="D1052" s="143"/>
      <c r="E1052" s="144"/>
      <c r="F1052" s="144"/>
    </row>
    <row r="1053" spans="2:6" x14ac:dyDescent="0.35">
      <c r="B1053" s="143"/>
      <c r="C1053" s="143"/>
      <c r="D1053" s="143"/>
      <c r="E1053" s="144"/>
      <c r="F1053" s="144"/>
    </row>
    <row r="1054" spans="2:6" x14ac:dyDescent="0.35">
      <c r="B1054" s="143"/>
      <c r="C1054" s="143"/>
      <c r="D1054" s="143"/>
      <c r="E1054" s="144"/>
      <c r="F1054" s="144"/>
    </row>
    <row r="1055" spans="2:6" x14ac:dyDescent="0.35">
      <c r="B1055" s="143"/>
      <c r="C1055" s="143"/>
      <c r="D1055" s="143"/>
      <c r="E1055" s="144"/>
      <c r="F1055" s="144"/>
    </row>
    <row r="1056" spans="2:6" x14ac:dyDescent="0.35">
      <c r="B1056" s="143"/>
      <c r="C1056" s="143"/>
      <c r="D1056" s="143"/>
      <c r="E1056" s="144"/>
      <c r="F1056" s="144"/>
    </row>
    <row r="1057" spans="2:6" x14ac:dyDescent="0.35">
      <c r="B1057" s="143"/>
      <c r="C1057" s="143"/>
      <c r="D1057" s="143"/>
      <c r="E1057" s="144"/>
      <c r="F1057" s="144"/>
    </row>
    <row r="1058" spans="2:6" x14ac:dyDescent="0.35">
      <c r="B1058" s="143"/>
      <c r="C1058" s="143"/>
      <c r="D1058" s="143"/>
      <c r="E1058" s="144"/>
      <c r="F1058" s="144"/>
    </row>
    <row r="1059" spans="2:6" x14ac:dyDescent="0.35">
      <c r="B1059" s="143"/>
      <c r="C1059" s="143"/>
      <c r="D1059" s="143"/>
      <c r="E1059" s="144"/>
      <c r="F1059" s="144"/>
    </row>
    <row r="1060" spans="2:6" x14ac:dyDescent="0.35">
      <c r="B1060" s="143"/>
      <c r="C1060" s="143"/>
      <c r="D1060" s="143"/>
      <c r="E1060" s="144"/>
      <c r="F1060" s="144"/>
    </row>
    <row r="1061" spans="2:6" x14ac:dyDescent="0.35">
      <c r="B1061" s="143"/>
      <c r="C1061" s="143"/>
      <c r="D1061" s="143"/>
      <c r="E1061" s="144"/>
      <c r="F1061" s="144"/>
    </row>
    <row r="1062" spans="2:6" x14ac:dyDescent="0.35">
      <c r="B1062" s="143"/>
      <c r="C1062" s="143"/>
      <c r="D1062" s="143"/>
      <c r="E1062" s="144"/>
      <c r="F1062" s="144"/>
    </row>
    <row r="1063" spans="2:6" x14ac:dyDescent="0.35">
      <c r="B1063" s="143"/>
      <c r="C1063" s="143"/>
      <c r="D1063" s="143"/>
      <c r="E1063" s="144"/>
      <c r="F1063" s="144"/>
    </row>
    <row r="1064" spans="2:6" x14ac:dyDescent="0.35">
      <c r="B1064" s="143"/>
      <c r="C1064" s="143"/>
      <c r="D1064" s="143"/>
      <c r="E1064" s="144"/>
      <c r="F1064" s="144"/>
    </row>
    <row r="1065" spans="2:6" x14ac:dyDescent="0.35">
      <c r="B1065" s="143"/>
      <c r="C1065" s="143"/>
      <c r="D1065" s="143"/>
      <c r="E1065" s="144"/>
      <c r="F1065" s="144"/>
    </row>
    <row r="1066" spans="2:6" x14ac:dyDescent="0.35">
      <c r="B1066" s="143"/>
      <c r="C1066" s="143"/>
      <c r="D1066" s="143"/>
      <c r="E1066" s="144"/>
      <c r="F1066" s="144"/>
    </row>
    <row r="1067" spans="2:6" x14ac:dyDescent="0.35">
      <c r="B1067" s="143"/>
      <c r="C1067" s="143"/>
      <c r="D1067" s="143"/>
      <c r="E1067" s="144"/>
      <c r="F1067" s="144"/>
    </row>
    <row r="1068" spans="2:6" x14ac:dyDescent="0.35">
      <c r="B1068" s="143"/>
      <c r="C1068" s="143"/>
      <c r="D1068" s="143"/>
      <c r="E1068" s="144"/>
      <c r="F1068" s="144"/>
    </row>
    <row r="1069" spans="2:6" x14ac:dyDescent="0.35">
      <c r="B1069" s="143"/>
      <c r="C1069" s="143"/>
      <c r="D1069" s="143"/>
      <c r="E1069" s="144"/>
      <c r="F1069" s="144"/>
    </row>
    <row r="1070" spans="2:6" x14ac:dyDescent="0.35">
      <c r="B1070" s="143"/>
      <c r="C1070" s="143"/>
      <c r="D1070" s="143"/>
      <c r="E1070" s="144"/>
      <c r="F1070" s="144"/>
    </row>
    <row r="1071" spans="2:6" x14ac:dyDescent="0.35">
      <c r="B1071" s="143"/>
      <c r="C1071" s="143"/>
      <c r="D1071" s="143"/>
      <c r="E1071" s="144"/>
      <c r="F1071" s="144"/>
    </row>
    <row r="1072" spans="2:6" x14ac:dyDescent="0.35">
      <c r="B1072" s="143"/>
      <c r="C1072" s="143"/>
      <c r="D1072" s="143"/>
      <c r="E1072" s="144"/>
      <c r="F1072" s="144"/>
    </row>
    <row r="1073" spans="2:6" x14ac:dyDescent="0.35">
      <c r="B1073" s="143"/>
      <c r="C1073" s="143"/>
      <c r="D1073" s="143"/>
      <c r="E1073" s="144"/>
      <c r="F1073" s="144"/>
    </row>
    <row r="1074" spans="2:6" x14ac:dyDescent="0.35">
      <c r="B1074" s="143"/>
      <c r="C1074" s="143"/>
      <c r="D1074" s="143"/>
      <c r="E1074" s="144"/>
      <c r="F1074" s="144"/>
    </row>
    <row r="1075" spans="2:6" x14ac:dyDescent="0.35">
      <c r="B1075" s="143"/>
      <c r="C1075" s="143"/>
      <c r="D1075" s="143"/>
      <c r="E1075" s="144"/>
      <c r="F1075" s="144"/>
    </row>
    <row r="1076" spans="2:6" x14ac:dyDescent="0.35">
      <c r="B1076" s="143"/>
      <c r="C1076" s="143"/>
      <c r="D1076" s="143"/>
      <c r="E1076" s="144"/>
      <c r="F1076" s="144"/>
    </row>
    <row r="1077" spans="2:6" x14ac:dyDescent="0.35">
      <c r="B1077" s="143"/>
      <c r="C1077" s="143"/>
      <c r="D1077" s="143"/>
      <c r="E1077" s="144"/>
      <c r="F1077" s="144"/>
    </row>
    <row r="1078" spans="2:6" x14ac:dyDescent="0.35">
      <c r="B1078" s="143"/>
      <c r="C1078" s="143"/>
      <c r="D1078" s="143"/>
      <c r="E1078" s="144"/>
      <c r="F1078" s="144"/>
    </row>
    <row r="1079" spans="2:6" x14ac:dyDescent="0.35">
      <c r="B1079" s="143"/>
      <c r="C1079" s="143"/>
      <c r="D1079" s="143"/>
      <c r="E1079" s="144"/>
      <c r="F1079" s="144"/>
    </row>
    <row r="1080" spans="2:6" x14ac:dyDescent="0.35">
      <c r="B1080" s="143"/>
      <c r="C1080" s="143"/>
      <c r="D1080" s="143"/>
      <c r="E1080" s="144"/>
      <c r="F1080" s="144"/>
    </row>
    <row r="1081" spans="2:6" x14ac:dyDescent="0.35">
      <c r="B1081" s="143"/>
      <c r="C1081" s="143"/>
      <c r="D1081" s="143"/>
      <c r="E1081" s="144"/>
      <c r="F1081" s="144"/>
    </row>
    <row r="1082" spans="2:6" x14ac:dyDescent="0.35">
      <c r="B1082" s="143"/>
      <c r="C1082" s="143"/>
      <c r="D1082" s="143"/>
      <c r="E1082" s="144"/>
      <c r="F1082" s="144"/>
    </row>
    <row r="1083" spans="2:6" x14ac:dyDescent="0.35">
      <c r="B1083" s="143"/>
      <c r="C1083" s="143"/>
      <c r="D1083" s="143"/>
      <c r="E1083" s="144"/>
      <c r="F1083" s="144"/>
    </row>
    <row r="1084" spans="2:6" x14ac:dyDescent="0.35">
      <c r="B1084" s="143"/>
      <c r="C1084" s="143"/>
      <c r="D1084" s="143"/>
      <c r="E1084" s="144"/>
      <c r="F1084" s="144"/>
    </row>
    <row r="1085" spans="2:6" x14ac:dyDescent="0.35">
      <c r="B1085" s="143"/>
      <c r="C1085" s="143"/>
      <c r="D1085" s="143"/>
      <c r="E1085" s="144"/>
      <c r="F1085" s="144"/>
    </row>
    <row r="1086" spans="2:6" x14ac:dyDescent="0.35">
      <c r="B1086" s="143"/>
      <c r="C1086" s="143"/>
      <c r="D1086" s="143"/>
      <c r="E1086" s="144"/>
      <c r="F1086" s="144"/>
    </row>
    <row r="1087" spans="2:6" x14ac:dyDescent="0.35">
      <c r="B1087" s="143"/>
      <c r="C1087" s="143"/>
      <c r="D1087" s="143"/>
      <c r="E1087" s="144"/>
      <c r="F1087" s="144"/>
    </row>
    <row r="1088" spans="2:6" x14ac:dyDescent="0.35">
      <c r="B1088" s="143"/>
      <c r="C1088" s="143"/>
      <c r="D1088" s="143"/>
      <c r="E1088" s="144"/>
      <c r="F1088" s="144"/>
    </row>
    <row r="1089" spans="2:6" x14ac:dyDescent="0.35">
      <c r="B1089" s="143"/>
      <c r="C1089" s="143"/>
      <c r="D1089" s="143"/>
      <c r="E1089" s="144"/>
      <c r="F1089" s="144"/>
    </row>
    <row r="1090" spans="2:6" x14ac:dyDescent="0.35">
      <c r="B1090" s="143"/>
      <c r="C1090" s="143"/>
      <c r="D1090" s="143"/>
      <c r="E1090" s="144"/>
      <c r="F1090" s="144"/>
    </row>
    <row r="1091" spans="2:6" x14ac:dyDescent="0.35">
      <c r="B1091" s="143"/>
      <c r="C1091" s="143"/>
      <c r="D1091" s="143"/>
      <c r="E1091" s="144"/>
      <c r="F1091" s="144"/>
    </row>
    <row r="1092" spans="2:6" x14ac:dyDescent="0.35">
      <c r="B1092" s="143"/>
      <c r="C1092" s="143"/>
      <c r="D1092" s="143"/>
      <c r="E1092" s="144"/>
      <c r="F1092" s="144"/>
    </row>
    <row r="1093" spans="2:6" x14ac:dyDescent="0.35">
      <c r="B1093" s="143"/>
      <c r="C1093" s="143"/>
      <c r="D1093" s="143"/>
      <c r="E1093" s="144"/>
      <c r="F1093" s="144"/>
    </row>
    <row r="1094" spans="2:6" x14ac:dyDescent="0.35">
      <c r="B1094" s="143"/>
      <c r="C1094" s="143"/>
      <c r="D1094" s="143"/>
      <c r="E1094" s="144"/>
      <c r="F1094" s="144"/>
    </row>
    <row r="1095" spans="2:6" x14ac:dyDescent="0.35">
      <c r="B1095" s="143"/>
      <c r="C1095" s="143"/>
      <c r="D1095" s="143"/>
      <c r="E1095" s="144"/>
      <c r="F1095" s="144"/>
    </row>
    <row r="1096" spans="2:6" x14ac:dyDescent="0.35">
      <c r="B1096" s="143"/>
      <c r="C1096" s="143"/>
      <c r="D1096" s="143"/>
      <c r="E1096" s="144"/>
      <c r="F1096" s="144"/>
    </row>
    <row r="1097" spans="2:6" x14ac:dyDescent="0.35">
      <c r="B1097" s="143"/>
      <c r="C1097" s="143"/>
      <c r="D1097" s="143"/>
      <c r="E1097" s="144"/>
      <c r="F1097" s="144"/>
    </row>
    <row r="1098" spans="2:6" x14ac:dyDescent="0.35">
      <c r="B1098" s="143"/>
      <c r="C1098" s="143"/>
      <c r="D1098" s="143"/>
      <c r="E1098" s="144"/>
      <c r="F1098" s="144"/>
    </row>
    <row r="1099" spans="2:6" x14ac:dyDescent="0.35">
      <c r="B1099" s="143"/>
      <c r="C1099" s="143"/>
      <c r="D1099" s="143"/>
      <c r="E1099" s="144"/>
      <c r="F1099" s="144"/>
    </row>
    <row r="1100" spans="2:6" x14ac:dyDescent="0.35">
      <c r="B1100" s="143"/>
      <c r="C1100" s="143"/>
      <c r="D1100" s="143"/>
      <c r="E1100" s="144"/>
      <c r="F1100" s="144"/>
    </row>
    <row r="1101" spans="2:6" x14ac:dyDescent="0.35">
      <c r="B1101" s="143"/>
      <c r="C1101" s="143"/>
      <c r="D1101" s="143"/>
      <c r="E1101" s="144"/>
      <c r="F1101" s="144"/>
    </row>
    <row r="1102" spans="2:6" x14ac:dyDescent="0.35">
      <c r="B1102" s="143"/>
      <c r="C1102" s="143"/>
      <c r="D1102" s="143"/>
      <c r="E1102" s="144"/>
      <c r="F1102" s="144"/>
    </row>
    <row r="1103" spans="2:6" x14ac:dyDescent="0.35">
      <c r="B1103" s="143"/>
      <c r="C1103" s="143"/>
      <c r="D1103" s="143"/>
      <c r="E1103" s="144"/>
      <c r="F1103" s="144"/>
    </row>
    <row r="1104" spans="2:6" x14ac:dyDescent="0.35">
      <c r="B1104" s="143"/>
      <c r="C1104" s="143"/>
      <c r="D1104" s="143"/>
      <c r="E1104" s="144"/>
      <c r="F1104" s="144"/>
    </row>
    <row r="1105" spans="2:6" x14ac:dyDescent="0.35">
      <c r="B1105" s="143"/>
      <c r="C1105" s="143"/>
      <c r="D1105" s="143"/>
      <c r="E1105" s="144"/>
      <c r="F1105" s="144"/>
    </row>
    <row r="1106" spans="2:6" x14ac:dyDescent="0.35">
      <c r="B1106" s="143"/>
      <c r="C1106" s="143"/>
      <c r="D1106" s="143"/>
      <c r="E1106" s="144"/>
      <c r="F1106" s="144"/>
    </row>
    <row r="1107" spans="2:6" x14ac:dyDescent="0.35">
      <c r="B1107" s="143"/>
      <c r="C1107" s="143"/>
      <c r="D1107" s="143"/>
      <c r="E1107" s="144"/>
      <c r="F1107" s="144"/>
    </row>
    <row r="1108" spans="2:6" x14ac:dyDescent="0.35">
      <c r="B1108" s="143"/>
      <c r="C1108" s="143"/>
      <c r="D1108" s="143"/>
      <c r="E1108" s="144"/>
      <c r="F1108" s="144"/>
    </row>
    <row r="1109" spans="2:6" x14ac:dyDescent="0.35">
      <c r="B1109" s="143"/>
      <c r="C1109" s="143"/>
      <c r="D1109" s="143"/>
      <c r="E1109" s="144"/>
      <c r="F1109" s="144"/>
    </row>
    <row r="1110" spans="2:6" x14ac:dyDescent="0.35">
      <c r="B1110" s="143"/>
      <c r="C1110" s="143"/>
      <c r="D1110" s="143"/>
      <c r="E1110" s="144"/>
      <c r="F1110" s="144"/>
    </row>
    <row r="1111" spans="2:6" x14ac:dyDescent="0.35">
      <c r="B1111" s="143"/>
      <c r="C1111" s="143"/>
      <c r="D1111" s="143"/>
      <c r="E1111" s="144"/>
      <c r="F1111" s="144"/>
    </row>
    <row r="1112" spans="2:6" x14ac:dyDescent="0.35">
      <c r="B1112" s="143"/>
      <c r="C1112" s="143"/>
      <c r="D1112" s="143"/>
      <c r="E1112" s="144"/>
      <c r="F1112" s="144"/>
    </row>
    <row r="1113" spans="2:6" x14ac:dyDescent="0.35">
      <c r="B1113" s="143"/>
      <c r="C1113" s="143"/>
      <c r="D1113" s="143"/>
      <c r="E1113" s="144"/>
      <c r="F1113" s="144"/>
    </row>
    <row r="1114" spans="2:6" x14ac:dyDescent="0.35">
      <c r="B1114" s="143"/>
      <c r="C1114" s="143"/>
      <c r="D1114" s="143"/>
      <c r="E1114" s="144"/>
      <c r="F1114" s="144"/>
    </row>
    <row r="1115" spans="2:6" x14ac:dyDescent="0.35">
      <c r="B1115" s="143"/>
      <c r="C1115" s="143"/>
      <c r="D1115" s="143"/>
      <c r="E1115" s="144"/>
      <c r="F1115" s="144"/>
    </row>
    <row r="1116" spans="2:6" x14ac:dyDescent="0.35">
      <c r="B1116" s="143"/>
      <c r="C1116" s="143"/>
      <c r="D1116" s="143"/>
      <c r="E1116" s="144"/>
      <c r="F1116" s="144"/>
    </row>
    <row r="1117" spans="2:6" x14ac:dyDescent="0.35">
      <c r="B1117" s="143"/>
      <c r="C1117" s="143"/>
      <c r="D1117" s="143"/>
      <c r="E1117" s="144"/>
      <c r="F1117" s="144"/>
    </row>
    <row r="1118" spans="2:6" x14ac:dyDescent="0.35">
      <c r="B1118" s="143"/>
      <c r="C1118" s="143"/>
      <c r="D1118" s="143"/>
      <c r="E1118" s="144"/>
      <c r="F1118" s="144"/>
    </row>
    <row r="1119" spans="2:6" x14ac:dyDescent="0.35">
      <c r="B1119" s="143"/>
      <c r="C1119" s="143"/>
      <c r="D1119" s="143"/>
      <c r="E1119" s="144"/>
      <c r="F1119" s="144"/>
    </row>
    <row r="1120" spans="2:6" x14ac:dyDescent="0.35">
      <c r="B1120" s="143"/>
      <c r="C1120" s="143"/>
      <c r="D1120" s="143"/>
      <c r="E1120" s="144"/>
      <c r="F1120" s="144"/>
    </row>
    <row r="1121" spans="2:6" x14ac:dyDescent="0.35">
      <c r="B1121" s="143"/>
      <c r="C1121" s="143"/>
      <c r="D1121" s="143"/>
      <c r="E1121" s="144"/>
      <c r="F1121" s="144"/>
    </row>
    <row r="1122" spans="2:6" x14ac:dyDescent="0.35">
      <c r="B1122" s="143"/>
      <c r="C1122" s="143"/>
      <c r="D1122" s="143"/>
      <c r="E1122" s="144"/>
      <c r="F1122" s="144"/>
    </row>
    <row r="1123" spans="2:6" x14ac:dyDescent="0.35">
      <c r="B1123" s="143"/>
      <c r="C1123" s="143"/>
      <c r="D1123" s="143"/>
      <c r="E1123" s="144"/>
      <c r="F1123" s="144"/>
    </row>
    <row r="1124" spans="2:6" x14ac:dyDescent="0.35">
      <c r="B1124" s="143"/>
      <c r="C1124" s="143"/>
      <c r="D1124" s="143"/>
      <c r="E1124" s="144"/>
      <c r="F1124" s="144"/>
    </row>
    <row r="1125" spans="2:6" x14ac:dyDescent="0.35">
      <c r="B1125" s="143"/>
      <c r="C1125" s="143"/>
      <c r="D1125" s="143"/>
      <c r="E1125" s="144"/>
      <c r="F1125" s="144"/>
    </row>
    <row r="1126" spans="2:6" x14ac:dyDescent="0.35">
      <c r="B1126" s="143"/>
      <c r="C1126" s="143"/>
      <c r="D1126" s="143"/>
      <c r="E1126" s="144"/>
      <c r="F1126" s="144"/>
    </row>
    <row r="1127" spans="2:6" x14ac:dyDescent="0.35">
      <c r="B1127" s="143"/>
      <c r="C1127" s="143"/>
      <c r="D1127" s="143"/>
      <c r="E1127" s="144"/>
      <c r="F1127" s="144"/>
    </row>
    <row r="1128" spans="2:6" x14ac:dyDescent="0.35">
      <c r="B1128" s="143"/>
      <c r="C1128" s="143"/>
      <c r="D1128" s="143"/>
      <c r="E1128" s="144"/>
      <c r="F1128" s="144"/>
    </row>
    <row r="1129" spans="2:6" x14ac:dyDescent="0.35">
      <c r="B1129" s="143"/>
      <c r="C1129" s="143"/>
      <c r="D1129" s="143"/>
      <c r="E1129" s="144"/>
      <c r="F1129" s="144"/>
    </row>
    <row r="1130" spans="2:6" x14ac:dyDescent="0.35">
      <c r="B1130" s="143"/>
      <c r="C1130" s="143"/>
      <c r="D1130" s="143"/>
      <c r="E1130" s="144"/>
      <c r="F1130" s="144"/>
    </row>
    <row r="1131" spans="2:6" x14ac:dyDescent="0.35">
      <c r="B1131" s="143"/>
      <c r="C1131" s="143"/>
      <c r="D1131" s="143"/>
      <c r="E1131" s="144"/>
      <c r="F1131" s="144"/>
    </row>
    <row r="1132" spans="2:6" x14ac:dyDescent="0.35">
      <c r="B1132" s="143"/>
      <c r="C1132" s="143"/>
      <c r="D1132" s="143"/>
      <c r="E1132" s="144"/>
      <c r="F1132" s="144"/>
    </row>
    <row r="1133" spans="2:6" x14ac:dyDescent="0.35">
      <c r="B1133" s="143"/>
      <c r="C1133" s="143"/>
      <c r="D1133" s="143"/>
      <c r="E1133" s="144"/>
      <c r="F1133" s="144"/>
    </row>
    <row r="1134" spans="2:6" x14ac:dyDescent="0.35">
      <c r="B1134" s="143"/>
      <c r="C1134" s="143"/>
      <c r="D1134" s="143"/>
      <c r="E1134" s="144"/>
      <c r="F1134" s="144"/>
    </row>
    <row r="1135" spans="2:6" x14ac:dyDescent="0.35">
      <c r="B1135" s="143"/>
      <c r="C1135" s="143"/>
      <c r="D1135" s="143"/>
      <c r="E1135" s="144"/>
      <c r="F1135" s="144"/>
    </row>
    <row r="1136" spans="2:6" x14ac:dyDescent="0.35">
      <c r="B1136" s="143"/>
      <c r="C1136" s="143"/>
      <c r="D1136" s="143"/>
      <c r="E1136" s="144"/>
      <c r="F1136" s="144"/>
    </row>
    <row r="1137" spans="2:6" x14ac:dyDescent="0.35">
      <c r="B1137" s="143"/>
      <c r="C1137" s="143"/>
      <c r="D1137" s="143"/>
      <c r="E1137" s="144"/>
      <c r="F1137" s="144"/>
    </row>
    <row r="1138" spans="2:6" x14ac:dyDescent="0.35">
      <c r="B1138" s="143"/>
      <c r="C1138" s="143"/>
      <c r="D1138" s="143"/>
      <c r="E1138" s="144"/>
      <c r="F1138" s="144"/>
    </row>
    <row r="1139" spans="2:6" x14ac:dyDescent="0.35">
      <c r="B1139" s="143"/>
      <c r="C1139" s="143"/>
      <c r="D1139" s="143"/>
      <c r="E1139" s="144"/>
      <c r="F1139" s="144"/>
    </row>
    <row r="1140" spans="2:6" x14ac:dyDescent="0.35">
      <c r="B1140" s="143"/>
      <c r="C1140" s="143"/>
      <c r="D1140" s="143"/>
      <c r="E1140" s="144"/>
      <c r="F1140" s="144"/>
    </row>
    <row r="1141" spans="2:6" x14ac:dyDescent="0.35">
      <c r="B1141" s="143"/>
      <c r="C1141" s="143"/>
      <c r="D1141" s="143"/>
      <c r="E1141" s="144"/>
      <c r="F1141" s="144"/>
    </row>
    <row r="1142" spans="2:6" x14ac:dyDescent="0.35">
      <c r="B1142" s="143"/>
      <c r="C1142" s="143"/>
      <c r="D1142" s="143"/>
      <c r="E1142" s="144"/>
      <c r="F1142" s="144"/>
    </row>
    <row r="1143" spans="2:6" x14ac:dyDescent="0.35">
      <c r="B1143" s="143"/>
      <c r="C1143" s="143"/>
      <c r="D1143" s="143"/>
      <c r="E1143" s="144"/>
      <c r="F1143" s="144"/>
    </row>
    <row r="1144" spans="2:6" x14ac:dyDescent="0.35">
      <c r="B1144" s="143"/>
      <c r="C1144" s="143"/>
      <c r="D1144" s="143"/>
      <c r="E1144" s="144"/>
      <c r="F1144" s="144"/>
    </row>
    <row r="1145" spans="2:6" x14ac:dyDescent="0.35">
      <c r="B1145" s="143"/>
      <c r="C1145" s="143"/>
      <c r="D1145" s="143"/>
      <c r="E1145" s="144"/>
      <c r="F1145" s="144"/>
    </row>
    <row r="1146" spans="2:6" x14ac:dyDescent="0.35">
      <c r="B1146" s="143"/>
      <c r="C1146" s="143"/>
      <c r="D1146" s="143"/>
      <c r="E1146" s="144"/>
      <c r="F1146" s="144"/>
    </row>
    <row r="1147" spans="2:6" x14ac:dyDescent="0.35">
      <c r="B1147" s="143"/>
      <c r="C1147" s="143"/>
      <c r="D1147" s="143"/>
      <c r="E1147" s="144"/>
      <c r="F1147" s="144"/>
    </row>
    <row r="1148" spans="2:6" x14ac:dyDescent="0.35">
      <c r="B1148" s="143"/>
      <c r="C1148" s="143"/>
      <c r="D1148" s="143"/>
      <c r="E1148" s="144"/>
      <c r="F1148" s="144"/>
    </row>
    <row r="1149" spans="2:6" x14ac:dyDescent="0.35">
      <c r="B1149" s="143"/>
      <c r="C1149" s="143"/>
      <c r="D1149" s="143"/>
      <c r="E1149" s="144"/>
      <c r="F1149" s="144"/>
    </row>
    <row r="1150" spans="2:6" x14ac:dyDescent="0.35">
      <c r="B1150" s="143"/>
      <c r="C1150" s="143"/>
      <c r="D1150" s="143"/>
      <c r="E1150" s="144"/>
      <c r="F1150" s="144"/>
    </row>
    <row r="1151" spans="2:6" x14ac:dyDescent="0.35">
      <c r="B1151" s="143"/>
      <c r="C1151" s="143"/>
      <c r="D1151" s="143"/>
      <c r="E1151" s="144"/>
      <c r="F1151" s="144"/>
    </row>
    <row r="1152" spans="2:6" x14ac:dyDescent="0.35">
      <c r="B1152" s="143"/>
      <c r="C1152" s="143"/>
      <c r="D1152" s="143"/>
      <c r="E1152" s="144"/>
      <c r="F1152" s="144"/>
    </row>
    <row r="1153" spans="2:6" x14ac:dyDescent="0.35">
      <c r="B1153" s="143"/>
      <c r="C1153" s="143"/>
      <c r="D1153" s="143"/>
      <c r="E1153" s="144"/>
      <c r="F1153" s="144"/>
    </row>
    <row r="1154" spans="2:6" x14ac:dyDescent="0.35">
      <c r="B1154" s="143"/>
      <c r="C1154" s="143"/>
      <c r="D1154" s="143"/>
      <c r="E1154" s="144"/>
      <c r="F1154" s="144"/>
    </row>
    <row r="1155" spans="2:6" x14ac:dyDescent="0.35">
      <c r="B1155" s="143"/>
      <c r="C1155" s="143"/>
      <c r="D1155" s="143"/>
      <c r="E1155" s="144"/>
      <c r="F1155" s="144"/>
    </row>
    <row r="1156" spans="2:6" x14ac:dyDescent="0.35">
      <c r="B1156" s="143"/>
      <c r="C1156" s="143"/>
      <c r="D1156" s="143"/>
      <c r="E1156" s="144"/>
      <c r="F1156" s="144"/>
    </row>
    <row r="1157" spans="2:6" x14ac:dyDescent="0.35">
      <c r="B1157" s="143"/>
      <c r="C1157" s="143"/>
      <c r="D1157" s="143"/>
      <c r="E1157" s="144"/>
      <c r="F1157" s="144"/>
    </row>
    <row r="1158" spans="2:6" x14ac:dyDescent="0.35">
      <c r="B1158" s="143"/>
      <c r="C1158" s="143"/>
      <c r="D1158" s="143"/>
      <c r="E1158" s="144"/>
      <c r="F1158" s="144"/>
    </row>
    <row r="1159" spans="2:6" x14ac:dyDescent="0.35">
      <c r="B1159" s="143"/>
      <c r="C1159" s="143"/>
      <c r="D1159" s="143"/>
      <c r="E1159" s="144"/>
      <c r="F1159" s="144"/>
    </row>
    <row r="1160" spans="2:6" x14ac:dyDescent="0.35">
      <c r="B1160" s="143"/>
      <c r="C1160" s="143"/>
      <c r="D1160" s="143"/>
      <c r="E1160" s="144"/>
      <c r="F1160" s="144"/>
    </row>
    <row r="1161" spans="2:6" x14ac:dyDescent="0.35">
      <c r="B1161" s="143"/>
      <c r="C1161" s="143"/>
      <c r="D1161" s="143"/>
      <c r="E1161" s="144"/>
      <c r="F1161" s="144"/>
    </row>
    <row r="1162" spans="2:6" x14ac:dyDescent="0.35">
      <c r="B1162" s="143"/>
      <c r="C1162" s="143"/>
      <c r="D1162" s="143"/>
      <c r="E1162" s="144"/>
      <c r="F1162" s="144"/>
    </row>
    <row r="1163" spans="2:6" x14ac:dyDescent="0.35">
      <c r="B1163" s="143"/>
      <c r="C1163" s="143"/>
      <c r="D1163" s="143"/>
      <c r="E1163" s="144"/>
      <c r="F1163" s="144"/>
    </row>
    <row r="1164" spans="2:6" x14ac:dyDescent="0.35">
      <c r="B1164" s="143"/>
      <c r="C1164" s="143"/>
      <c r="D1164" s="143"/>
      <c r="E1164" s="144"/>
      <c r="F1164" s="144"/>
    </row>
    <row r="1165" spans="2:6" x14ac:dyDescent="0.35">
      <c r="B1165" s="143"/>
      <c r="C1165" s="143"/>
      <c r="D1165" s="143"/>
      <c r="E1165" s="144"/>
      <c r="F1165" s="144"/>
    </row>
    <row r="1166" spans="2:6" x14ac:dyDescent="0.35">
      <c r="B1166" s="143"/>
      <c r="C1166" s="143"/>
      <c r="D1166" s="143"/>
      <c r="E1166" s="144"/>
      <c r="F1166" s="144"/>
    </row>
    <row r="1167" spans="2:6" x14ac:dyDescent="0.35">
      <c r="B1167" s="143"/>
      <c r="C1167" s="143"/>
      <c r="D1167" s="143"/>
      <c r="E1167" s="144"/>
      <c r="F1167" s="144"/>
    </row>
    <row r="1168" spans="2:6" x14ac:dyDescent="0.35">
      <c r="B1168" s="143"/>
      <c r="C1168" s="143"/>
      <c r="D1168" s="143"/>
      <c r="E1168" s="144"/>
      <c r="F1168" s="144"/>
    </row>
    <row r="1169" spans="2:6" x14ac:dyDescent="0.35">
      <c r="B1169" s="143"/>
      <c r="C1169" s="143"/>
      <c r="D1169" s="143"/>
      <c r="E1169" s="144"/>
      <c r="F1169" s="144"/>
    </row>
    <row r="1170" spans="2:6" x14ac:dyDescent="0.35">
      <c r="B1170" s="143"/>
      <c r="C1170" s="143"/>
      <c r="D1170" s="143"/>
      <c r="E1170" s="144"/>
      <c r="F1170" s="144"/>
    </row>
    <row r="1171" spans="2:6" x14ac:dyDescent="0.35">
      <c r="B1171" s="143"/>
      <c r="C1171" s="143"/>
      <c r="D1171" s="143"/>
      <c r="E1171" s="144"/>
      <c r="F1171" s="144"/>
    </row>
    <row r="1172" spans="2:6" x14ac:dyDescent="0.35">
      <c r="B1172" s="143"/>
      <c r="C1172" s="143"/>
      <c r="D1172" s="143"/>
      <c r="E1172" s="144"/>
      <c r="F1172" s="144"/>
    </row>
    <row r="1173" spans="2:6" x14ac:dyDescent="0.35">
      <c r="B1173" s="143"/>
      <c r="C1173" s="143"/>
      <c r="D1173" s="143"/>
      <c r="E1173" s="144"/>
      <c r="F1173" s="144"/>
    </row>
    <row r="1174" spans="2:6" x14ac:dyDescent="0.35">
      <c r="B1174" s="143"/>
      <c r="C1174" s="143"/>
      <c r="D1174" s="143"/>
      <c r="E1174" s="144"/>
      <c r="F1174" s="144"/>
    </row>
    <row r="1175" spans="2:6" x14ac:dyDescent="0.35">
      <c r="B1175" s="143"/>
      <c r="C1175" s="143"/>
      <c r="D1175" s="143"/>
      <c r="E1175" s="144"/>
      <c r="F1175" s="144"/>
    </row>
    <row r="1176" spans="2:6" x14ac:dyDescent="0.35">
      <c r="B1176" s="143"/>
      <c r="C1176" s="143"/>
      <c r="D1176" s="143"/>
      <c r="E1176" s="144"/>
      <c r="F1176" s="144"/>
    </row>
    <row r="1177" spans="2:6" x14ac:dyDescent="0.35">
      <c r="B1177" s="143"/>
      <c r="C1177" s="143"/>
      <c r="D1177" s="143"/>
      <c r="E1177" s="144"/>
      <c r="F1177" s="144"/>
    </row>
    <row r="1178" spans="2:6" x14ac:dyDescent="0.35">
      <c r="B1178" s="143"/>
      <c r="C1178" s="143"/>
      <c r="D1178" s="143"/>
      <c r="E1178" s="144"/>
      <c r="F1178" s="144"/>
    </row>
    <row r="1179" spans="2:6" x14ac:dyDescent="0.35">
      <c r="B1179" s="143"/>
      <c r="C1179" s="143"/>
      <c r="D1179" s="143"/>
      <c r="E1179" s="144"/>
      <c r="F1179" s="144"/>
    </row>
    <row r="1180" spans="2:6" x14ac:dyDescent="0.35">
      <c r="B1180" s="143"/>
      <c r="C1180" s="143"/>
      <c r="D1180" s="143"/>
      <c r="E1180" s="144"/>
      <c r="F1180" s="144"/>
    </row>
    <row r="1181" spans="2:6" x14ac:dyDescent="0.35">
      <c r="B1181" s="143"/>
      <c r="C1181" s="143"/>
      <c r="D1181" s="143"/>
      <c r="E1181" s="144"/>
      <c r="F1181" s="144"/>
    </row>
    <row r="1182" spans="2:6" x14ac:dyDescent="0.35">
      <c r="B1182" s="143"/>
      <c r="C1182" s="143"/>
      <c r="D1182" s="143"/>
      <c r="E1182" s="144"/>
      <c r="F1182" s="144"/>
    </row>
    <row r="1183" spans="2:6" x14ac:dyDescent="0.35">
      <c r="B1183" s="143"/>
      <c r="C1183" s="143"/>
      <c r="D1183" s="143"/>
      <c r="E1183" s="144"/>
      <c r="F1183" s="144"/>
    </row>
    <row r="1184" spans="2:6" x14ac:dyDescent="0.35">
      <c r="B1184" s="143"/>
      <c r="C1184" s="143"/>
      <c r="D1184" s="143"/>
      <c r="E1184" s="144"/>
      <c r="F1184" s="144"/>
    </row>
    <row r="1185" spans="2:6" x14ac:dyDescent="0.35">
      <c r="B1185" s="143"/>
      <c r="C1185" s="143"/>
      <c r="D1185" s="143"/>
      <c r="E1185" s="144"/>
      <c r="F1185" s="144"/>
    </row>
    <row r="1186" spans="2:6" x14ac:dyDescent="0.35">
      <c r="B1186" s="143"/>
      <c r="C1186" s="143"/>
      <c r="D1186" s="143"/>
      <c r="E1186" s="144"/>
      <c r="F1186" s="144"/>
    </row>
    <row r="1187" spans="2:6" x14ac:dyDescent="0.35">
      <c r="B1187" s="143"/>
      <c r="C1187" s="143"/>
      <c r="D1187" s="143"/>
      <c r="E1187" s="144"/>
      <c r="F1187" s="144"/>
    </row>
    <row r="1188" spans="2:6" x14ac:dyDescent="0.35">
      <c r="B1188" s="143"/>
      <c r="C1188" s="143"/>
      <c r="D1188" s="143"/>
      <c r="E1188" s="144"/>
      <c r="F1188" s="144"/>
    </row>
    <row r="1189" spans="2:6" x14ac:dyDescent="0.35">
      <c r="B1189" s="143"/>
      <c r="C1189" s="143"/>
      <c r="D1189" s="143"/>
      <c r="E1189" s="144"/>
      <c r="F1189" s="144"/>
    </row>
    <row r="1190" spans="2:6" x14ac:dyDescent="0.35">
      <c r="B1190" s="143"/>
      <c r="C1190" s="143"/>
      <c r="D1190" s="143"/>
      <c r="E1190" s="144"/>
      <c r="F1190" s="144"/>
    </row>
    <row r="1191" spans="2:6" x14ac:dyDescent="0.35">
      <c r="B1191" s="143"/>
      <c r="C1191" s="143"/>
      <c r="D1191" s="143"/>
      <c r="E1191" s="144"/>
      <c r="F1191" s="144"/>
    </row>
    <row r="1192" spans="2:6" x14ac:dyDescent="0.35">
      <c r="B1192" s="143"/>
      <c r="C1192" s="143"/>
      <c r="D1192" s="143"/>
      <c r="E1192" s="144"/>
      <c r="F1192" s="144"/>
    </row>
    <row r="1193" spans="2:6" x14ac:dyDescent="0.35">
      <c r="B1193" s="143"/>
      <c r="C1193" s="143"/>
      <c r="D1193" s="143"/>
      <c r="E1193" s="144"/>
      <c r="F1193" s="144"/>
    </row>
    <row r="1194" spans="2:6" x14ac:dyDescent="0.35">
      <c r="B1194" s="143"/>
      <c r="C1194" s="143"/>
      <c r="D1194" s="143"/>
      <c r="E1194" s="144"/>
      <c r="F1194" s="144"/>
    </row>
    <row r="1195" spans="2:6" x14ac:dyDescent="0.35">
      <c r="B1195" s="143"/>
      <c r="C1195" s="143"/>
      <c r="D1195" s="143"/>
      <c r="E1195" s="144"/>
      <c r="F1195" s="144"/>
    </row>
    <row r="1196" spans="2:6" x14ac:dyDescent="0.35">
      <c r="B1196" s="143"/>
      <c r="C1196" s="143"/>
      <c r="D1196" s="143"/>
      <c r="E1196" s="144"/>
      <c r="F1196" s="144"/>
    </row>
    <row r="1197" spans="2:6" x14ac:dyDescent="0.35">
      <c r="B1197" s="143"/>
      <c r="C1197" s="143"/>
      <c r="D1197" s="143"/>
      <c r="E1197" s="144"/>
      <c r="F1197" s="144"/>
    </row>
    <row r="1198" spans="2:6" x14ac:dyDescent="0.35">
      <c r="B1198" s="143"/>
      <c r="C1198" s="143"/>
      <c r="D1198" s="143"/>
      <c r="E1198" s="144"/>
      <c r="F1198" s="144"/>
    </row>
    <row r="1199" spans="2:6" x14ac:dyDescent="0.35">
      <c r="B1199" s="143"/>
      <c r="C1199" s="143"/>
      <c r="D1199" s="143"/>
      <c r="E1199" s="144"/>
      <c r="F1199" s="144"/>
    </row>
    <row r="1200" spans="2:6" x14ac:dyDescent="0.35">
      <c r="B1200" s="143"/>
      <c r="C1200" s="143"/>
      <c r="D1200" s="143"/>
      <c r="E1200" s="144"/>
      <c r="F1200" s="144"/>
    </row>
    <row r="1201" spans="2:6" x14ac:dyDescent="0.35">
      <c r="B1201" s="143"/>
      <c r="C1201" s="143"/>
      <c r="D1201" s="143"/>
      <c r="E1201" s="144"/>
      <c r="F1201" s="144"/>
    </row>
    <row r="1202" spans="2:6" x14ac:dyDescent="0.35">
      <c r="B1202" s="143"/>
      <c r="C1202" s="143"/>
      <c r="D1202" s="143"/>
      <c r="E1202" s="144"/>
      <c r="F1202" s="144"/>
    </row>
    <row r="1203" spans="2:6" x14ac:dyDescent="0.35">
      <c r="B1203" s="143"/>
      <c r="C1203" s="143"/>
      <c r="D1203" s="143"/>
      <c r="E1203" s="144"/>
      <c r="F1203" s="144"/>
    </row>
    <row r="1204" spans="2:6" x14ac:dyDescent="0.35">
      <c r="B1204" s="143"/>
      <c r="C1204" s="143"/>
      <c r="D1204" s="143"/>
      <c r="E1204" s="144"/>
      <c r="F1204" s="144"/>
    </row>
    <row r="1205" spans="2:6" x14ac:dyDescent="0.35">
      <c r="B1205" s="143"/>
      <c r="C1205" s="143"/>
      <c r="D1205" s="143"/>
      <c r="E1205" s="144"/>
      <c r="F1205" s="144"/>
    </row>
    <row r="1206" spans="2:6" x14ac:dyDescent="0.35">
      <c r="B1206" s="143"/>
      <c r="C1206" s="143"/>
      <c r="D1206" s="143"/>
      <c r="E1206" s="144"/>
      <c r="F1206" s="144"/>
    </row>
    <row r="1207" spans="2:6" x14ac:dyDescent="0.35">
      <c r="B1207" s="143"/>
      <c r="C1207" s="143"/>
      <c r="D1207" s="143"/>
      <c r="E1207" s="144"/>
      <c r="F1207" s="144"/>
    </row>
    <row r="1208" spans="2:6" x14ac:dyDescent="0.35">
      <c r="B1208" s="143"/>
      <c r="C1208" s="143"/>
      <c r="D1208" s="143"/>
      <c r="E1208" s="144"/>
      <c r="F1208" s="144"/>
    </row>
    <row r="1209" spans="2:6" x14ac:dyDescent="0.35">
      <c r="B1209" s="143"/>
      <c r="C1209" s="143"/>
      <c r="D1209" s="143"/>
      <c r="E1209" s="144"/>
      <c r="F1209" s="144"/>
    </row>
    <row r="1210" spans="2:6" x14ac:dyDescent="0.35">
      <c r="B1210" s="143"/>
      <c r="C1210" s="143"/>
      <c r="D1210" s="143"/>
      <c r="E1210" s="144"/>
      <c r="F1210" s="144"/>
    </row>
    <row r="1211" spans="2:6" x14ac:dyDescent="0.35">
      <c r="B1211" s="143"/>
      <c r="C1211" s="143"/>
      <c r="D1211" s="143"/>
      <c r="E1211" s="144"/>
      <c r="F1211" s="144"/>
    </row>
    <row r="1212" spans="2:6" x14ac:dyDescent="0.35">
      <c r="B1212" s="143"/>
      <c r="C1212" s="143"/>
      <c r="D1212" s="143"/>
      <c r="E1212" s="144"/>
      <c r="F1212" s="144"/>
    </row>
    <row r="1213" spans="2:6" x14ac:dyDescent="0.35">
      <c r="B1213" s="143"/>
      <c r="C1213" s="143"/>
      <c r="D1213" s="143"/>
      <c r="E1213" s="144"/>
      <c r="F1213" s="144"/>
    </row>
    <row r="1214" spans="2:6" x14ac:dyDescent="0.35">
      <c r="B1214" s="143"/>
      <c r="C1214" s="143"/>
      <c r="D1214" s="143"/>
      <c r="E1214" s="144"/>
      <c r="F1214" s="144"/>
    </row>
    <row r="1215" spans="2:6" x14ac:dyDescent="0.35">
      <c r="B1215" s="143"/>
      <c r="C1215" s="143"/>
      <c r="D1215" s="143"/>
      <c r="E1215" s="144"/>
      <c r="F1215" s="144"/>
    </row>
    <row r="1216" spans="2:6" x14ac:dyDescent="0.35">
      <c r="B1216" s="143"/>
      <c r="C1216" s="143"/>
      <c r="D1216" s="143"/>
      <c r="E1216" s="144"/>
      <c r="F1216" s="144"/>
    </row>
    <row r="1217" spans="2:6" x14ac:dyDescent="0.35">
      <c r="B1217" s="143"/>
      <c r="C1217" s="143"/>
      <c r="D1217" s="143"/>
      <c r="E1217" s="144"/>
      <c r="F1217" s="144"/>
    </row>
    <row r="1218" spans="2:6" x14ac:dyDescent="0.35">
      <c r="B1218" s="143"/>
      <c r="C1218" s="143"/>
      <c r="D1218" s="143"/>
      <c r="E1218" s="144"/>
      <c r="F1218" s="144"/>
    </row>
    <row r="1219" spans="2:6" x14ac:dyDescent="0.35">
      <c r="B1219" s="143"/>
      <c r="C1219" s="143"/>
      <c r="D1219" s="143"/>
      <c r="E1219" s="144"/>
      <c r="F1219" s="144"/>
    </row>
    <row r="1220" spans="2:6" x14ac:dyDescent="0.35">
      <c r="B1220" s="143"/>
      <c r="C1220" s="143"/>
      <c r="D1220" s="143"/>
      <c r="E1220" s="144"/>
      <c r="F1220" s="144"/>
    </row>
    <row r="1221" spans="2:6" x14ac:dyDescent="0.35">
      <c r="B1221" s="143"/>
      <c r="C1221" s="143"/>
      <c r="D1221" s="143"/>
      <c r="E1221" s="144"/>
      <c r="F1221" s="144"/>
    </row>
    <row r="1222" spans="2:6" x14ac:dyDescent="0.35">
      <c r="B1222" s="143"/>
      <c r="C1222" s="143"/>
      <c r="D1222" s="143"/>
      <c r="E1222" s="144"/>
      <c r="F1222" s="144"/>
    </row>
    <row r="1223" spans="2:6" x14ac:dyDescent="0.35">
      <c r="B1223" s="143"/>
      <c r="C1223" s="143"/>
      <c r="D1223" s="143"/>
      <c r="E1223" s="144"/>
      <c r="F1223" s="144"/>
    </row>
    <row r="1224" spans="2:6" x14ac:dyDescent="0.35">
      <c r="B1224" s="143"/>
      <c r="C1224" s="143"/>
      <c r="D1224" s="143"/>
      <c r="E1224" s="144"/>
      <c r="F1224" s="144"/>
    </row>
    <row r="1225" spans="2:6" x14ac:dyDescent="0.35">
      <c r="B1225" s="143"/>
      <c r="C1225" s="143"/>
      <c r="D1225" s="143"/>
      <c r="E1225" s="144"/>
      <c r="F1225" s="144"/>
    </row>
    <row r="1226" spans="2:6" x14ac:dyDescent="0.35">
      <c r="B1226" s="143"/>
      <c r="C1226" s="143"/>
      <c r="D1226" s="143"/>
      <c r="E1226" s="144"/>
      <c r="F1226" s="144"/>
    </row>
    <row r="1227" spans="2:6" x14ac:dyDescent="0.35">
      <c r="B1227" s="143"/>
      <c r="C1227" s="143"/>
      <c r="D1227" s="143"/>
      <c r="E1227" s="144"/>
      <c r="F1227" s="144"/>
    </row>
    <row r="1228" spans="2:6" x14ac:dyDescent="0.35">
      <c r="B1228" s="143"/>
      <c r="C1228" s="143"/>
      <c r="D1228" s="143"/>
      <c r="E1228" s="144"/>
      <c r="F1228" s="144"/>
    </row>
    <row r="1229" spans="2:6" x14ac:dyDescent="0.35">
      <c r="B1229" s="143"/>
      <c r="C1229" s="143"/>
      <c r="D1229" s="143"/>
      <c r="E1229" s="144"/>
      <c r="F1229" s="144"/>
    </row>
    <row r="1230" spans="2:6" x14ac:dyDescent="0.35">
      <c r="B1230" s="143"/>
      <c r="C1230" s="143"/>
      <c r="D1230" s="143"/>
      <c r="E1230" s="144"/>
      <c r="F1230" s="144"/>
    </row>
    <row r="1231" spans="2:6" x14ac:dyDescent="0.35">
      <c r="B1231" s="143"/>
      <c r="C1231" s="143"/>
      <c r="D1231" s="143"/>
      <c r="E1231" s="144"/>
      <c r="F1231" s="144"/>
    </row>
    <row r="1232" spans="2:6" x14ac:dyDescent="0.35">
      <c r="B1232" s="143"/>
      <c r="C1232" s="143"/>
      <c r="D1232" s="143"/>
      <c r="E1232" s="144"/>
      <c r="F1232" s="144"/>
    </row>
    <row r="1233" spans="2:6" x14ac:dyDescent="0.35">
      <c r="B1233" s="143"/>
      <c r="C1233" s="143"/>
      <c r="D1233" s="143"/>
      <c r="E1233" s="144"/>
      <c r="F1233" s="144"/>
    </row>
    <row r="1234" spans="2:6" x14ac:dyDescent="0.35">
      <c r="B1234" s="143"/>
      <c r="C1234" s="143"/>
      <c r="D1234" s="143"/>
      <c r="E1234" s="144"/>
      <c r="F1234" s="144"/>
    </row>
    <row r="1235" spans="2:6" x14ac:dyDescent="0.35">
      <c r="B1235" s="143"/>
      <c r="C1235" s="143"/>
      <c r="D1235" s="143"/>
      <c r="E1235" s="144"/>
      <c r="F1235" s="144"/>
    </row>
    <row r="1236" spans="2:6" x14ac:dyDescent="0.35">
      <c r="B1236" s="143"/>
      <c r="C1236" s="143"/>
      <c r="D1236" s="143"/>
      <c r="E1236" s="144"/>
      <c r="F1236" s="144"/>
    </row>
    <row r="1237" spans="2:6" x14ac:dyDescent="0.35">
      <c r="B1237" s="143"/>
      <c r="C1237" s="143"/>
      <c r="D1237" s="143"/>
      <c r="E1237" s="144"/>
      <c r="F1237" s="144"/>
    </row>
    <row r="1238" spans="2:6" x14ac:dyDescent="0.35">
      <c r="B1238" s="143"/>
      <c r="C1238" s="143"/>
      <c r="D1238" s="143"/>
      <c r="E1238" s="144"/>
      <c r="F1238" s="144"/>
    </row>
    <row r="1239" spans="2:6" x14ac:dyDescent="0.35">
      <c r="B1239" s="143"/>
      <c r="C1239" s="143"/>
      <c r="D1239" s="143"/>
      <c r="E1239" s="144"/>
      <c r="F1239" s="144"/>
    </row>
    <row r="1240" spans="2:6" x14ac:dyDescent="0.35">
      <c r="B1240" s="143"/>
      <c r="C1240" s="143"/>
      <c r="D1240" s="143"/>
      <c r="E1240" s="144"/>
      <c r="F1240" s="144"/>
    </row>
    <row r="1241" spans="2:6" x14ac:dyDescent="0.35">
      <c r="B1241" s="143"/>
      <c r="C1241" s="143"/>
      <c r="D1241" s="143"/>
      <c r="E1241" s="144"/>
      <c r="F1241" s="144"/>
    </row>
    <row r="1242" spans="2:6" x14ac:dyDescent="0.35">
      <c r="B1242" s="143"/>
      <c r="C1242" s="143"/>
      <c r="D1242" s="143"/>
      <c r="E1242" s="144"/>
      <c r="F1242" s="144"/>
    </row>
    <row r="1243" spans="2:6" x14ac:dyDescent="0.35">
      <c r="B1243" s="143"/>
      <c r="C1243" s="143"/>
      <c r="D1243" s="143"/>
      <c r="E1243" s="144"/>
      <c r="F1243" s="144"/>
    </row>
    <row r="1244" spans="2:6" x14ac:dyDescent="0.35">
      <c r="B1244" s="143"/>
      <c r="C1244" s="143"/>
      <c r="D1244" s="143"/>
      <c r="E1244" s="144"/>
      <c r="F1244" s="144"/>
    </row>
    <row r="1245" spans="2:6" x14ac:dyDescent="0.35">
      <c r="B1245" s="143"/>
      <c r="C1245" s="143"/>
      <c r="D1245" s="143"/>
      <c r="E1245" s="144"/>
      <c r="F1245" s="144"/>
    </row>
    <row r="1246" spans="2:6" x14ac:dyDescent="0.35">
      <c r="B1246" s="143"/>
      <c r="C1246" s="143"/>
      <c r="D1246" s="143"/>
      <c r="E1246" s="144"/>
      <c r="F1246" s="144"/>
    </row>
    <row r="1247" spans="2:6" x14ac:dyDescent="0.35">
      <c r="B1247" s="143"/>
      <c r="C1247" s="143"/>
      <c r="D1247" s="143"/>
      <c r="E1247" s="144"/>
      <c r="F1247" s="144"/>
    </row>
    <row r="1248" spans="2:6" x14ac:dyDescent="0.35">
      <c r="B1248" s="143"/>
      <c r="C1248" s="143"/>
      <c r="D1248" s="143"/>
      <c r="E1248" s="144"/>
      <c r="F1248" s="144"/>
    </row>
    <row r="1249" spans="2:6" x14ac:dyDescent="0.35">
      <c r="B1249" s="143"/>
      <c r="C1249" s="143"/>
      <c r="D1249" s="143"/>
      <c r="E1249" s="144"/>
      <c r="F1249" s="144"/>
    </row>
    <row r="1250" spans="2:6" x14ac:dyDescent="0.35">
      <c r="B1250" s="143"/>
      <c r="C1250" s="143"/>
      <c r="D1250" s="143"/>
      <c r="E1250" s="144"/>
      <c r="F1250" s="144"/>
    </row>
    <row r="1251" spans="2:6" x14ac:dyDescent="0.35">
      <c r="B1251" s="143"/>
      <c r="C1251" s="143"/>
      <c r="D1251" s="143"/>
      <c r="E1251" s="144"/>
      <c r="F1251" s="144"/>
    </row>
    <row r="1252" spans="2:6" x14ac:dyDescent="0.35">
      <c r="B1252" s="143"/>
      <c r="C1252" s="143"/>
      <c r="D1252" s="143"/>
      <c r="E1252" s="144"/>
      <c r="F1252" s="144"/>
    </row>
    <row r="1253" spans="2:6" x14ac:dyDescent="0.35">
      <c r="B1253" s="143"/>
      <c r="C1253" s="143"/>
      <c r="D1253" s="143"/>
      <c r="E1253" s="144"/>
      <c r="F1253" s="144"/>
    </row>
    <row r="1254" spans="2:6" x14ac:dyDescent="0.35">
      <c r="B1254" s="143"/>
      <c r="C1254" s="143"/>
      <c r="D1254" s="143"/>
      <c r="E1254" s="144"/>
      <c r="F1254" s="144"/>
    </row>
    <row r="1255" spans="2:6" x14ac:dyDescent="0.35">
      <c r="B1255" s="143"/>
      <c r="C1255" s="143"/>
      <c r="D1255" s="143"/>
      <c r="E1255" s="144"/>
      <c r="F1255" s="144"/>
    </row>
    <row r="1256" spans="2:6" x14ac:dyDescent="0.35">
      <c r="B1256" s="143"/>
      <c r="C1256" s="143"/>
      <c r="D1256" s="143"/>
      <c r="E1256" s="144"/>
      <c r="F1256" s="144"/>
    </row>
    <row r="1257" spans="2:6" x14ac:dyDescent="0.35">
      <c r="B1257" s="143"/>
      <c r="C1257" s="143"/>
      <c r="D1257" s="143"/>
      <c r="E1257" s="144"/>
      <c r="F1257" s="144"/>
    </row>
    <row r="1258" spans="2:6" x14ac:dyDescent="0.35">
      <c r="B1258" s="143"/>
      <c r="C1258" s="143"/>
      <c r="D1258" s="143"/>
      <c r="E1258" s="144"/>
      <c r="F1258" s="144"/>
    </row>
    <row r="1259" spans="2:6" x14ac:dyDescent="0.35">
      <c r="B1259" s="143"/>
      <c r="C1259" s="143"/>
      <c r="D1259" s="143"/>
      <c r="E1259" s="144"/>
      <c r="F1259" s="144"/>
    </row>
    <row r="1260" spans="2:6" x14ac:dyDescent="0.35">
      <c r="B1260" s="143"/>
      <c r="C1260" s="143"/>
      <c r="D1260" s="143"/>
      <c r="E1260" s="144"/>
      <c r="F1260" s="144"/>
    </row>
    <row r="1261" spans="2:6" x14ac:dyDescent="0.35">
      <c r="B1261" s="143"/>
      <c r="C1261" s="143"/>
      <c r="D1261" s="143"/>
      <c r="E1261" s="144"/>
      <c r="F1261" s="144"/>
    </row>
    <row r="1262" spans="2:6" x14ac:dyDescent="0.35">
      <c r="B1262" s="143"/>
      <c r="C1262" s="143"/>
      <c r="D1262" s="143"/>
      <c r="E1262" s="144"/>
      <c r="F1262" s="144"/>
    </row>
    <row r="1263" spans="2:6" x14ac:dyDescent="0.35">
      <c r="B1263" s="143"/>
      <c r="C1263" s="143"/>
      <c r="D1263" s="143"/>
      <c r="E1263" s="144"/>
      <c r="F1263" s="144"/>
    </row>
    <row r="1264" spans="2:6" x14ac:dyDescent="0.35">
      <c r="B1264" s="143"/>
      <c r="C1264" s="143"/>
      <c r="D1264" s="143"/>
      <c r="E1264" s="144"/>
      <c r="F1264" s="144"/>
    </row>
    <row r="1265" spans="2:6" x14ac:dyDescent="0.35">
      <c r="B1265" s="143"/>
      <c r="C1265" s="143"/>
      <c r="D1265" s="143"/>
      <c r="E1265" s="144"/>
      <c r="F1265" s="144"/>
    </row>
    <row r="1266" spans="2:6" x14ac:dyDescent="0.35">
      <c r="B1266" s="143"/>
      <c r="C1266" s="143"/>
      <c r="D1266" s="143"/>
      <c r="E1266" s="144"/>
      <c r="F1266" s="144"/>
    </row>
    <row r="1267" spans="2:6" x14ac:dyDescent="0.35">
      <c r="B1267" s="143"/>
      <c r="C1267" s="143"/>
      <c r="D1267" s="143"/>
      <c r="E1267" s="144"/>
      <c r="F1267" s="144"/>
    </row>
    <row r="1268" spans="2:6" x14ac:dyDescent="0.35">
      <c r="B1268" s="143"/>
      <c r="C1268" s="143"/>
      <c r="D1268" s="143"/>
      <c r="E1268" s="144"/>
      <c r="F1268" s="144"/>
    </row>
    <row r="1269" spans="2:6" x14ac:dyDescent="0.35">
      <c r="B1269" s="143"/>
      <c r="C1269" s="143"/>
      <c r="D1269" s="143"/>
      <c r="E1269" s="144"/>
      <c r="F1269" s="144"/>
    </row>
    <row r="1270" spans="2:6" x14ac:dyDescent="0.35">
      <c r="B1270" s="143"/>
      <c r="C1270" s="143"/>
      <c r="D1270" s="143"/>
      <c r="E1270" s="144"/>
      <c r="F1270" s="144"/>
    </row>
    <row r="1271" spans="2:6" x14ac:dyDescent="0.35">
      <c r="B1271" s="143"/>
      <c r="C1271" s="143"/>
      <c r="D1271" s="143"/>
      <c r="E1271" s="144"/>
      <c r="F1271" s="144"/>
    </row>
    <row r="1272" spans="2:6" x14ac:dyDescent="0.35">
      <c r="B1272" s="143"/>
      <c r="C1272" s="143"/>
      <c r="D1272" s="143"/>
      <c r="E1272" s="144"/>
      <c r="F1272" s="144"/>
    </row>
    <row r="1273" spans="2:6" x14ac:dyDescent="0.35">
      <c r="B1273" s="143"/>
      <c r="C1273" s="143"/>
      <c r="D1273" s="143"/>
      <c r="E1273" s="144"/>
      <c r="F1273" s="144"/>
    </row>
    <row r="1274" spans="2:6" x14ac:dyDescent="0.35">
      <c r="B1274" s="143"/>
      <c r="C1274" s="143"/>
      <c r="D1274" s="143"/>
      <c r="E1274" s="144"/>
      <c r="F1274" s="144"/>
    </row>
    <row r="1275" spans="2:6" x14ac:dyDescent="0.35">
      <c r="B1275" s="143"/>
      <c r="C1275" s="143"/>
      <c r="D1275" s="143"/>
      <c r="E1275" s="144"/>
      <c r="F1275" s="144"/>
    </row>
    <row r="1276" spans="2:6" x14ac:dyDescent="0.35">
      <c r="B1276" s="143"/>
      <c r="C1276" s="143"/>
      <c r="D1276" s="143"/>
      <c r="E1276" s="144"/>
      <c r="F1276" s="144"/>
    </row>
    <row r="1277" spans="2:6" x14ac:dyDescent="0.35">
      <c r="B1277" s="143"/>
      <c r="C1277" s="143"/>
      <c r="D1277" s="143"/>
      <c r="E1277" s="144"/>
      <c r="F1277" s="144"/>
    </row>
    <row r="1278" spans="2:6" x14ac:dyDescent="0.35">
      <c r="B1278" s="143"/>
      <c r="C1278" s="143"/>
      <c r="D1278" s="143"/>
      <c r="E1278" s="144"/>
      <c r="F1278" s="144"/>
    </row>
    <row r="1279" spans="2:6" x14ac:dyDescent="0.35">
      <c r="B1279" s="143"/>
      <c r="C1279" s="143"/>
      <c r="D1279" s="143"/>
      <c r="E1279" s="144"/>
      <c r="F1279" s="144"/>
    </row>
    <row r="1280" spans="2:6" x14ac:dyDescent="0.35">
      <c r="B1280" s="143"/>
      <c r="C1280" s="143"/>
      <c r="D1280" s="143"/>
      <c r="E1280" s="144"/>
      <c r="F1280" s="144"/>
    </row>
    <row r="1281" spans="2:6" x14ac:dyDescent="0.35">
      <c r="B1281" s="143"/>
      <c r="C1281" s="143"/>
      <c r="D1281" s="143"/>
      <c r="E1281" s="144"/>
      <c r="F1281" s="144"/>
    </row>
    <row r="1282" spans="2:6" x14ac:dyDescent="0.35">
      <c r="B1282" s="143"/>
      <c r="C1282" s="143"/>
      <c r="D1282" s="143"/>
      <c r="E1282" s="144"/>
      <c r="F1282" s="144"/>
    </row>
    <row r="1283" spans="2:6" x14ac:dyDescent="0.35">
      <c r="B1283" s="143"/>
      <c r="C1283" s="143"/>
      <c r="D1283" s="143"/>
      <c r="E1283" s="144"/>
      <c r="F1283" s="144"/>
    </row>
    <row r="1284" spans="2:6" x14ac:dyDescent="0.35">
      <c r="B1284" s="143"/>
      <c r="C1284" s="143"/>
      <c r="D1284" s="143"/>
      <c r="E1284" s="144"/>
      <c r="F1284" s="144"/>
    </row>
    <row r="1285" spans="2:6" x14ac:dyDescent="0.35">
      <c r="B1285" s="143"/>
      <c r="C1285" s="143"/>
      <c r="D1285" s="143"/>
      <c r="E1285" s="144"/>
      <c r="F1285" s="144"/>
    </row>
    <row r="1286" spans="2:6" x14ac:dyDescent="0.35">
      <c r="B1286" s="143"/>
      <c r="C1286" s="143"/>
      <c r="D1286" s="143"/>
      <c r="E1286" s="144"/>
      <c r="F1286" s="144"/>
    </row>
    <row r="1287" spans="2:6" x14ac:dyDescent="0.35">
      <c r="B1287" s="143"/>
      <c r="C1287" s="143"/>
      <c r="D1287" s="143"/>
      <c r="E1287" s="144"/>
      <c r="F1287" s="144"/>
    </row>
    <row r="1288" spans="2:6" x14ac:dyDescent="0.35">
      <c r="B1288" s="143"/>
      <c r="C1288" s="143"/>
      <c r="D1288" s="143"/>
      <c r="E1288" s="144"/>
      <c r="F1288" s="144"/>
    </row>
    <row r="1289" spans="2:6" x14ac:dyDescent="0.35">
      <c r="B1289" s="143"/>
      <c r="C1289" s="143"/>
      <c r="D1289" s="143"/>
      <c r="E1289" s="144"/>
      <c r="F1289" s="144"/>
    </row>
    <row r="1290" spans="2:6" x14ac:dyDescent="0.35">
      <c r="B1290" s="143"/>
      <c r="C1290" s="143"/>
      <c r="D1290" s="143"/>
      <c r="E1290" s="144"/>
      <c r="F1290" s="144"/>
    </row>
    <row r="1291" spans="2:6" x14ac:dyDescent="0.35">
      <c r="B1291" s="143"/>
      <c r="C1291" s="143"/>
      <c r="D1291" s="143"/>
      <c r="E1291" s="144"/>
      <c r="F1291" s="144"/>
    </row>
    <row r="1292" spans="2:6" x14ac:dyDescent="0.35">
      <c r="B1292" s="143"/>
      <c r="C1292" s="143"/>
      <c r="D1292" s="143"/>
      <c r="E1292" s="144"/>
      <c r="F1292" s="144"/>
    </row>
    <row r="1293" spans="2:6" x14ac:dyDescent="0.35">
      <c r="B1293" s="143"/>
      <c r="C1293" s="143"/>
      <c r="D1293" s="143"/>
      <c r="E1293" s="144"/>
      <c r="F1293" s="144"/>
    </row>
    <row r="1294" spans="2:6" x14ac:dyDescent="0.35">
      <c r="B1294" s="143"/>
      <c r="C1294" s="143"/>
      <c r="D1294" s="143"/>
      <c r="E1294" s="144"/>
      <c r="F1294" s="144"/>
    </row>
    <row r="1295" spans="2:6" x14ac:dyDescent="0.35">
      <c r="B1295" s="143"/>
      <c r="C1295" s="143"/>
      <c r="D1295" s="143"/>
      <c r="E1295" s="144"/>
      <c r="F1295" s="144"/>
    </row>
    <row r="1296" spans="2:6" x14ac:dyDescent="0.35">
      <c r="B1296" s="143"/>
      <c r="C1296" s="143"/>
      <c r="D1296" s="143"/>
      <c r="E1296" s="144"/>
      <c r="F1296" s="144"/>
    </row>
    <row r="1297" spans="2:6" x14ac:dyDescent="0.35">
      <c r="B1297" s="143"/>
      <c r="C1297" s="143"/>
      <c r="D1297" s="143"/>
      <c r="E1297" s="144"/>
      <c r="F1297" s="144"/>
    </row>
    <row r="1298" spans="2:6" x14ac:dyDescent="0.35">
      <c r="B1298" s="143"/>
      <c r="C1298" s="143"/>
      <c r="D1298" s="143"/>
      <c r="E1298" s="144"/>
      <c r="F1298" s="144"/>
    </row>
    <row r="1299" spans="2:6" x14ac:dyDescent="0.35">
      <c r="B1299" s="143"/>
      <c r="C1299" s="143"/>
      <c r="D1299" s="143"/>
      <c r="E1299" s="144"/>
      <c r="F1299" s="144"/>
    </row>
    <row r="1300" spans="2:6" x14ac:dyDescent="0.35">
      <c r="B1300" s="143"/>
      <c r="C1300" s="143"/>
      <c r="D1300" s="143"/>
      <c r="E1300" s="144"/>
      <c r="F1300" s="144"/>
    </row>
    <row r="1301" spans="2:6" x14ac:dyDescent="0.35">
      <c r="B1301" s="143"/>
      <c r="C1301" s="143"/>
      <c r="D1301" s="143"/>
      <c r="E1301" s="144"/>
      <c r="F1301" s="144"/>
    </row>
    <row r="1302" spans="2:6" x14ac:dyDescent="0.35">
      <c r="B1302" s="143"/>
      <c r="C1302" s="143"/>
      <c r="D1302" s="143"/>
      <c r="E1302" s="144"/>
      <c r="F1302" s="144"/>
    </row>
    <row r="1303" spans="2:6" x14ac:dyDescent="0.35">
      <c r="B1303" s="143"/>
      <c r="C1303" s="143"/>
      <c r="D1303" s="143"/>
      <c r="E1303" s="144"/>
      <c r="F1303" s="144"/>
    </row>
    <row r="1304" spans="2:6" x14ac:dyDescent="0.35">
      <c r="B1304" s="143"/>
      <c r="C1304" s="143"/>
      <c r="D1304" s="143"/>
      <c r="E1304" s="144"/>
      <c r="F1304" s="144"/>
    </row>
    <row r="1305" spans="2:6" x14ac:dyDescent="0.35">
      <c r="B1305" s="143"/>
      <c r="C1305" s="143"/>
      <c r="D1305" s="143"/>
      <c r="E1305" s="144"/>
      <c r="F1305" s="144"/>
    </row>
    <row r="1306" spans="2:6" x14ac:dyDescent="0.35">
      <c r="B1306" s="143"/>
      <c r="C1306" s="143"/>
      <c r="D1306" s="143"/>
      <c r="E1306" s="144"/>
      <c r="F1306" s="144"/>
    </row>
    <row r="1307" spans="2:6" x14ac:dyDescent="0.35">
      <c r="B1307" s="143"/>
      <c r="C1307" s="143"/>
      <c r="D1307" s="143"/>
      <c r="E1307" s="144"/>
      <c r="F1307" s="144"/>
    </row>
    <row r="1308" spans="2:6" x14ac:dyDescent="0.35">
      <c r="B1308" s="143"/>
      <c r="C1308" s="143"/>
      <c r="D1308" s="143"/>
      <c r="E1308" s="144"/>
      <c r="F1308" s="144"/>
    </row>
    <row r="1309" spans="2:6" x14ac:dyDescent="0.35">
      <c r="B1309" s="143"/>
      <c r="C1309" s="143"/>
      <c r="D1309" s="143"/>
      <c r="E1309" s="144"/>
      <c r="F1309" s="144"/>
    </row>
    <row r="1310" spans="2:6" x14ac:dyDescent="0.35">
      <c r="B1310" s="143"/>
      <c r="C1310" s="143"/>
      <c r="D1310" s="143"/>
      <c r="E1310" s="144"/>
      <c r="F1310" s="144"/>
    </row>
    <row r="1311" spans="2:6" x14ac:dyDescent="0.35">
      <c r="B1311" s="143"/>
      <c r="C1311" s="143"/>
      <c r="D1311" s="143"/>
      <c r="E1311" s="144"/>
      <c r="F1311" s="144"/>
    </row>
    <row r="1312" spans="2:6" x14ac:dyDescent="0.35">
      <c r="B1312" s="143"/>
      <c r="C1312" s="143"/>
      <c r="D1312" s="143"/>
      <c r="E1312" s="144"/>
      <c r="F1312" s="144"/>
    </row>
    <row r="1313" spans="2:6" x14ac:dyDescent="0.35">
      <c r="B1313" s="143"/>
      <c r="C1313" s="143"/>
      <c r="D1313" s="143"/>
      <c r="E1313" s="144"/>
      <c r="F1313" s="144"/>
    </row>
    <row r="1314" spans="2:6" x14ac:dyDescent="0.35">
      <c r="B1314" s="143"/>
      <c r="C1314" s="143"/>
      <c r="D1314" s="143"/>
      <c r="E1314" s="144"/>
      <c r="F1314" s="144"/>
    </row>
    <row r="1315" spans="2:6" x14ac:dyDescent="0.35">
      <c r="B1315" s="143"/>
      <c r="C1315" s="143"/>
      <c r="D1315" s="143"/>
      <c r="E1315" s="144"/>
      <c r="F1315" s="144"/>
    </row>
    <row r="1316" spans="2:6" x14ac:dyDescent="0.35">
      <c r="B1316" s="143"/>
      <c r="C1316" s="143"/>
      <c r="D1316" s="143"/>
      <c r="E1316" s="144"/>
      <c r="F1316" s="144"/>
    </row>
    <row r="1317" spans="2:6" x14ac:dyDescent="0.35">
      <c r="B1317" s="143"/>
      <c r="C1317" s="143"/>
      <c r="D1317" s="143"/>
      <c r="E1317" s="144"/>
      <c r="F1317" s="144"/>
    </row>
    <row r="1318" spans="2:6" x14ac:dyDescent="0.35">
      <c r="B1318" s="143"/>
      <c r="C1318" s="143"/>
      <c r="D1318" s="143"/>
      <c r="E1318" s="144"/>
      <c r="F1318" s="144"/>
    </row>
    <row r="1319" spans="2:6" x14ac:dyDescent="0.35">
      <c r="B1319" s="143"/>
      <c r="C1319" s="143"/>
      <c r="D1319" s="143"/>
      <c r="E1319" s="144"/>
      <c r="F1319" s="144"/>
    </row>
    <row r="1320" spans="2:6" x14ac:dyDescent="0.35">
      <c r="B1320" s="143"/>
      <c r="C1320" s="143"/>
      <c r="D1320" s="143"/>
      <c r="E1320" s="144"/>
      <c r="F1320" s="144"/>
    </row>
    <row r="1321" spans="2:6" x14ac:dyDescent="0.35">
      <c r="B1321" s="143"/>
      <c r="C1321" s="143"/>
      <c r="D1321" s="143"/>
      <c r="E1321" s="144"/>
      <c r="F1321" s="144"/>
    </row>
    <row r="1322" spans="2:6" x14ac:dyDescent="0.35">
      <c r="B1322" s="143"/>
      <c r="C1322" s="143"/>
      <c r="D1322" s="143"/>
      <c r="E1322" s="144"/>
      <c r="F1322" s="144"/>
    </row>
    <row r="1323" spans="2:6" x14ac:dyDescent="0.35">
      <c r="B1323" s="143"/>
      <c r="C1323" s="143"/>
      <c r="D1323" s="143"/>
      <c r="E1323" s="144"/>
      <c r="F1323" s="144"/>
    </row>
    <row r="1324" spans="2:6" x14ac:dyDescent="0.35">
      <c r="B1324" s="143"/>
      <c r="C1324" s="143"/>
      <c r="D1324" s="143"/>
      <c r="E1324" s="144"/>
      <c r="F1324" s="144"/>
    </row>
    <row r="1325" spans="2:6" x14ac:dyDescent="0.35">
      <c r="B1325" s="143"/>
      <c r="C1325" s="143"/>
      <c r="D1325" s="143"/>
      <c r="E1325" s="144"/>
      <c r="F1325" s="144"/>
    </row>
    <row r="1326" spans="2:6" x14ac:dyDescent="0.35">
      <c r="B1326" s="143"/>
      <c r="C1326" s="143"/>
      <c r="D1326" s="143"/>
      <c r="E1326" s="144"/>
      <c r="F1326" s="144"/>
    </row>
    <row r="1327" spans="2:6" x14ac:dyDescent="0.35">
      <c r="B1327" s="143"/>
      <c r="C1327" s="143"/>
      <c r="D1327" s="143"/>
      <c r="E1327" s="144"/>
      <c r="F1327" s="144"/>
    </row>
    <row r="1328" spans="2:6" x14ac:dyDescent="0.35">
      <c r="B1328" s="143"/>
      <c r="C1328" s="143"/>
      <c r="D1328" s="143"/>
      <c r="E1328" s="144"/>
      <c r="F1328" s="144"/>
    </row>
    <row r="1329" spans="2:6" x14ac:dyDescent="0.35">
      <c r="B1329" s="143"/>
      <c r="C1329" s="143"/>
      <c r="D1329" s="143"/>
      <c r="E1329" s="144"/>
      <c r="F1329" s="144"/>
    </row>
    <row r="1330" spans="2:6" x14ac:dyDescent="0.35">
      <c r="B1330" s="143"/>
      <c r="C1330" s="143"/>
      <c r="D1330" s="143"/>
      <c r="E1330" s="144"/>
      <c r="F1330" s="144"/>
    </row>
    <row r="1331" spans="2:6" x14ac:dyDescent="0.35">
      <c r="B1331" s="143"/>
      <c r="C1331" s="143"/>
      <c r="D1331" s="143"/>
      <c r="E1331" s="144"/>
      <c r="F1331" s="144"/>
    </row>
    <row r="1332" spans="2:6" x14ac:dyDescent="0.35">
      <c r="B1332" s="143"/>
      <c r="C1332" s="143"/>
      <c r="D1332" s="143"/>
      <c r="E1332" s="144"/>
      <c r="F1332" s="144"/>
    </row>
    <row r="1333" spans="2:6" x14ac:dyDescent="0.35">
      <c r="B1333" s="143"/>
      <c r="C1333" s="143"/>
      <c r="D1333" s="143"/>
      <c r="E1333" s="144"/>
      <c r="F1333" s="144"/>
    </row>
    <row r="1334" spans="2:6" x14ac:dyDescent="0.35">
      <c r="B1334" s="143"/>
      <c r="C1334" s="143"/>
      <c r="D1334" s="143"/>
      <c r="E1334" s="144"/>
      <c r="F1334" s="144"/>
    </row>
    <row r="1335" spans="2:6" x14ac:dyDescent="0.35">
      <c r="B1335" s="143"/>
      <c r="C1335" s="143"/>
      <c r="D1335" s="143"/>
      <c r="E1335" s="144"/>
      <c r="F1335" s="144"/>
    </row>
    <row r="1336" spans="2:6" x14ac:dyDescent="0.35">
      <c r="B1336" s="143"/>
      <c r="C1336" s="143"/>
      <c r="D1336" s="143"/>
      <c r="E1336" s="144"/>
      <c r="F1336" s="144"/>
    </row>
    <row r="1337" spans="2:6" x14ac:dyDescent="0.35">
      <c r="B1337" s="143"/>
      <c r="C1337" s="143"/>
      <c r="D1337" s="143"/>
      <c r="E1337" s="144"/>
      <c r="F1337" s="144"/>
    </row>
    <row r="1338" spans="2:6" x14ac:dyDescent="0.35">
      <c r="B1338" s="143"/>
      <c r="C1338" s="143"/>
      <c r="D1338" s="143"/>
      <c r="E1338" s="144"/>
      <c r="F1338" s="144"/>
    </row>
    <row r="1339" spans="2:6" x14ac:dyDescent="0.35">
      <c r="B1339" s="143"/>
      <c r="C1339" s="143"/>
      <c r="D1339" s="143"/>
      <c r="E1339" s="144"/>
      <c r="F1339" s="144"/>
    </row>
    <row r="1340" spans="2:6" x14ac:dyDescent="0.35">
      <c r="B1340" s="143"/>
      <c r="C1340" s="143"/>
      <c r="D1340" s="143"/>
      <c r="E1340" s="144"/>
      <c r="F1340" s="144"/>
    </row>
    <row r="1341" spans="2:6" x14ac:dyDescent="0.35">
      <c r="B1341" s="143"/>
      <c r="C1341" s="143"/>
      <c r="D1341" s="143"/>
      <c r="E1341" s="144"/>
      <c r="F1341" s="144"/>
    </row>
    <row r="1342" spans="2:6" x14ac:dyDescent="0.35">
      <c r="B1342" s="143"/>
      <c r="C1342" s="143"/>
      <c r="D1342" s="143"/>
      <c r="E1342" s="144"/>
      <c r="F1342" s="144"/>
    </row>
    <row r="1343" spans="2:6" x14ac:dyDescent="0.35">
      <c r="B1343" s="143"/>
      <c r="C1343" s="143"/>
      <c r="D1343" s="143"/>
      <c r="E1343" s="144"/>
      <c r="F1343" s="144"/>
    </row>
    <row r="1344" spans="2:6" x14ac:dyDescent="0.35">
      <c r="B1344" s="143"/>
      <c r="C1344" s="143"/>
      <c r="D1344" s="143"/>
      <c r="E1344" s="144"/>
      <c r="F1344" s="144"/>
    </row>
    <row r="1345" spans="2:6" x14ac:dyDescent="0.35">
      <c r="B1345" s="143"/>
      <c r="C1345" s="143"/>
      <c r="D1345" s="143"/>
      <c r="E1345" s="144"/>
      <c r="F1345" s="144"/>
    </row>
    <row r="1346" spans="2:6" x14ac:dyDescent="0.35">
      <c r="B1346" s="143"/>
      <c r="C1346" s="143"/>
      <c r="D1346" s="143"/>
      <c r="E1346" s="144"/>
      <c r="F1346" s="144"/>
    </row>
    <row r="1347" spans="2:6" x14ac:dyDescent="0.35">
      <c r="B1347" s="143"/>
      <c r="C1347" s="143"/>
      <c r="D1347" s="143"/>
      <c r="E1347" s="144"/>
      <c r="F1347" s="144"/>
    </row>
    <row r="1348" spans="2:6" x14ac:dyDescent="0.35">
      <c r="B1348" s="143"/>
      <c r="C1348" s="143"/>
      <c r="D1348" s="143"/>
      <c r="E1348" s="144"/>
      <c r="F1348" s="144"/>
    </row>
    <row r="1349" spans="2:6" x14ac:dyDescent="0.35">
      <c r="B1349" s="143"/>
      <c r="C1349" s="143"/>
      <c r="D1349" s="143"/>
      <c r="E1349" s="144"/>
      <c r="F1349" s="144"/>
    </row>
    <row r="1350" spans="2:6" x14ac:dyDescent="0.35">
      <c r="B1350" s="143"/>
      <c r="C1350" s="143"/>
      <c r="D1350" s="143"/>
      <c r="E1350" s="144"/>
      <c r="F1350" s="144"/>
    </row>
    <row r="1351" spans="2:6" x14ac:dyDescent="0.35">
      <c r="B1351" s="143"/>
      <c r="C1351" s="143"/>
      <c r="D1351" s="143"/>
      <c r="E1351" s="144"/>
      <c r="F1351" s="144"/>
    </row>
    <row r="1352" spans="2:6" x14ac:dyDescent="0.35">
      <c r="B1352" s="143"/>
      <c r="C1352" s="143"/>
      <c r="D1352" s="143"/>
      <c r="E1352" s="144"/>
      <c r="F1352" s="144"/>
    </row>
    <row r="1353" spans="2:6" x14ac:dyDescent="0.35">
      <c r="B1353" s="143"/>
      <c r="C1353" s="143"/>
      <c r="D1353" s="143"/>
      <c r="E1353" s="144"/>
      <c r="F1353" s="144"/>
    </row>
    <row r="1354" spans="2:6" x14ac:dyDescent="0.35">
      <c r="B1354" s="143"/>
      <c r="C1354" s="143"/>
      <c r="D1354" s="143"/>
      <c r="E1354" s="144"/>
      <c r="F1354" s="144"/>
    </row>
    <row r="1355" spans="2:6" x14ac:dyDescent="0.35">
      <c r="B1355" s="143"/>
      <c r="C1355" s="143"/>
      <c r="D1355" s="143"/>
      <c r="E1355" s="144"/>
      <c r="F1355" s="144"/>
    </row>
    <row r="1356" spans="2:6" x14ac:dyDescent="0.35">
      <c r="B1356" s="143"/>
      <c r="C1356" s="143"/>
      <c r="D1356" s="143"/>
      <c r="E1356" s="144"/>
      <c r="F1356" s="144"/>
    </row>
    <row r="1357" spans="2:6" x14ac:dyDescent="0.35">
      <c r="B1357" s="143"/>
      <c r="C1357" s="143"/>
      <c r="D1357" s="143"/>
      <c r="E1357" s="144"/>
      <c r="F1357" s="144"/>
    </row>
    <row r="1358" spans="2:6" x14ac:dyDescent="0.35">
      <c r="B1358" s="143"/>
      <c r="C1358" s="143"/>
      <c r="D1358" s="143"/>
      <c r="E1358" s="144"/>
      <c r="F1358" s="144"/>
    </row>
    <row r="1359" spans="2:6" x14ac:dyDescent="0.35">
      <c r="B1359" s="143"/>
      <c r="C1359" s="143"/>
      <c r="D1359" s="143"/>
      <c r="E1359" s="144"/>
      <c r="F1359" s="144"/>
    </row>
    <row r="1360" spans="2:6" x14ac:dyDescent="0.35">
      <c r="B1360" s="143"/>
      <c r="C1360" s="143"/>
      <c r="D1360" s="143"/>
      <c r="E1360" s="144"/>
      <c r="F1360" s="144"/>
    </row>
    <row r="1361" spans="2:6" x14ac:dyDescent="0.35">
      <c r="B1361" s="143"/>
      <c r="C1361" s="143"/>
      <c r="D1361" s="143"/>
      <c r="E1361" s="144"/>
      <c r="F1361" s="144"/>
    </row>
    <row r="1362" spans="2:6" x14ac:dyDescent="0.35">
      <c r="B1362" s="143"/>
      <c r="C1362" s="143"/>
      <c r="D1362" s="143"/>
      <c r="E1362" s="144"/>
      <c r="F1362" s="144"/>
    </row>
    <row r="1363" spans="2:6" x14ac:dyDescent="0.35">
      <c r="B1363" s="143"/>
      <c r="C1363" s="143"/>
      <c r="D1363" s="143"/>
      <c r="E1363" s="144"/>
      <c r="F1363" s="144"/>
    </row>
    <row r="1364" spans="2:6" x14ac:dyDescent="0.35">
      <c r="B1364" s="143"/>
      <c r="C1364" s="143"/>
      <c r="D1364" s="143"/>
      <c r="E1364" s="144"/>
      <c r="F1364" s="144"/>
    </row>
    <row r="1365" spans="2:6" x14ac:dyDescent="0.35">
      <c r="B1365" s="143"/>
      <c r="C1365" s="143"/>
      <c r="D1365" s="143"/>
      <c r="E1365" s="144"/>
      <c r="F1365" s="144"/>
    </row>
    <row r="1366" spans="2:6" x14ac:dyDescent="0.35">
      <c r="B1366" s="143"/>
      <c r="C1366" s="143"/>
      <c r="D1366" s="143"/>
      <c r="E1366" s="144"/>
      <c r="F1366" s="144"/>
    </row>
    <row r="1367" spans="2:6" x14ac:dyDescent="0.35">
      <c r="B1367" s="143"/>
      <c r="C1367" s="143"/>
      <c r="D1367" s="143"/>
      <c r="E1367" s="144"/>
      <c r="F1367" s="144"/>
    </row>
    <row r="1368" spans="2:6" x14ac:dyDescent="0.35">
      <c r="B1368" s="143"/>
      <c r="C1368" s="143"/>
      <c r="D1368" s="143"/>
      <c r="E1368" s="144"/>
      <c r="F1368" s="144"/>
    </row>
    <row r="1369" spans="2:6" x14ac:dyDescent="0.35">
      <c r="B1369" s="143"/>
      <c r="C1369" s="143"/>
      <c r="D1369" s="143"/>
      <c r="E1369" s="144"/>
      <c r="F1369" s="144"/>
    </row>
    <row r="1370" spans="2:6" x14ac:dyDescent="0.35">
      <c r="B1370" s="143"/>
      <c r="C1370" s="143"/>
      <c r="D1370" s="143"/>
      <c r="E1370" s="144"/>
      <c r="F1370" s="144"/>
    </row>
    <row r="1371" spans="2:6" x14ac:dyDescent="0.35">
      <c r="B1371" s="143"/>
      <c r="C1371" s="143"/>
      <c r="D1371" s="143"/>
      <c r="E1371" s="144"/>
      <c r="F1371" s="144"/>
    </row>
    <row r="1372" spans="2:6" x14ac:dyDescent="0.35">
      <c r="B1372" s="143"/>
      <c r="C1372" s="143"/>
      <c r="D1372" s="143"/>
      <c r="E1372" s="144"/>
      <c r="F1372" s="144"/>
    </row>
    <row r="1373" spans="2:6" x14ac:dyDescent="0.35">
      <c r="B1373" s="143"/>
      <c r="C1373" s="143"/>
      <c r="D1373" s="143"/>
      <c r="E1373" s="144"/>
      <c r="F1373" s="144"/>
    </row>
    <row r="1374" spans="2:6" x14ac:dyDescent="0.35">
      <c r="B1374" s="143"/>
      <c r="C1374" s="143"/>
      <c r="D1374" s="143"/>
      <c r="E1374" s="144"/>
      <c r="F1374" s="144"/>
    </row>
    <row r="1375" spans="2:6" x14ac:dyDescent="0.35">
      <c r="B1375" s="143"/>
      <c r="C1375" s="143"/>
      <c r="D1375" s="143"/>
      <c r="E1375" s="144"/>
      <c r="F1375" s="144"/>
    </row>
    <row r="1376" spans="2:6" x14ac:dyDescent="0.35">
      <c r="B1376" s="143"/>
      <c r="C1376" s="143"/>
      <c r="D1376" s="143"/>
      <c r="E1376" s="144"/>
      <c r="F1376" s="144"/>
    </row>
    <row r="1377" spans="2:6" x14ac:dyDescent="0.35">
      <c r="B1377" s="143"/>
      <c r="C1377" s="143"/>
      <c r="D1377" s="143"/>
      <c r="E1377" s="144"/>
      <c r="F1377" s="144"/>
    </row>
    <row r="1378" spans="2:6" x14ac:dyDescent="0.35">
      <c r="B1378" s="143"/>
      <c r="C1378" s="143"/>
      <c r="D1378" s="143"/>
      <c r="E1378" s="144"/>
      <c r="F1378" s="144"/>
    </row>
    <row r="1379" spans="2:6" x14ac:dyDescent="0.35">
      <c r="B1379" s="143"/>
      <c r="C1379" s="143"/>
      <c r="D1379" s="143"/>
      <c r="E1379" s="144"/>
      <c r="F1379" s="144"/>
    </row>
    <row r="1380" spans="2:6" x14ac:dyDescent="0.35">
      <c r="B1380" s="143"/>
      <c r="C1380" s="143"/>
      <c r="D1380" s="143"/>
      <c r="E1380" s="144"/>
      <c r="F1380" s="144"/>
    </row>
    <row r="1381" spans="2:6" x14ac:dyDescent="0.35">
      <c r="B1381" s="143"/>
      <c r="C1381" s="143"/>
      <c r="D1381" s="143"/>
      <c r="E1381" s="144"/>
      <c r="F1381" s="144"/>
    </row>
    <row r="1382" spans="2:6" x14ac:dyDescent="0.35">
      <c r="B1382" s="143"/>
      <c r="C1382" s="143"/>
      <c r="D1382" s="143"/>
      <c r="E1382" s="144"/>
      <c r="F1382" s="144"/>
    </row>
    <row r="1383" spans="2:6" x14ac:dyDescent="0.35">
      <c r="B1383" s="143"/>
      <c r="C1383" s="143"/>
      <c r="D1383" s="143"/>
      <c r="E1383" s="144"/>
      <c r="F1383" s="144"/>
    </row>
    <row r="1384" spans="2:6" x14ac:dyDescent="0.35">
      <c r="B1384" s="143"/>
      <c r="C1384" s="143"/>
      <c r="D1384" s="143"/>
      <c r="E1384" s="144"/>
      <c r="F1384" s="144"/>
    </row>
    <row r="1385" spans="2:6" x14ac:dyDescent="0.35">
      <c r="B1385" s="143"/>
      <c r="C1385" s="143"/>
      <c r="D1385" s="143"/>
      <c r="E1385" s="144"/>
      <c r="F1385" s="144"/>
    </row>
    <row r="1386" spans="2:6" x14ac:dyDescent="0.35">
      <c r="B1386" s="143"/>
      <c r="C1386" s="143"/>
      <c r="D1386" s="143"/>
      <c r="E1386" s="144"/>
      <c r="F1386" s="144"/>
    </row>
    <row r="1387" spans="2:6" x14ac:dyDescent="0.35">
      <c r="B1387" s="143"/>
      <c r="C1387" s="143"/>
      <c r="D1387" s="143"/>
      <c r="E1387" s="144"/>
      <c r="F1387" s="144"/>
    </row>
    <row r="1388" spans="2:6" x14ac:dyDescent="0.35">
      <c r="B1388" s="143"/>
      <c r="C1388" s="143"/>
      <c r="D1388" s="143"/>
      <c r="E1388" s="144"/>
      <c r="F1388" s="144"/>
    </row>
    <row r="1389" spans="2:6" x14ac:dyDescent="0.35">
      <c r="B1389" s="143"/>
      <c r="C1389" s="143"/>
      <c r="D1389" s="143"/>
      <c r="E1389" s="144"/>
      <c r="F1389" s="144"/>
    </row>
    <row r="1390" spans="2:6" x14ac:dyDescent="0.35">
      <c r="B1390" s="143"/>
      <c r="C1390" s="143"/>
      <c r="D1390" s="143"/>
      <c r="E1390" s="144"/>
      <c r="F1390" s="144"/>
    </row>
    <row r="1391" spans="2:6" x14ac:dyDescent="0.35">
      <c r="B1391" s="143"/>
      <c r="C1391" s="143"/>
      <c r="D1391" s="143"/>
      <c r="E1391" s="144"/>
      <c r="F1391" s="144"/>
    </row>
    <row r="1392" spans="2:6" x14ac:dyDescent="0.35">
      <c r="B1392" s="143"/>
      <c r="C1392" s="143"/>
      <c r="D1392" s="143"/>
      <c r="E1392" s="144"/>
      <c r="F1392" s="144"/>
    </row>
    <row r="1393" spans="2:6" x14ac:dyDescent="0.35">
      <c r="B1393" s="143"/>
      <c r="C1393" s="143"/>
      <c r="D1393" s="143"/>
      <c r="E1393" s="144"/>
      <c r="F1393" s="144"/>
    </row>
    <row r="1394" spans="2:6" x14ac:dyDescent="0.35">
      <c r="B1394" s="143"/>
      <c r="C1394" s="143"/>
      <c r="D1394" s="143"/>
      <c r="E1394" s="144"/>
      <c r="F1394" s="144"/>
    </row>
    <row r="1395" spans="2:6" x14ac:dyDescent="0.35">
      <c r="B1395" s="143"/>
      <c r="C1395" s="143"/>
      <c r="D1395" s="143"/>
      <c r="E1395" s="144"/>
      <c r="F1395" s="144"/>
    </row>
    <row r="1396" spans="2:6" x14ac:dyDescent="0.35">
      <c r="B1396" s="143"/>
      <c r="C1396" s="143"/>
      <c r="D1396" s="143"/>
      <c r="E1396" s="144"/>
      <c r="F1396" s="144"/>
    </row>
    <row r="1397" spans="2:6" x14ac:dyDescent="0.35">
      <c r="B1397" s="143"/>
      <c r="C1397" s="143"/>
      <c r="D1397" s="143"/>
      <c r="E1397" s="144"/>
      <c r="F1397" s="144"/>
    </row>
    <row r="1398" spans="2:6" x14ac:dyDescent="0.35">
      <c r="B1398" s="143"/>
      <c r="C1398" s="143"/>
      <c r="D1398" s="143"/>
      <c r="E1398" s="144"/>
      <c r="F1398" s="144"/>
    </row>
    <row r="1399" spans="2:6" x14ac:dyDescent="0.35">
      <c r="B1399" s="143"/>
      <c r="C1399" s="143"/>
      <c r="D1399" s="143"/>
      <c r="E1399" s="144"/>
      <c r="F1399" s="144"/>
    </row>
    <row r="1400" spans="2:6" x14ac:dyDescent="0.35">
      <c r="B1400" s="143"/>
      <c r="C1400" s="143"/>
      <c r="D1400" s="143"/>
      <c r="E1400" s="144"/>
      <c r="F1400" s="144"/>
    </row>
    <row r="1401" spans="2:6" x14ac:dyDescent="0.35">
      <c r="B1401" s="143"/>
      <c r="C1401" s="143"/>
      <c r="D1401" s="143"/>
      <c r="E1401" s="144"/>
      <c r="F1401" s="144"/>
    </row>
    <row r="1402" spans="2:6" x14ac:dyDescent="0.35">
      <c r="B1402" s="143"/>
      <c r="C1402" s="143"/>
      <c r="D1402" s="143"/>
      <c r="E1402" s="144"/>
      <c r="F1402" s="144"/>
    </row>
    <row r="1403" spans="2:6" x14ac:dyDescent="0.35">
      <c r="B1403" s="143"/>
      <c r="C1403" s="143"/>
      <c r="D1403" s="143"/>
      <c r="E1403" s="144"/>
      <c r="F1403" s="144"/>
    </row>
    <row r="1404" spans="2:6" x14ac:dyDescent="0.35">
      <c r="B1404" s="143"/>
      <c r="C1404" s="143"/>
      <c r="D1404" s="143"/>
      <c r="E1404" s="144"/>
      <c r="F1404" s="144"/>
    </row>
    <row r="1405" spans="2:6" x14ac:dyDescent="0.35">
      <c r="B1405" s="143"/>
      <c r="C1405" s="143"/>
      <c r="D1405" s="143"/>
      <c r="E1405" s="144"/>
      <c r="F1405" s="144"/>
    </row>
    <row r="1406" spans="2:6" x14ac:dyDescent="0.35">
      <c r="B1406" s="143"/>
      <c r="C1406" s="143"/>
      <c r="D1406" s="143"/>
      <c r="E1406" s="144"/>
      <c r="F1406" s="144"/>
    </row>
    <row r="1407" spans="2:6" x14ac:dyDescent="0.35">
      <c r="B1407" s="143"/>
      <c r="C1407" s="143"/>
      <c r="D1407" s="143"/>
      <c r="E1407" s="144"/>
      <c r="F1407" s="144"/>
    </row>
    <row r="1408" spans="2:6" x14ac:dyDescent="0.35">
      <c r="B1408" s="143"/>
      <c r="C1408" s="143"/>
      <c r="D1408" s="143"/>
      <c r="E1408" s="144"/>
      <c r="F1408" s="144"/>
    </row>
    <row r="1409" spans="2:6" x14ac:dyDescent="0.35">
      <c r="B1409" s="143"/>
      <c r="C1409" s="143"/>
      <c r="D1409" s="143"/>
      <c r="E1409" s="144"/>
      <c r="F1409" s="144"/>
    </row>
    <row r="1410" spans="2:6" x14ac:dyDescent="0.35">
      <c r="B1410" s="143"/>
      <c r="C1410" s="143"/>
      <c r="D1410" s="143"/>
      <c r="E1410" s="144"/>
      <c r="F1410" s="144"/>
    </row>
    <row r="1411" spans="2:6" x14ac:dyDescent="0.35">
      <c r="B1411" s="143"/>
      <c r="C1411" s="143"/>
      <c r="D1411" s="143"/>
      <c r="E1411" s="144"/>
      <c r="F1411" s="144"/>
    </row>
    <row r="1412" spans="2:6" x14ac:dyDescent="0.35">
      <c r="B1412" s="143"/>
      <c r="C1412" s="143"/>
      <c r="D1412" s="143"/>
      <c r="E1412" s="144"/>
      <c r="F1412" s="144"/>
    </row>
    <row r="1413" spans="2:6" x14ac:dyDescent="0.35">
      <c r="B1413" s="143"/>
      <c r="C1413" s="143"/>
      <c r="D1413" s="143"/>
      <c r="E1413" s="144"/>
      <c r="F1413" s="144"/>
    </row>
    <row r="1414" spans="2:6" x14ac:dyDescent="0.35">
      <c r="B1414" s="143"/>
      <c r="C1414" s="143"/>
      <c r="D1414" s="143"/>
      <c r="E1414" s="144"/>
      <c r="F1414" s="144"/>
    </row>
    <row r="1415" spans="2:6" x14ac:dyDescent="0.35">
      <c r="B1415" s="143"/>
      <c r="C1415" s="143"/>
      <c r="D1415" s="143"/>
      <c r="E1415" s="144"/>
      <c r="F1415" s="144"/>
    </row>
    <row r="1416" spans="2:6" x14ac:dyDescent="0.35">
      <c r="B1416" s="143"/>
      <c r="C1416" s="143"/>
      <c r="D1416" s="143"/>
      <c r="E1416" s="144"/>
      <c r="F1416" s="144"/>
    </row>
    <row r="1417" spans="2:6" x14ac:dyDescent="0.35">
      <c r="B1417" s="143"/>
      <c r="C1417" s="143"/>
      <c r="D1417" s="143"/>
      <c r="E1417" s="144"/>
      <c r="F1417" s="144"/>
    </row>
    <row r="1418" spans="2:6" x14ac:dyDescent="0.35">
      <c r="B1418" s="143"/>
      <c r="C1418" s="143"/>
      <c r="D1418" s="143"/>
      <c r="E1418" s="144"/>
      <c r="F1418" s="144"/>
    </row>
    <row r="1419" spans="2:6" x14ac:dyDescent="0.35">
      <c r="B1419" s="143"/>
      <c r="C1419" s="143"/>
      <c r="D1419" s="143"/>
      <c r="E1419" s="144"/>
      <c r="F1419" s="144"/>
    </row>
    <row r="1420" spans="2:6" x14ac:dyDescent="0.35">
      <c r="B1420" s="143"/>
      <c r="C1420" s="143"/>
      <c r="D1420" s="143"/>
      <c r="E1420" s="144"/>
      <c r="F1420" s="144"/>
    </row>
    <row r="1421" spans="2:6" x14ac:dyDescent="0.35">
      <c r="B1421" s="143"/>
      <c r="C1421" s="143"/>
      <c r="D1421" s="143"/>
      <c r="E1421" s="144"/>
      <c r="F1421" s="144"/>
    </row>
    <row r="1422" spans="2:6" x14ac:dyDescent="0.35">
      <c r="B1422" s="143"/>
      <c r="C1422" s="143"/>
      <c r="D1422" s="143"/>
      <c r="E1422" s="144"/>
      <c r="F1422" s="144"/>
    </row>
    <row r="1423" spans="2:6" x14ac:dyDescent="0.35">
      <c r="B1423" s="143"/>
      <c r="C1423" s="143"/>
      <c r="D1423" s="143"/>
      <c r="E1423" s="144"/>
      <c r="F1423" s="144"/>
    </row>
    <row r="1424" spans="2:6" x14ac:dyDescent="0.35">
      <c r="B1424" s="143"/>
      <c r="C1424" s="143"/>
      <c r="D1424" s="143"/>
      <c r="E1424" s="144"/>
      <c r="F1424" s="144"/>
    </row>
    <row r="1425" spans="2:6" x14ac:dyDescent="0.35">
      <c r="B1425" s="143"/>
      <c r="C1425" s="143"/>
      <c r="D1425" s="143"/>
      <c r="E1425" s="144"/>
      <c r="F1425" s="144"/>
    </row>
    <row r="1426" spans="2:6" x14ac:dyDescent="0.35">
      <c r="B1426" s="143"/>
      <c r="C1426" s="143"/>
      <c r="D1426" s="143"/>
      <c r="E1426" s="144"/>
      <c r="F1426" s="144"/>
    </row>
    <row r="1427" spans="2:6" x14ac:dyDescent="0.35">
      <c r="B1427" s="143"/>
      <c r="C1427" s="143"/>
      <c r="D1427" s="143"/>
      <c r="E1427" s="144"/>
      <c r="F1427" s="144"/>
    </row>
    <row r="1428" spans="2:6" x14ac:dyDescent="0.35">
      <c r="B1428" s="143"/>
      <c r="C1428" s="143"/>
      <c r="D1428" s="143"/>
      <c r="E1428" s="144"/>
      <c r="F1428" s="144"/>
    </row>
    <row r="1429" spans="2:6" x14ac:dyDescent="0.35">
      <c r="B1429" s="143"/>
      <c r="C1429" s="143"/>
      <c r="D1429" s="143"/>
      <c r="E1429" s="144"/>
      <c r="F1429" s="144"/>
    </row>
    <row r="1430" spans="2:6" x14ac:dyDescent="0.35">
      <c r="B1430" s="143"/>
      <c r="C1430" s="143"/>
      <c r="D1430" s="143"/>
      <c r="E1430" s="144"/>
      <c r="F1430" s="144"/>
    </row>
    <row r="1431" spans="2:6" x14ac:dyDescent="0.35">
      <c r="B1431" s="143"/>
      <c r="C1431" s="143"/>
      <c r="D1431" s="143"/>
      <c r="E1431" s="144"/>
      <c r="F1431" s="144"/>
    </row>
    <row r="1432" spans="2:6" x14ac:dyDescent="0.35">
      <c r="B1432" s="143"/>
      <c r="C1432" s="143"/>
      <c r="D1432" s="143"/>
      <c r="E1432" s="144"/>
      <c r="F1432" s="144"/>
    </row>
    <row r="1433" spans="2:6" x14ac:dyDescent="0.35">
      <c r="B1433" s="143"/>
      <c r="C1433" s="143"/>
      <c r="D1433" s="143"/>
      <c r="E1433" s="144"/>
      <c r="F1433" s="144"/>
    </row>
    <row r="1434" spans="2:6" x14ac:dyDescent="0.35">
      <c r="B1434" s="143"/>
      <c r="C1434" s="143"/>
      <c r="D1434" s="143"/>
      <c r="E1434" s="144"/>
      <c r="F1434" s="144"/>
    </row>
    <row r="1435" spans="2:6" x14ac:dyDescent="0.35">
      <c r="B1435" s="143"/>
      <c r="C1435" s="143"/>
      <c r="D1435" s="143"/>
      <c r="E1435" s="144"/>
      <c r="F1435" s="144"/>
    </row>
    <row r="1436" spans="2:6" x14ac:dyDescent="0.35">
      <c r="B1436" s="143"/>
      <c r="C1436" s="143"/>
      <c r="D1436" s="143"/>
      <c r="E1436" s="144"/>
      <c r="F1436" s="144"/>
    </row>
    <row r="1437" spans="2:6" x14ac:dyDescent="0.35">
      <c r="B1437" s="143"/>
      <c r="C1437" s="143"/>
      <c r="D1437" s="143"/>
      <c r="E1437" s="144"/>
      <c r="F1437" s="144"/>
    </row>
    <row r="1438" spans="2:6" x14ac:dyDescent="0.35">
      <c r="B1438" s="143"/>
      <c r="C1438" s="143"/>
      <c r="D1438" s="143"/>
      <c r="E1438" s="144"/>
      <c r="F1438" s="144"/>
    </row>
    <row r="1439" spans="2:6" x14ac:dyDescent="0.35">
      <c r="B1439" s="143"/>
      <c r="C1439" s="143"/>
      <c r="D1439" s="143"/>
      <c r="E1439" s="144"/>
      <c r="F1439" s="144"/>
    </row>
    <row r="1440" spans="2:6" x14ac:dyDescent="0.35">
      <c r="B1440" s="143"/>
      <c r="C1440" s="143"/>
      <c r="D1440" s="143"/>
      <c r="E1440" s="144"/>
      <c r="F1440" s="144"/>
    </row>
    <row r="1441" spans="2:6" x14ac:dyDescent="0.35">
      <c r="B1441" s="143"/>
      <c r="C1441" s="143"/>
      <c r="D1441" s="143"/>
      <c r="E1441" s="144"/>
      <c r="F1441" s="144"/>
    </row>
    <row r="1442" spans="2:6" x14ac:dyDescent="0.35">
      <c r="B1442" s="143"/>
      <c r="C1442" s="143"/>
      <c r="D1442" s="143"/>
      <c r="E1442" s="144"/>
      <c r="F1442" s="144"/>
    </row>
    <row r="1443" spans="2:6" x14ac:dyDescent="0.35">
      <c r="B1443" s="143"/>
      <c r="C1443" s="143"/>
      <c r="D1443" s="143"/>
      <c r="E1443" s="144"/>
      <c r="F1443" s="144"/>
    </row>
    <row r="1444" spans="2:6" x14ac:dyDescent="0.35">
      <c r="B1444" s="143"/>
      <c r="C1444" s="143"/>
      <c r="D1444" s="143"/>
      <c r="E1444" s="144"/>
      <c r="F1444" s="144"/>
    </row>
    <row r="1445" spans="2:6" x14ac:dyDescent="0.35">
      <c r="B1445" s="143"/>
      <c r="C1445" s="143"/>
      <c r="D1445" s="143"/>
      <c r="E1445" s="144"/>
      <c r="F1445" s="144"/>
    </row>
    <row r="1446" spans="2:6" x14ac:dyDescent="0.35">
      <c r="B1446" s="143"/>
      <c r="C1446" s="143"/>
      <c r="D1446" s="143"/>
      <c r="E1446" s="144"/>
      <c r="F1446" s="144"/>
    </row>
    <row r="1447" spans="2:6" x14ac:dyDescent="0.35">
      <c r="B1447" s="143"/>
      <c r="C1447" s="143"/>
      <c r="D1447" s="143"/>
      <c r="E1447" s="144"/>
      <c r="F1447" s="144"/>
    </row>
    <row r="1448" spans="2:6" x14ac:dyDescent="0.35">
      <c r="B1448" s="143"/>
      <c r="C1448" s="143"/>
      <c r="D1448" s="143"/>
      <c r="E1448" s="144"/>
      <c r="F1448" s="144"/>
    </row>
    <row r="1449" spans="2:6" x14ac:dyDescent="0.35">
      <c r="B1449" s="143"/>
      <c r="C1449" s="143"/>
      <c r="D1449" s="143"/>
      <c r="E1449" s="144"/>
      <c r="F1449" s="144"/>
    </row>
    <row r="1450" spans="2:6" x14ac:dyDescent="0.35">
      <c r="B1450" s="143"/>
      <c r="C1450" s="143"/>
      <c r="D1450" s="143"/>
      <c r="E1450" s="144"/>
      <c r="F1450" s="144"/>
    </row>
    <row r="1451" spans="2:6" x14ac:dyDescent="0.35">
      <c r="B1451" s="143"/>
      <c r="C1451" s="143"/>
      <c r="D1451" s="143"/>
      <c r="E1451" s="144"/>
      <c r="F1451" s="144"/>
    </row>
    <row r="1452" spans="2:6" x14ac:dyDescent="0.35">
      <c r="B1452" s="143"/>
      <c r="C1452" s="143"/>
      <c r="D1452" s="143"/>
      <c r="E1452" s="144"/>
      <c r="F1452" s="144"/>
    </row>
    <row r="1453" spans="2:6" x14ac:dyDescent="0.35">
      <c r="B1453" s="143"/>
      <c r="C1453" s="143"/>
      <c r="D1453" s="143"/>
      <c r="E1453" s="144"/>
      <c r="F1453" s="144"/>
    </row>
    <row r="1454" spans="2:6" x14ac:dyDescent="0.35">
      <c r="B1454" s="143"/>
      <c r="C1454" s="143"/>
      <c r="D1454" s="143"/>
      <c r="E1454" s="144"/>
      <c r="F1454" s="144"/>
    </row>
    <row r="1455" spans="2:6" x14ac:dyDescent="0.35">
      <c r="B1455" s="143"/>
      <c r="C1455" s="143"/>
      <c r="D1455" s="143"/>
      <c r="E1455" s="144"/>
      <c r="F1455" s="144"/>
    </row>
    <row r="1456" spans="2:6" x14ac:dyDescent="0.35">
      <c r="B1456" s="143"/>
      <c r="C1456" s="143"/>
      <c r="D1456" s="143"/>
      <c r="E1456" s="144"/>
      <c r="F1456" s="144"/>
    </row>
    <row r="1457" spans="2:6" x14ac:dyDescent="0.35">
      <c r="B1457" s="143"/>
      <c r="C1457" s="143"/>
      <c r="D1457" s="143"/>
      <c r="E1457" s="144"/>
      <c r="F1457" s="144"/>
    </row>
    <row r="1458" spans="2:6" x14ac:dyDescent="0.35">
      <c r="B1458" s="143"/>
      <c r="C1458" s="143"/>
      <c r="D1458" s="143"/>
      <c r="E1458" s="144"/>
      <c r="F1458" s="144"/>
    </row>
    <row r="1459" spans="2:6" x14ac:dyDescent="0.35">
      <c r="B1459" s="143"/>
      <c r="C1459" s="143"/>
      <c r="D1459" s="143"/>
      <c r="E1459" s="144"/>
      <c r="F1459" s="144"/>
    </row>
    <row r="1460" spans="2:6" x14ac:dyDescent="0.35">
      <c r="B1460" s="143"/>
      <c r="C1460" s="143"/>
      <c r="D1460" s="143"/>
      <c r="E1460" s="144"/>
      <c r="F1460" s="144"/>
    </row>
    <row r="1461" spans="2:6" x14ac:dyDescent="0.35">
      <c r="B1461" s="143"/>
      <c r="C1461" s="143"/>
      <c r="D1461" s="143"/>
      <c r="E1461" s="144"/>
      <c r="F1461" s="144"/>
    </row>
    <row r="1462" spans="2:6" x14ac:dyDescent="0.35">
      <c r="B1462" s="143"/>
      <c r="C1462" s="143"/>
      <c r="D1462" s="143"/>
      <c r="E1462" s="144"/>
      <c r="F1462" s="144"/>
    </row>
    <row r="1463" spans="2:6" x14ac:dyDescent="0.35">
      <c r="B1463" s="143"/>
      <c r="C1463" s="143"/>
      <c r="D1463" s="143"/>
      <c r="E1463" s="144"/>
      <c r="F1463" s="144"/>
    </row>
    <row r="1464" spans="2:6" x14ac:dyDescent="0.35">
      <c r="B1464" s="143"/>
      <c r="C1464" s="143"/>
      <c r="D1464" s="143"/>
      <c r="E1464" s="144"/>
      <c r="F1464" s="144"/>
    </row>
    <row r="1465" spans="2:6" x14ac:dyDescent="0.35">
      <c r="B1465" s="143"/>
      <c r="C1465" s="143"/>
      <c r="D1465" s="143"/>
      <c r="E1465" s="144"/>
      <c r="F1465" s="144"/>
    </row>
    <row r="1466" spans="2:6" x14ac:dyDescent="0.35">
      <c r="B1466" s="143"/>
      <c r="C1466" s="143"/>
      <c r="D1466" s="143"/>
      <c r="E1466" s="144"/>
      <c r="F1466" s="144"/>
    </row>
    <row r="1467" spans="2:6" x14ac:dyDescent="0.35">
      <c r="B1467" s="143"/>
      <c r="C1467" s="143"/>
      <c r="D1467" s="143"/>
      <c r="E1467" s="144"/>
      <c r="F1467" s="144"/>
    </row>
    <row r="1468" spans="2:6" x14ac:dyDescent="0.35">
      <c r="B1468" s="143"/>
      <c r="C1468" s="143"/>
      <c r="D1468" s="143"/>
      <c r="E1468" s="144"/>
      <c r="F1468" s="144"/>
    </row>
    <row r="1469" spans="2:6" x14ac:dyDescent="0.35">
      <c r="B1469" s="143"/>
      <c r="C1469" s="143"/>
      <c r="D1469" s="143"/>
      <c r="E1469" s="144"/>
      <c r="F1469" s="144"/>
    </row>
    <row r="1470" spans="2:6" x14ac:dyDescent="0.35">
      <c r="B1470" s="143"/>
      <c r="C1470" s="143"/>
      <c r="D1470" s="143"/>
      <c r="E1470" s="144"/>
      <c r="F1470" s="144"/>
    </row>
    <row r="1471" spans="2:6" x14ac:dyDescent="0.35">
      <c r="B1471" s="143"/>
      <c r="C1471" s="143"/>
      <c r="D1471" s="143"/>
      <c r="E1471" s="144"/>
      <c r="F1471" s="144"/>
    </row>
    <row r="1472" spans="2:6" x14ac:dyDescent="0.35">
      <c r="B1472" s="143"/>
      <c r="C1472" s="143"/>
      <c r="D1472" s="143"/>
      <c r="E1472" s="144"/>
      <c r="F1472" s="144"/>
    </row>
    <row r="1473" spans="2:6" x14ac:dyDescent="0.35">
      <c r="B1473" s="143"/>
      <c r="C1473" s="143"/>
      <c r="D1473" s="143"/>
      <c r="E1473" s="144"/>
      <c r="F1473" s="144"/>
    </row>
    <row r="1474" spans="2:6" x14ac:dyDescent="0.35">
      <c r="B1474" s="143"/>
      <c r="C1474" s="143"/>
      <c r="D1474" s="143"/>
      <c r="E1474" s="144"/>
      <c r="F1474" s="144"/>
    </row>
    <row r="1475" spans="2:6" x14ac:dyDescent="0.35">
      <c r="B1475" s="143"/>
      <c r="C1475" s="143"/>
      <c r="D1475" s="143"/>
      <c r="E1475" s="144"/>
      <c r="F1475" s="144"/>
    </row>
    <row r="1476" spans="2:6" x14ac:dyDescent="0.35">
      <c r="B1476" s="143"/>
      <c r="C1476" s="143"/>
      <c r="D1476" s="143"/>
      <c r="E1476" s="144"/>
      <c r="F1476" s="144"/>
    </row>
    <row r="1477" spans="2:6" x14ac:dyDescent="0.35">
      <c r="B1477" s="143"/>
      <c r="C1477" s="143"/>
      <c r="D1477" s="143"/>
      <c r="E1477" s="144"/>
      <c r="F1477" s="144"/>
    </row>
    <row r="1478" spans="2:6" x14ac:dyDescent="0.35">
      <c r="B1478" s="143"/>
      <c r="C1478" s="143"/>
      <c r="D1478" s="143"/>
      <c r="E1478" s="144"/>
      <c r="F1478" s="144"/>
    </row>
    <row r="1479" spans="2:6" x14ac:dyDescent="0.35">
      <c r="B1479" s="143"/>
      <c r="C1479" s="143"/>
      <c r="D1479" s="143"/>
      <c r="E1479" s="144"/>
      <c r="F1479" s="144"/>
    </row>
    <row r="1480" spans="2:6" x14ac:dyDescent="0.35">
      <c r="B1480" s="143"/>
      <c r="C1480" s="143"/>
      <c r="D1480" s="143"/>
      <c r="E1480" s="144"/>
      <c r="F1480" s="144"/>
    </row>
    <row r="1481" spans="2:6" x14ac:dyDescent="0.35">
      <c r="B1481" s="143"/>
      <c r="C1481" s="143"/>
      <c r="D1481" s="143"/>
      <c r="E1481" s="144"/>
      <c r="F1481" s="144"/>
    </row>
    <row r="1482" spans="2:6" x14ac:dyDescent="0.35">
      <c r="B1482" s="143"/>
      <c r="C1482" s="143"/>
      <c r="D1482" s="143"/>
      <c r="E1482" s="144"/>
      <c r="F1482" s="144"/>
    </row>
    <row r="1483" spans="2:6" x14ac:dyDescent="0.35">
      <c r="B1483" s="143"/>
      <c r="C1483" s="143"/>
      <c r="D1483" s="143"/>
      <c r="E1483" s="144"/>
      <c r="F1483" s="144"/>
    </row>
    <row r="1484" spans="2:6" x14ac:dyDescent="0.35">
      <c r="B1484" s="143"/>
      <c r="C1484" s="143"/>
      <c r="D1484" s="143"/>
      <c r="E1484" s="144"/>
      <c r="F1484" s="144"/>
    </row>
    <row r="1485" spans="2:6" x14ac:dyDescent="0.35">
      <c r="B1485" s="143"/>
      <c r="C1485" s="143"/>
      <c r="D1485" s="143"/>
      <c r="E1485" s="144"/>
      <c r="F1485" s="144"/>
    </row>
    <row r="1486" spans="2:6" x14ac:dyDescent="0.35">
      <c r="B1486" s="143"/>
      <c r="C1486" s="143"/>
      <c r="D1486" s="143"/>
      <c r="E1486" s="144"/>
      <c r="F1486" s="144"/>
    </row>
    <row r="1487" spans="2:6" x14ac:dyDescent="0.35">
      <c r="B1487" s="143"/>
      <c r="C1487" s="143"/>
      <c r="D1487" s="143"/>
      <c r="E1487" s="144"/>
      <c r="F1487" s="144"/>
    </row>
    <row r="1488" spans="2:6" x14ac:dyDescent="0.35">
      <c r="B1488" s="143"/>
      <c r="C1488" s="143"/>
      <c r="D1488" s="143"/>
      <c r="E1488" s="144"/>
      <c r="F1488" s="144"/>
    </row>
    <row r="1489" spans="2:6" x14ac:dyDescent="0.35">
      <c r="B1489" s="143"/>
      <c r="C1489" s="143"/>
      <c r="D1489" s="143"/>
      <c r="E1489" s="144"/>
      <c r="F1489" s="144"/>
    </row>
    <row r="1490" spans="2:6" x14ac:dyDescent="0.35">
      <c r="B1490" s="143"/>
      <c r="C1490" s="143"/>
      <c r="D1490" s="143"/>
      <c r="E1490" s="144"/>
      <c r="F1490" s="144"/>
    </row>
    <row r="1491" spans="2:6" x14ac:dyDescent="0.35">
      <c r="B1491" s="143"/>
      <c r="C1491" s="143"/>
      <c r="D1491" s="143"/>
      <c r="E1491" s="144"/>
      <c r="F1491" s="144"/>
    </row>
    <row r="1492" spans="2:6" x14ac:dyDescent="0.35">
      <c r="B1492" s="143"/>
      <c r="C1492" s="143"/>
      <c r="D1492" s="143"/>
      <c r="E1492" s="144"/>
      <c r="F1492" s="144"/>
    </row>
    <row r="1493" spans="2:6" x14ac:dyDescent="0.35">
      <c r="B1493" s="143"/>
      <c r="C1493" s="143"/>
      <c r="D1493" s="143"/>
      <c r="E1493" s="144"/>
      <c r="F1493" s="144"/>
    </row>
    <row r="1494" spans="2:6" x14ac:dyDescent="0.35">
      <c r="B1494" s="143"/>
      <c r="C1494" s="143"/>
      <c r="D1494" s="143"/>
      <c r="E1494" s="144"/>
      <c r="F1494" s="144"/>
    </row>
    <row r="1495" spans="2:6" x14ac:dyDescent="0.35">
      <c r="B1495" s="143"/>
      <c r="C1495" s="143"/>
      <c r="D1495" s="143"/>
      <c r="E1495" s="144"/>
      <c r="F1495" s="144"/>
    </row>
    <row r="1496" spans="2:6" x14ac:dyDescent="0.35">
      <c r="B1496" s="143"/>
      <c r="C1496" s="143"/>
      <c r="D1496" s="143"/>
      <c r="E1496" s="144"/>
      <c r="F1496" s="144"/>
    </row>
    <row r="1497" spans="2:6" x14ac:dyDescent="0.35">
      <c r="B1497" s="143"/>
      <c r="C1497" s="143"/>
      <c r="D1497" s="143"/>
      <c r="E1497" s="144"/>
      <c r="F1497" s="144"/>
    </row>
    <row r="1498" spans="2:6" x14ac:dyDescent="0.35">
      <c r="B1498" s="143"/>
      <c r="C1498" s="143"/>
      <c r="D1498" s="143"/>
      <c r="E1498" s="144"/>
      <c r="F1498" s="144"/>
    </row>
    <row r="1499" spans="2:6" x14ac:dyDescent="0.35">
      <c r="B1499" s="143"/>
      <c r="C1499" s="143"/>
      <c r="D1499" s="143"/>
      <c r="E1499" s="144"/>
      <c r="F1499" s="144"/>
    </row>
    <row r="1500" spans="2:6" x14ac:dyDescent="0.35">
      <c r="B1500" s="143"/>
      <c r="C1500" s="143"/>
      <c r="D1500" s="143"/>
      <c r="E1500" s="144"/>
      <c r="F1500" s="144"/>
    </row>
    <row r="1501" spans="2:6" x14ac:dyDescent="0.35">
      <c r="B1501" s="143"/>
      <c r="C1501" s="143"/>
      <c r="D1501" s="143"/>
      <c r="E1501" s="144"/>
      <c r="F1501" s="144"/>
    </row>
    <row r="1502" spans="2:6" x14ac:dyDescent="0.35">
      <c r="B1502" s="143"/>
      <c r="C1502" s="143"/>
      <c r="D1502" s="143"/>
      <c r="E1502" s="144"/>
      <c r="F1502" s="144"/>
    </row>
    <row r="1503" spans="2:6" x14ac:dyDescent="0.35">
      <c r="B1503" s="143"/>
      <c r="C1503" s="143"/>
      <c r="D1503" s="143"/>
      <c r="E1503" s="144"/>
      <c r="F1503" s="144"/>
    </row>
    <row r="1504" spans="2:6" x14ac:dyDescent="0.35">
      <c r="B1504" s="143"/>
      <c r="C1504" s="143"/>
      <c r="D1504" s="143"/>
      <c r="E1504" s="144"/>
      <c r="F1504" s="144"/>
    </row>
    <row r="1505" spans="2:6" x14ac:dyDescent="0.35">
      <c r="B1505" s="143"/>
      <c r="C1505" s="143"/>
      <c r="D1505" s="143"/>
      <c r="E1505" s="144"/>
      <c r="F1505" s="144"/>
    </row>
    <row r="1506" spans="2:6" x14ac:dyDescent="0.35">
      <c r="B1506" s="143"/>
      <c r="C1506" s="143"/>
      <c r="D1506" s="143"/>
      <c r="E1506" s="144"/>
      <c r="F1506" s="144"/>
    </row>
    <row r="1507" spans="2:6" x14ac:dyDescent="0.35">
      <c r="B1507" s="143"/>
      <c r="C1507" s="143"/>
      <c r="D1507" s="143"/>
      <c r="E1507" s="144"/>
      <c r="F1507" s="144"/>
    </row>
    <row r="1508" spans="2:6" x14ac:dyDescent="0.35">
      <c r="B1508" s="143"/>
      <c r="C1508" s="143"/>
      <c r="D1508" s="143"/>
      <c r="E1508" s="144"/>
      <c r="F1508" s="144"/>
    </row>
    <row r="1509" spans="2:6" x14ac:dyDescent="0.35">
      <c r="B1509" s="143"/>
      <c r="C1509" s="143"/>
      <c r="D1509" s="143"/>
      <c r="E1509" s="144"/>
      <c r="F1509" s="144"/>
    </row>
    <row r="1510" spans="2:6" x14ac:dyDescent="0.35">
      <c r="B1510" s="143"/>
      <c r="C1510" s="143"/>
      <c r="D1510" s="143"/>
      <c r="E1510" s="144"/>
      <c r="F1510" s="144"/>
    </row>
    <row r="1511" spans="2:6" x14ac:dyDescent="0.35">
      <c r="B1511" s="143"/>
      <c r="C1511" s="143"/>
      <c r="D1511" s="143"/>
      <c r="E1511" s="144"/>
      <c r="F1511" s="144"/>
    </row>
    <row r="1512" spans="2:6" x14ac:dyDescent="0.35">
      <c r="B1512" s="143"/>
      <c r="C1512" s="143"/>
      <c r="D1512" s="143"/>
      <c r="E1512" s="144"/>
      <c r="F1512" s="144"/>
    </row>
    <row r="1513" spans="2:6" x14ac:dyDescent="0.35">
      <c r="B1513" s="143"/>
      <c r="C1513" s="143"/>
      <c r="D1513" s="143"/>
      <c r="E1513" s="144"/>
      <c r="F1513" s="144"/>
    </row>
    <row r="1514" spans="2:6" x14ac:dyDescent="0.35">
      <c r="B1514" s="143"/>
      <c r="C1514" s="143"/>
      <c r="D1514" s="143"/>
      <c r="E1514" s="144"/>
      <c r="F1514" s="144"/>
    </row>
    <row r="1515" spans="2:6" x14ac:dyDescent="0.35">
      <c r="B1515" s="143"/>
      <c r="C1515" s="143"/>
      <c r="D1515" s="143"/>
      <c r="E1515" s="144"/>
      <c r="F1515" s="144"/>
    </row>
    <row r="1516" spans="2:6" x14ac:dyDescent="0.35">
      <c r="B1516" s="143"/>
      <c r="C1516" s="143"/>
      <c r="D1516" s="143"/>
      <c r="E1516" s="144"/>
      <c r="F1516" s="144"/>
    </row>
    <row r="1517" spans="2:6" x14ac:dyDescent="0.35">
      <c r="B1517" s="143"/>
      <c r="C1517" s="143"/>
      <c r="D1517" s="143"/>
      <c r="E1517" s="144"/>
      <c r="F1517" s="144"/>
    </row>
    <row r="1518" spans="2:6" x14ac:dyDescent="0.35">
      <c r="B1518" s="143"/>
      <c r="C1518" s="143"/>
      <c r="D1518" s="143"/>
      <c r="E1518" s="144"/>
      <c r="F1518" s="144"/>
    </row>
    <row r="1519" spans="2:6" x14ac:dyDescent="0.35">
      <c r="B1519" s="143"/>
      <c r="C1519" s="143"/>
      <c r="D1519" s="143"/>
      <c r="E1519" s="144"/>
      <c r="F1519" s="144"/>
    </row>
    <row r="1520" spans="2:6" x14ac:dyDescent="0.35">
      <c r="B1520" s="143"/>
      <c r="C1520" s="143"/>
      <c r="D1520" s="143"/>
      <c r="E1520" s="144"/>
      <c r="F1520" s="144"/>
    </row>
    <row r="1521" spans="2:6" x14ac:dyDescent="0.35">
      <c r="B1521" s="143"/>
      <c r="C1521" s="143"/>
      <c r="D1521" s="143"/>
      <c r="E1521" s="144"/>
      <c r="F1521" s="144"/>
    </row>
    <row r="1522" spans="2:6" x14ac:dyDescent="0.35">
      <c r="B1522" s="143"/>
      <c r="C1522" s="143"/>
      <c r="D1522" s="143"/>
      <c r="E1522" s="144"/>
      <c r="F1522" s="144"/>
    </row>
    <row r="1523" spans="2:6" x14ac:dyDescent="0.35">
      <c r="B1523" s="143"/>
      <c r="C1523" s="143"/>
      <c r="D1523" s="143"/>
      <c r="E1523" s="144"/>
      <c r="F1523" s="144"/>
    </row>
    <row r="1524" spans="2:6" x14ac:dyDescent="0.35">
      <c r="B1524" s="143"/>
      <c r="C1524" s="143"/>
      <c r="D1524" s="143"/>
      <c r="E1524" s="144"/>
      <c r="F1524" s="144"/>
    </row>
    <row r="1525" spans="2:6" x14ac:dyDescent="0.35">
      <c r="B1525" s="143"/>
      <c r="C1525" s="143"/>
      <c r="D1525" s="143"/>
      <c r="E1525" s="144"/>
      <c r="F1525" s="144"/>
    </row>
    <row r="1526" spans="2:6" x14ac:dyDescent="0.35">
      <c r="B1526" s="143"/>
      <c r="C1526" s="143"/>
      <c r="D1526" s="143"/>
      <c r="E1526" s="144"/>
      <c r="F1526" s="144"/>
    </row>
    <row r="1527" spans="2:6" x14ac:dyDescent="0.35">
      <c r="B1527" s="143"/>
      <c r="C1527" s="143"/>
      <c r="D1527" s="143"/>
      <c r="E1527" s="144"/>
      <c r="F1527" s="144"/>
    </row>
    <row r="1528" spans="2:6" x14ac:dyDescent="0.35">
      <c r="B1528" s="143"/>
      <c r="C1528" s="143"/>
      <c r="D1528" s="143"/>
      <c r="E1528" s="144"/>
      <c r="F1528" s="144"/>
    </row>
    <row r="1529" spans="2:6" x14ac:dyDescent="0.35">
      <c r="B1529" s="143"/>
      <c r="C1529" s="143"/>
      <c r="D1529" s="143"/>
      <c r="E1529" s="144"/>
      <c r="F1529" s="144"/>
    </row>
    <row r="1530" spans="2:6" x14ac:dyDescent="0.35">
      <c r="B1530" s="143"/>
      <c r="C1530" s="143"/>
      <c r="D1530" s="143"/>
      <c r="E1530" s="144"/>
      <c r="F1530" s="144"/>
    </row>
    <row r="1531" spans="2:6" x14ac:dyDescent="0.35">
      <c r="B1531" s="143"/>
      <c r="C1531" s="143"/>
      <c r="D1531" s="143"/>
      <c r="E1531" s="144"/>
      <c r="F1531" s="144"/>
    </row>
    <row r="1532" spans="2:6" x14ac:dyDescent="0.35">
      <c r="B1532" s="143"/>
      <c r="C1532" s="143"/>
      <c r="D1532" s="143"/>
      <c r="E1532" s="144"/>
      <c r="F1532" s="144"/>
    </row>
    <row r="1533" spans="2:6" x14ac:dyDescent="0.35">
      <c r="B1533" s="143"/>
      <c r="C1533" s="143"/>
      <c r="D1533" s="143"/>
      <c r="E1533" s="144"/>
      <c r="F1533" s="144"/>
    </row>
    <row r="1534" spans="2:6" x14ac:dyDescent="0.35">
      <c r="B1534" s="143"/>
      <c r="C1534" s="143"/>
      <c r="D1534" s="143"/>
      <c r="E1534" s="144"/>
      <c r="F1534" s="144"/>
    </row>
    <row r="1535" spans="2:6" x14ac:dyDescent="0.35">
      <c r="B1535" s="143"/>
      <c r="C1535" s="143"/>
      <c r="D1535" s="143"/>
      <c r="E1535" s="144"/>
      <c r="F1535" s="144"/>
    </row>
    <row r="1536" spans="2:6" x14ac:dyDescent="0.35">
      <c r="B1536" s="143"/>
      <c r="C1536" s="143"/>
      <c r="D1536" s="143"/>
      <c r="E1536" s="144"/>
      <c r="F1536" s="144"/>
    </row>
    <row r="1537" spans="2:6" x14ac:dyDescent="0.35">
      <c r="B1537" s="143"/>
      <c r="C1537" s="143"/>
      <c r="D1537" s="143"/>
      <c r="E1537" s="144"/>
      <c r="F1537" s="144"/>
    </row>
    <row r="1538" spans="2:6" x14ac:dyDescent="0.35">
      <c r="B1538" s="143"/>
      <c r="C1538" s="143"/>
      <c r="D1538" s="143"/>
      <c r="E1538" s="144"/>
      <c r="F1538" s="144"/>
    </row>
    <row r="1539" spans="2:6" x14ac:dyDescent="0.35">
      <c r="B1539" s="143"/>
      <c r="C1539" s="143"/>
      <c r="D1539" s="143"/>
      <c r="E1539" s="144"/>
      <c r="F1539" s="144"/>
    </row>
    <row r="1540" spans="2:6" x14ac:dyDescent="0.35">
      <c r="B1540" s="143"/>
      <c r="C1540" s="143"/>
      <c r="D1540" s="143"/>
      <c r="E1540" s="144"/>
      <c r="F1540" s="144"/>
    </row>
    <row r="1541" spans="2:6" x14ac:dyDescent="0.35">
      <c r="B1541" s="143"/>
      <c r="C1541" s="143"/>
      <c r="D1541" s="143"/>
      <c r="E1541" s="144"/>
      <c r="F1541" s="144"/>
    </row>
    <row r="1542" spans="2:6" x14ac:dyDescent="0.35">
      <c r="B1542" s="143"/>
      <c r="C1542" s="143"/>
      <c r="D1542" s="143"/>
      <c r="E1542" s="144"/>
      <c r="F1542" s="144"/>
    </row>
    <row r="1543" spans="2:6" x14ac:dyDescent="0.35">
      <c r="B1543" s="143"/>
      <c r="C1543" s="143"/>
      <c r="D1543" s="143"/>
      <c r="E1543" s="144"/>
      <c r="F1543" s="144"/>
    </row>
    <row r="1544" spans="2:6" x14ac:dyDescent="0.35">
      <c r="B1544" s="143"/>
      <c r="C1544" s="143"/>
      <c r="D1544" s="143"/>
      <c r="E1544" s="144"/>
      <c r="F1544" s="144"/>
    </row>
    <row r="1545" spans="2:6" x14ac:dyDescent="0.35">
      <c r="B1545" s="143"/>
      <c r="C1545" s="143"/>
      <c r="D1545" s="143"/>
      <c r="E1545" s="144"/>
      <c r="F1545" s="144"/>
    </row>
    <row r="1546" spans="2:6" x14ac:dyDescent="0.35">
      <c r="B1546" s="143"/>
      <c r="C1546" s="143"/>
      <c r="D1546" s="143"/>
      <c r="E1546" s="144"/>
      <c r="F1546" s="144"/>
    </row>
    <row r="1547" spans="2:6" x14ac:dyDescent="0.35">
      <c r="B1547" s="143"/>
      <c r="C1547" s="143"/>
      <c r="D1547" s="143"/>
      <c r="E1547" s="144"/>
      <c r="F1547" s="144"/>
    </row>
    <row r="1548" spans="2:6" x14ac:dyDescent="0.35">
      <c r="B1548" s="143"/>
      <c r="C1548" s="143"/>
      <c r="D1548" s="143"/>
      <c r="E1548" s="144"/>
      <c r="F1548" s="144"/>
    </row>
    <row r="1549" spans="2:6" x14ac:dyDescent="0.35">
      <c r="B1549" s="143"/>
      <c r="C1549" s="143"/>
      <c r="D1549" s="143"/>
      <c r="E1549" s="144"/>
      <c r="F1549" s="144"/>
    </row>
    <row r="1550" spans="2:6" x14ac:dyDescent="0.35">
      <c r="B1550" s="143"/>
      <c r="C1550" s="143"/>
      <c r="D1550" s="143"/>
      <c r="E1550" s="144"/>
      <c r="F1550" s="144"/>
    </row>
    <row r="1551" spans="2:6" x14ac:dyDescent="0.35">
      <c r="B1551" s="143"/>
      <c r="C1551" s="143"/>
      <c r="D1551" s="143"/>
      <c r="E1551" s="144"/>
      <c r="F1551" s="144"/>
    </row>
    <row r="1552" spans="2:6" x14ac:dyDescent="0.35">
      <c r="B1552" s="143"/>
      <c r="C1552" s="143"/>
      <c r="D1552" s="143"/>
      <c r="E1552" s="144"/>
      <c r="F1552" s="144"/>
    </row>
    <row r="1553" spans="2:6" x14ac:dyDescent="0.35">
      <c r="B1553" s="143"/>
      <c r="C1553" s="143"/>
      <c r="D1553" s="143"/>
      <c r="E1553" s="144"/>
      <c r="F1553" s="144"/>
    </row>
    <row r="1554" spans="2:6" x14ac:dyDescent="0.35">
      <c r="B1554" s="143"/>
      <c r="C1554" s="143"/>
      <c r="D1554" s="143"/>
      <c r="E1554" s="144"/>
      <c r="F1554" s="144"/>
    </row>
    <row r="1555" spans="2:6" x14ac:dyDescent="0.35">
      <c r="B1555" s="143"/>
      <c r="C1555" s="143"/>
      <c r="D1555" s="143"/>
      <c r="E1555" s="144"/>
      <c r="F1555" s="144"/>
    </row>
    <row r="1556" spans="2:6" x14ac:dyDescent="0.35">
      <c r="B1556" s="143"/>
      <c r="C1556" s="143"/>
      <c r="D1556" s="143"/>
      <c r="E1556" s="144"/>
      <c r="F1556" s="144"/>
    </row>
    <row r="1557" spans="2:6" x14ac:dyDescent="0.35">
      <c r="B1557" s="143"/>
      <c r="C1557" s="143"/>
      <c r="D1557" s="143"/>
      <c r="E1557" s="144"/>
      <c r="F1557" s="144"/>
    </row>
    <row r="1558" spans="2:6" x14ac:dyDescent="0.35">
      <c r="B1558" s="143"/>
      <c r="C1558" s="143"/>
      <c r="D1558" s="143"/>
      <c r="E1558" s="144"/>
      <c r="F1558" s="144"/>
    </row>
    <row r="1559" spans="2:6" x14ac:dyDescent="0.35">
      <c r="B1559" s="143"/>
      <c r="C1559" s="143"/>
      <c r="D1559" s="143"/>
      <c r="E1559" s="144"/>
      <c r="F1559" s="144"/>
    </row>
    <row r="1560" spans="2:6" x14ac:dyDescent="0.35">
      <c r="B1560" s="143"/>
      <c r="C1560" s="143"/>
      <c r="D1560" s="143"/>
      <c r="E1560" s="144"/>
      <c r="F1560" s="144"/>
    </row>
    <row r="1561" spans="2:6" x14ac:dyDescent="0.35">
      <c r="B1561" s="143"/>
      <c r="C1561" s="143"/>
      <c r="D1561" s="143"/>
      <c r="E1561" s="144"/>
      <c r="F1561" s="144"/>
    </row>
    <row r="1562" spans="2:6" x14ac:dyDescent="0.35">
      <c r="B1562" s="143"/>
      <c r="C1562" s="143"/>
      <c r="D1562" s="143"/>
      <c r="E1562" s="144"/>
      <c r="F1562" s="144"/>
    </row>
    <row r="1563" spans="2:6" x14ac:dyDescent="0.35">
      <c r="B1563" s="143"/>
      <c r="C1563" s="143"/>
      <c r="D1563" s="143"/>
      <c r="E1563" s="144"/>
      <c r="F1563" s="144"/>
    </row>
    <row r="1564" spans="2:6" x14ac:dyDescent="0.35">
      <c r="B1564" s="143"/>
      <c r="C1564" s="143"/>
      <c r="D1564" s="143"/>
      <c r="E1564" s="144"/>
      <c r="F1564" s="144"/>
    </row>
    <row r="1565" spans="2:6" x14ac:dyDescent="0.35">
      <c r="B1565" s="143"/>
      <c r="C1565" s="143"/>
      <c r="D1565" s="143"/>
      <c r="E1565" s="144"/>
      <c r="F1565" s="144"/>
    </row>
    <row r="1566" spans="2:6" x14ac:dyDescent="0.35">
      <c r="B1566" s="143"/>
      <c r="C1566" s="143"/>
      <c r="D1566" s="143"/>
      <c r="E1566" s="144"/>
      <c r="F1566" s="144"/>
    </row>
    <row r="1567" spans="2:6" x14ac:dyDescent="0.35">
      <c r="B1567" s="143"/>
      <c r="C1567" s="143"/>
      <c r="D1567" s="143"/>
      <c r="E1567" s="144"/>
      <c r="F1567" s="144"/>
    </row>
    <row r="1568" spans="2:6" x14ac:dyDescent="0.35">
      <c r="B1568" s="143"/>
      <c r="C1568" s="143"/>
      <c r="D1568" s="143"/>
      <c r="E1568" s="144"/>
      <c r="F1568" s="144"/>
    </row>
    <row r="1569" spans="2:6" x14ac:dyDescent="0.35">
      <c r="B1569" s="143"/>
      <c r="C1569" s="143"/>
      <c r="D1569" s="143"/>
      <c r="E1569" s="144"/>
      <c r="F1569" s="144"/>
    </row>
    <row r="1570" spans="2:6" x14ac:dyDescent="0.35">
      <c r="B1570" s="143"/>
      <c r="C1570" s="143"/>
      <c r="D1570" s="143"/>
      <c r="E1570" s="144"/>
      <c r="F1570" s="144"/>
    </row>
    <row r="1571" spans="2:6" x14ac:dyDescent="0.35">
      <c r="B1571" s="143"/>
      <c r="C1571" s="143"/>
      <c r="D1571" s="143"/>
      <c r="E1571" s="144"/>
      <c r="F1571" s="144"/>
    </row>
    <row r="1572" spans="2:6" x14ac:dyDescent="0.35">
      <c r="B1572" s="143"/>
      <c r="C1572" s="143"/>
      <c r="D1572" s="143"/>
      <c r="E1572" s="144"/>
      <c r="F1572" s="144"/>
    </row>
    <row r="1573" spans="2:6" x14ac:dyDescent="0.35">
      <c r="B1573" s="143"/>
      <c r="C1573" s="143"/>
      <c r="D1573" s="143"/>
      <c r="E1573" s="144"/>
      <c r="F1573" s="144"/>
    </row>
    <row r="1574" spans="2:6" x14ac:dyDescent="0.35">
      <c r="B1574" s="143"/>
      <c r="C1574" s="143"/>
      <c r="D1574" s="143"/>
      <c r="E1574" s="144"/>
      <c r="F1574" s="144"/>
    </row>
    <row r="1575" spans="2:6" x14ac:dyDescent="0.35">
      <c r="B1575" s="143"/>
      <c r="C1575" s="143"/>
      <c r="D1575" s="143"/>
      <c r="E1575" s="144"/>
      <c r="F1575" s="144"/>
    </row>
    <row r="1576" spans="2:6" x14ac:dyDescent="0.35">
      <c r="B1576" s="143"/>
      <c r="C1576" s="143"/>
      <c r="D1576" s="143"/>
      <c r="E1576" s="144"/>
      <c r="F1576" s="144"/>
    </row>
    <row r="1577" spans="2:6" x14ac:dyDescent="0.35">
      <c r="B1577" s="143"/>
      <c r="C1577" s="143"/>
      <c r="D1577" s="143"/>
      <c r="E1577" s="144"/>
      <c r="F1577" s="144"/>
    </row>
    <row r="1578" spans="2:6" x14ac:dyDescent="0.35">
      <c r="B1578" s="143"/>
      <c r="C1578" s="143"/>
      <c r="D1578" s="143"/>
      <c r="E1578" s="144"/>
      <c r="F1578" s="144"/>
    </row>
    <row r="1579" spans="2:6" x14ac:dyDescent="0.35">
      <c r="B1579" s="143"/>
      <c r="C1579" s="143"/>
      <c r="D1579" s="143"/>
      <c r="E1579" s="144"/>
      <c r="F1579" s="144"/>
    </row>
    <row r="1580" spans="2:6" x14ac:dyDescent="0.35">
      <c r="B1580" s="143"/>
      <c r="C1580" s="143"/>
      <c r="D1580" s="143"/>
      <c r="E1580" s="144"/>
      <c r="F1580" s="144"/>
    </row>
    <row r="1581" spans="2:6" x14ac:dyDescent="0.35">
      <c r="B1581" s="143"/>
      <c r="C1581" s="143"/>
      <c r="D1581" s="143"/>
      <c r="E1581" s="144"/>
      <c r="F1581" s="144"/>
    </row>
    <row r="1582" spans="2:6" x14ac:dyDescent="0.35">
      <c r="B1582" s="143"/>
      <c r="C1582" s="143"/>
      <c r="D1582" s="143"/>
      <c r="E1582" s="144"/>
      <c r="F1582" s="144"/>
    </row>
    <row r="1583" spans="2:6" x14ac:dyDescent="0.35">
      <c r="B1583" s="143"/>
      <c r="C1583" s="143"/>
      <c r="D1583" s="143"/>
      <c r="E1583" s="144"/>
      <c r="F1583" s="144"/>
    </row>
    <row r="1584" spans="2:6" x14ac:dyDescent="0.35">
      <c r="B1584" s="143"/>
      <c r="C1584" s="143"/>
      <c r="D1584" s="143"/>
      <c r="E1584" s="144"/>
      <c r="F1584" s="144"/>
    </row>
    <row r="1585" spans="2:6" x14ac:dyDescent="0.35">
      <c r="B1585" s="143"/>
      <c r="C1585" s="143"/>
      <c r="D1585" s="143"/>
      <c r="E1585" s="144"/>
      <c r="F1585" s="144"/>
    </row>
    <row r="1586" spans="2:6" x14ac:dyDescent="0.35">
      <c r="B1586" s="143"/>
      <c r="C1586" s="143"/>
      <c r="D1586" s="143"/>
      <c r="E1586" s="144"/>
      <c r="F1586" s="144"/>
    </row>
    <row r="1587" spans="2:6" x14ac:dyDescent="0.35">
      <c r="B1587" s="143"/>
      <c r="C1587" s="143"/>
      <c r="D1587" s="143"/>
      <c r="E1587" s="144"/>
      <c r="F1587" s="144"/>
    </row>
    <row r="1588" spans="2:6" x14ac:dyDescent="0.35">
      <c r="B1588" s="143"/>
      <c r="C1588" s="143"/>
      <c r="D1588" s="143"/>
      <c r="E1588" s="144"/>
      <c r="F1588" s="144"/>
    </row>
    <row r="1589" spans="2:6" x14ac:dyDescent="0.35">
      <c r="B1589" s="143"/>
      <c r="C1589" s="143"/>
      <c r="D1589" s="143"/>
      <c r="E1589" s="144"/>
      <c r="F1589" s="144"/>
    </row>
    <row r="1590" spans="2:6" x14ac:dyDescent="0.35">
      <c r="B1590" s="143"/>
      <c r="C1590" s="143"/>
      <c r="D1590" s="143"/>
      <c r="E1590" s="144"/>
      <c r="F1590" s="144"/>
    </row>
    <row r="1591" spans="2:6" x14ac:dyDescent="0.35">
      <c r="B1591" s="143"/>
      <c r="C1591" s="143"/>
      <c r="D1591" s="143"/>
      <c r="E1591" s="144"/>
      <c r="F1591" s="144"/>
    </row>
    <row r="1592" spans="2:6" x14ac:dyDescent="0.35">
      <c r="B1592" s="143"/>
      <c r="C1592" s="143"/>
      <c r="D1592" s="143"/>
      <c r="E1592" s="144"/>
      <c r="F1592" s="144"/>
    </row>
    <row r="1593" spans="2:6" x14ac:dyDescent="0.35">
      <c r="B1593" s="143"/>
      <c r="C1593" s="143"/>
      <c r="D1593" s="143"/>
      <c r="E1593" s="144"/>
      <c r="F1593" s="144"/>
    </row>
    <row r="1594" spans="2:6" x14ac:dyDescent="0.35">
      <c r="B1594" s="143"/>
      <c r="C1594" s="143"/>
      <c r="D1594" s="143"/>
      <c r="E1594" s="144"/>
      <c r="F1594" s="144"/>
    </row>
    <row r="1595" spans="2:6" x14ac:dyDescent="0.35">
      <c r="B1595" s="143"/>
      <c r="C1595" s="143"/>
      <c r="D1595" s="143"/>
      <c r="E1595" s="144"/>
      <c r="F1595" s="144"/>
    </row>
    <row r="1596" spans="2:6" x14ac:dyDescent="0.35">
      <c r="B1596" s="143"/>
      <c r="C1596" s="143"/>
      <c r="D1596" s="143"/>
      <c r="E1596" s="144"/>
      <c r="F1596" s="144"/>
    </row>
    <row r="1597" spans="2:6" x14ac:dyDescent="0.35">
      <c r="B1597" s="143"/>
      <c r="C1597" s="143"/>
      <c r="D1597" s="143"/>
      <c r="E1597" s="144"/>
      <c r="F1597" s="144"/>
    </row>
    <row r="1598" spans="2:6" x14ac:dyDescent="0.35">
      <c r="B1598" s="143"/>
      <c r="C1598" s="143"/>
      <c r="D1598" s="143"/>
      <c r="E1598" s="144"/>
      <c r="F1598" s="144"/>
    </row>
    <row r="1599" spans="2:6" x14ac:dyDescent="0.35">
      <c r="B1599" s="143"/>
      <c r="C1599" s="143"/>
      <c r="D1599" s="143"/>
      <c r="E1599" s="144"/>
      <c r="F1599" s="144"/>
    </row>
    <row r="1600" spans="2:6" x14ac:dyDescent="0.35">
      <c r="B1600" s="143"/>
      <c r="C1600" s="143"/>
      <c r="D1600" s="143"/>
      <c r="E1600" s="144"/>
      <c r="F1600" s="144"/>
    </row>
    <row r="1601" spans="2:6" x14ac:dyDescent="0.35">
      <c r="B1601" s="143"/>
      <c r="C1601" s="143"/>
      <c r="D1601" s="143"/>
      <c r="E1601" s="144"/>
      <c r="F1601" s="144"/>
    </row>
    <row r="1602" spans="2:6" x14ac:dyDescent="0.35">
      <c r="B1602" s="143"/>
      <c r="C1602" s="143"/>
      <c r="D1602" s="143"/>
      <c r="E1602" s="144"/>
      <c r="F1602" s="144"/>
    </row>
    <row r="1603" spans="2:6" x14ac:dyDescent="0.35">
      <c r="B1603" s="143"/>
      <c r="C1603" s="143"/>
      <c r="D1603" s="143"/>
      <c r="E1603" s="144"/>
      <c r="F1603" s="144"/>
    </row>
    <row r="1604" spans="2:6" x14ac:dyDescent="0.35">
      <c r="B1604" s="143"/>
      <c r="C1604" s="143"/>
      <c r="D1604" s="143"/>
      <c r="E1604" s="144"/>
      <c r="F1604" s="144"/>
    </row>
    <row r="1605" spans="2:6" x14ac:dyDescent="0.35">
      <c r="B1605" s="143"/>
      <c r="C1605" s="143"/>
      <c r="D1605" s="143"/>
      <c r="E1605" s="144"/>
      <c r="F1605" s="144"/>
    </row>
    <row r="1606" spans="2:6" x14ac:dyDescent="0.35">
      <c r="B1606" s="143"/>
      <c r="C1606" s="143"/>
      <c r="D1606" s="143"/>
      <c r="E1606" s="144"/>
      <c r="F1606" s="144"/>
    </row>
    <row r="1607" spans="2:6" x14ac:dyDescent="0.35">
      <c r="B1607" s="143"/>
      <c r="C1607" s="143"/>
      <c r="D1607" s="143"/>
      <c r="E1607" s="144"/>
      <c r="F1607" s="144"/>
    </row>
    <row r="1608" spans="2:6" x14ac:dyDescent="0.35">
      <c r="B1608" s="143"/>
      <c r="C1608" s="143"/>
      <c r="D1608" s="143"/>
      <c r="E1608" s="144"/>
      <c r="F1608" s="144"/>
    </row>
    <row r="1609" spans="2:6" x14ac:dyDescent="0.35">
      <c r="B1609" s="143"/>
      <c r="C1609" s="143"/>
      <c r="D1609" s="143"/>
      <c r="E1609" s="144"/>
      <c r="F1609" s="144"/>
    </row>
    <row r="1610" spans="2:6" x14ac:dyDescent="0.35">
      <c r="B1610" s="143"/>
      <c r="C1610" s="143"/>
      <c r="D1610" s="143"/>
      <c r="E1610" s="144"/>
      <c r="F1610" s="144"/>
    </row>
    <row r="1611" spans="2:6" x14ac:dyDescent="0.35">
      <c r="B1611" s="143"/>
      <c r="C1611" s="143"/>
      <c r="D1611" s="143"/>
      <c r="E1611" s="144"/>
      <c r="F1611" s="144"/>
    </row>
    <row r="1612" spans="2:6" x14ac:dyDescent="0.35">
      <c r="B1612" s="143"/>
      <c r="C1612" s="143"/>
      <c r="D1612" s="143"/>
      <c r="E1612" s="144"/>
      <c r="F1612" s="144"/>
    </row>
    <row r="1613" spans="2:6" x14ac:dyDescent="0.35">
      <c r="B1613" s="143"/>
      <c r="C1613" s="143"/>
      <c r="D1613" s="143"/>
      <c r="E1613" s="144"/>
      <c r="F1613" s="144"/>
    </row>
    <row r="1614" spans="2:6" x14ac:dyDescent="0.35">
      <c r="B1614" s="143"/>
      <c r="C1614" s="143"/>
      <c r="D1614" s="143"/>
      <c r="E1614" s="144"/>
      <c r="F1614" s="144"/>
    </row>
    <row r="1615" spans="2:6" x14ac:dyDescent="0.35">
      <c r="B1615" s="143"/>
      <c r="C1615" s="143"/>
      <c r="D1615" s="143"/>
      <c r="E1615" s="144"/>
      <c r="F1615" s="144"/>
    </row>
    <row r="1616" spans="2:6" x14ac:dyDescent="0.35">
      <c r="B1616" s="143"/>
      <c r="C1616" s="143"/>
      <c r="D1616" s="143"/>
      <c r="E1616" s="144"/>
      <c r="F1616" s="144"/>
    </row>
    <row r="1617" spans="2:6" x14ac:dyDescent="0.35">
      <c r="B1617" s="143"/>
      <c r="C1617" s="143"/>
      <c r="D1617" s="143"/>
      <c r="E1617" s="144"/>
      <c r="F1617" s="144"/>
    </row>
    <row r="1618" spans="2:6" x14ac:dyDescent="0.35">
      <c r="B1618" s="143"/>
      <c r="C1618" s="143"/>
      <c r="D1618" s="143"/>
      <c r="E1618" s="144"/>
      <c r="F1618" s="144"/>
    </row>
    <row r="1619" spans="2:6" x14ac:dyDescent="0.35">
      <c r="B1619" s="143"/>
      <c r="C1619" s="143"/>
      <c r="D1619" s="143"/>
      <c r="E1619" s="144"/>
      <c r="F1619" s="144"/>
    </row>
    <row r="1620" spans="2:6" x14ac:dyDescent="0.35">
      <c r="B1620" s="143"/>
      <c r="C1620" s="143"/>
      <c r="D1620" s="143"/>
      <c r="E1620" s="144"/>
      <c r="F1620" s="144"/>
    </row>
    <row r="1621" spans="2:6" x14ac:dyDescent="0.35">
      <c r="B1621" s="143"/>
      <c r="C1621" s="143"/>
      <c r="D1621" s="143"/>
      <c r="E1621" s="144"/>
      <c r="F1621" s="144"/>
    </row>
    <row r="1622" spans="2:6" x14ac:dyDescent="0.35">
      <c r="B1622" s="143"/>
      <c r="C1622" s="143"/>
      <c r="D1622" s="143"/>
      <c r="E1622" s="144"/>
      <c r="F1622" s="144"/>
    </row>
    <row r="1623" spans="2:6" x14ac:dyDescent="0.35">
      <c r="B1623" s="143"/>
      <c r="C1623" s="143"/>
      <c r="D1623" s="143"/>
      <c r="E1623" s="144"/>
      <c r="F1623" s="144"/>
    </row>
    <row r="1624" spans="2:6" x14ac:dyDescent="0.35">
      <c r="B1624" s="143"/>
      <c r="C1624" s="143"/>
      <c r="D1624" s="143"/>
      <c r="E1624" s="144"/>
      <c r="F1624" s="144"/>
    </row>
    <row r="1625" spans="2:6" x14ac:dyDescent="0.35">
      <c r="B1625" s="143"/>
      <c r="C1625" s="143"/>
      <c r="D1625" s="143"/>
      <c r="E1625" s="144"/>
      <c r="F1625" s="144"/>
    </row>
    <row r="1626" spans="2:6" x14ac:dyDescent="0.35">
      <c r="B1626" s="143"/>
      <c r="C1626" s="143"/>
      <c r="D1626" s="143"/>
      <c r="E1626" s="144"/>
      <c r="F1626" s="144"/>
    </row>
    <row r="1627" spans="2:6" x14ac:dyDescent="0.35">
      <c r="B1627" s="143"/>
      <c r="C1627" s="143"/>
      <c r="D1627" s="143"/>
      <c r="E1627" s="144"/>
      <c r="F1627" s="144"/>
    </row>
    <row r="1628" spans="2:6" x14ac:dyDescent="0.35">
      <c r="B1628" s="143"/>
      <c r="C1628" s="143"/>
      <c r="D1628" s="143"/>
      <c r="E1628" s="144"/>
      <c r="F1628" s="144"/>
    </row>
    <row r="1629" spans="2:6" x14ac:dyDescent="0.35">
      <c r="B1629" s="143"/>
      <c r="C1629" s="143"/>
      <c r="D1629" s="143"/>
      <c r="E1629" s="144"/>
      <c r="F1629" s="144"/>
    </row>
    <row r="1630" spans="2:6" x14ac:dyDescent="0.35">
      <c r="B1630" s="143"/>
      <c r="C1630" s="143"/>
      <c r="D1630" s="143"/>
      <c r="E1630" s="144"/>
      <c r="F1630" s="144"/>
    </row>
    <row r="1631" spans="2:6" x14ac:dyDescent="0.35">
      <c r="B1631" s="143"/>
      <c r="C1631" s="143"/>
      <c r="D1631" s="143"/>
      <c r="E1631" s="144"/>
      <c r="F1631" s="144"/>
    </row>
    <row r="1632" spans="2:6" x14ac:dyDescent="0.35">
      <c r="B1632" s="143"/>
      <c r="C1632" s="143"/>
      <c r="D1632" s="143"/>
      <c r="E1632" s="144"/>
      <c r="F1632" s="144"/>
    </row>
    <row r="1633" spans="2:6" x14ac:dyDescent="0.35">
      <c r="B1633" s="143"/>
      <c r="C1633" s="143"/>
      <c r="D1633" s="143"/>
      <c r="E1633" s="144"/>
      <c r="F1633" s="144"/>
    </row>
    <row r="1634" spans="2:6" x14ac:dyDescent="0.35">
      <c r="B1634" s="143"/>
      <c r="C1634" s="143"/>
      <c r="D1634" s="143"/>
      <c r="E1634" s="144"/>
      <c r="F1634" s="144"/>
    </row>
    <row r="1635" spans="2:6" x14ac:dyDescent="0.35">
      <c r="B1635" s="143"/>
      <c r="C1635" s="143"/>
      <c r="D1635" s="143"/>
      <c r="E1635" s="144"/>
      <c r="F1635" s="144"/>
    </row>
    <row r="1636" spans="2:6" x14ac:dyDescent="0.35">
      <c r="B1636" s="143"/>
      <c r="C1636" s="143"/>
      <c r="D1636" s="143"/>
      <c r="E1636" s="144"/>
      <c r="F1636" s="144"/>
    </row>
    <row r="1637" spans="2:6" x14ac:dyDescent="0.35">
      <c r="B1637" s="143"/>
      <c r="C1637" s="143"/>
      <c r="D1637" s="143"/>
      <c r="E1637" s="144"/>
      <c r="F1637" s="144"/>
    </row>
    <row r="1638" spans="2:6" x14ac:dyDescent="0.35">
      <c r="B1638" s="143"/>
      <c r="C1638" s="143"/>
      <c r="D1638" s="143"/>
      <c r="E1638" s="144"/>
      <c r="F1638" s="144"/>
    </row>
    <row r="1639" spans="2:6" x14ac:dyDescent="0.35">
      <c r="B1639" s="143"/>
      <c r="C1639" s="143"/>
      <c r="D1639" s="143"/>
      <c r="E1639" s="144"/>
      <c r="F1639" s="144"/>
    </row>
    <row r="1640" spans="2:6" x14ac:dyDescent="0.35">
      <c r="B1640" s="143"/>
      <c r="C1640" s="143"/>
      <c r="D1640" s="143"/>
      <c r="E1640" s="144"/>
      <c r="F1640" s="144"/>
    </row>
    <row r="1641" spans="2:6" x14ac:dyDescent="0.35">
      <c r="B1641" s="143"/>
      <c r="C1641" s="143"/>
      <c r="D1641" s="143"/>
      <c r="E1641" s="144"/>
      <c r="F1641" s="144"/>
    </row>
    <row r="1642" spans="2:6" x14ac:dyDescent="0.35">
      <c r="B1642" s="143"/>
      <c r="C1642" s="143"/>
      <c r="D1642" s="143"/>
      <c r="E1642" s="144"/>
      <c r="F1642" s="144"/>
    </row>
    <row r="1643" spans="2:6" x14ac:dyDescent="0.35">
      <c r="B1643" s="143"/>
      <c r="C1643" s="143"/>
      <c r="D1643" s="143"/>
      <c r="E1643" s="144"/>
      <c r="F1643" s="144"/>
    </row>
    <row r="1644" spans="2:6" x14ac:dyDescent="0.35">
      <c r="B1644" s="143"/>
      <c r="C1644" s="143"/>
      <c r="D1644" s="143"/>
      <c r="E1644" s="144"/>
      <c r="F1644" s="144"/>
    </row>
    <row r="1645" spans="2:6" x14ac:dyDescent="0.35">
      <c r="B1645" s="143"/>
      <c r="C1645" s="143"/>
      <c r="D1645" s="143"/>
      <c r="E1645" s="144"/>
      <c r="F1645" s="144"/>
    </row>
    <row r="1646" spans="2:6" x14ac:dyDescent="0.35">
      <c r="B1646" s="143"/>
      <c r="C1646" s="143"/>
      <c r="D1646" s="143"/>
      <c r="E1646" s="144"/>
      <c r="F1646" s="144"/>
    </row>
    <row r="1647" spans="2:6" x14ac:dyDescent="0.35">
      <c r="B1647" s="143"/>
      <c r="C1647" s="143"/>
      <c r="D1647" s="143"/>
      <c r="E1647" s="144"/>
      <c r="F1647" s="144"/>
    </row>
    <row r="1648" spans="2:6" x14ac:dyDescent="0.35">
      <c r="B1648" s="143"/>
      <c r="C1648" s="143"/>
      <c r="D1648" s="143"/>
      <c r="E1648" s="144"/>
      <c r="F1648" s="144"/>
    </row>
    <row r="1649" spans="2:6" x14ac:dyDescent="0.35">
      <c r="B1649" s="143"/>
      <c r="C1649" s="143"/>
      <c r="D1649" s="143"/>
      <c r="E1649" s="144"/>
      <c r="F1649" s="144"/>
    </row>
    <row r="1650" spans="2:6" x14ac:dyDescent="0.35">
      <c r="B1650" s="143"/>
      <c r="C1650" s="143"/>
      <c r="D1650" s="143"/>
      <c r="E1650" s="144"/>
      <c r="F1650" s="144"/>
    </row>
    <row r="1651" spans="2:6" x14ac:dyDescent="0.35">
      <c r="B1651" s="143"/>
      <c r="C1651" s="143"/>
      <c r="D1651" s="143"/>
      <c r="E1651" s="144"/>
      <c r="F1651" s="144"/>
    </row>
    <row r="1652" spans="2:6" x14ac:dyDescent="0.35">
      <c r="B1652" s="143"/>
      <c r="C1652" s="143"/>
      <c r="D1652" s="143"/>
      <c r="E1652" s="144"/>
      <c r="F1652" s="144"/>
    </row>
    <row r="1653" spans="2:6" x14ac:dyDescent="0.35">
      <c r="B1653" s="143"/>
      <c r="C1653" s="143"/>
      <c r="D1653" s="143"/>
      <c r="E1653" s="144"/>
      <c r="F1653" s="144"/>
    </row>
    <row r="1654" spans="2:6" x14ac:dyDescent="0.35">
      <c r="B1654" s="143"/>
      <c r="C1654" s="143"/>
      <c r="D1654" s="143"/>
      <c r="E1654" s="144"/>
      <c r="F1654" s="144"/>
    </row>
    <row r="1655" spans="2:6" x14ac:dyDescent="0.35">
      <c r="B1655" s="143"/>
      <c r="C1655" s="143"/>
      <c r="D1655" s="143"/>
      <c r="E1655" s="144"/>
      <c r="F1655" s="144"/>
    </row>
    <row r="1656" spans="2:6" x14ac:dyDescent="0.35">
      <c r="B1656" s="143"/>
      <c r="C1656" s="143"/>
      <c r="D1656" s="143"/>
      <c r="E1656" s="144"/>
      <c r="F1656" s="144"/>
    </row>
    <row r="1657" spans="2:6" x14ac:dyDescent="0.35">
      <c r="B1657" s="143"/>
      <c r="C1657" s="143"/>
      <c r="D1657" s="143"/>
      <c r="E1657" s="144"/>
      <c r="F1657" s="144"/>
    </row>
    <row r="1658" spans="2:6" x14ac:dyDescent="0.35">
      <c r="B1658" s="143"/>
      <c r="C1658" s="143"/>
      <c r="D1658" s="143"/>
      <c r="E1658" s="144"/>
      <c r="F1658" s="144"/>
    </row>
    <row r="1659" spans="2:6" x14ac:dyDescent="0.35">
      <c r="B1659" s="143"/>
      <c r="C1659" s="143"/>
      <c r="D1659" s="143"/>
      <c r="E1659" s="144"/>
      <c r="F1659" s="144"/>
    </row>
    <row r="1660" spans="2:6" x14ac:dyDescent="0.35">
      <c r="B1660" s="143"/>
      <c r="C1660" s="143"/>
      <c r="D1660" s="143"/>
      <c r="E1660" s="144"/>
      <c r="F1660" s="144"/>
    </row>
    <row r="1661" spans="2:6" x14ac:dyDescent="0.35">
      <c r="B1661" s="143"/>
      <c r="C1661" s="143"/>
      <c r="D1661" s="143"/>
      <c r="E1661" s="144"/>
      <c r="F1661" s="144"/>
    </row>
    <row r="1662" spans="2:6" x14ac:dyDescent="0.35">
      <c r="B1662" s="143"/>
      <c r="C1662" s="143"/>
      <c r="D1662" s="143"/>
      <c r="E1662" s="144"/>
      <c r="F1662" s="144"/>
    </row>
    <row r="1663" spans="2:6" x14ac:dyDescent="0.35">
      <c r="B1663" s="143"/>
      <c r="C1663" s="143"/>
      <c r="D1663" s="143"/>
      <c r="E1663" s="144"/>
      <c r="F1663" s="144"/>
    </row>
    <row r="1664" spans="2:6" x14ac:dyDescent="0.35">
      <c r="B1664" s="143"/>
      <c r="C1664" s="143"/>
      <c r="D1664" s="143"/>
      <c r="E1664" s="144"/>
      <c r="F1664" s="144"/>
    </row>
    <row r="1665" spans="2:6" x14ac:dyDescent="0.35">
      <c r="B1665" s="143"/>
      <c r="C1665" s="143"/>
      <c r="D1665" s="143"/>
      <c r="E1665" s="144"/>
      <c r="F1665" s="144"/>
    </row>
    <row r="1666" spans="2:6" x14ac:dyDescent="0.35">
      <c r="B1666" s="143"/>
      <c r="C1666" s="143"/>
      <c r="D1666" s="143"/>
      <c r="E1666" s="144"/>
      <c r="F1666" s="144"/>
    </row>
    <row r="1667" spans="2:6" x14ac:dyDescent="0.35">
      <c r="B1667" s="143"/>
      <c r="C1667" s="143"/>
      <c r="D1667" s="143"/>
      <c r="E1667" s="144"/>
      <c r="F1667" s="144"/>
    </row>
    <row r="1668" spans="2:6" x14ac:dyDescent="0.35">
      <c r="B1668" s="143"/>
      <c r="C1668" s="143"/>
      <c r="D1668" s="143"/>
      <c r="E1668" s="144"/>
      <c r="F1668" s="144"/>
    </row>
    <row r="1669" spans="2:6" x14ac:dyDescent="0.35">
      <c r="B1669" s="143"/>
      <c r="C1669" s="143"/>
      <c r="D1669" s="143"/>
      <c r="E1669" s="144"/>
      <c r="F1669" s="144"/>
    </row>
    <row r="1670" spans="2:6" x14ac:dyDescent="0.35">
      <c r="B1670" s="143"/>
      <c r="C1670" s="143"/>
      <c r="D1670" s="143"/>
      <c r="E1670" s="144"/>
      <c r="F1670" s="144"/>
    </row>
    <row r="1671" spans="2:6" x14ac:dyDescent="0.35">
      <c r="B1671" s="143"/>
      <c r="C1671" s="143"/>
      <c r="D1671" s="143"/>
      <c r="E1671" s="144"/>
      <c r="F1671" s="144"/>
    </row>
    <row r="1672" spans="2:6" x14ac:dyDescent="0.35">
      <c r="B1672" s="143"/>
      <c r="C1672" s="143"/>
      <c r="D1672" s="143"/>
      <c r="E1672" s="144"/>
      <c r="F1672" s="144"/>
    </row>
    <row r="1673" spans="2:6" x14ac:dyDescent="0.35">
      <c r="B1673" s="143"/>
      <c r="C1673" s="143"/>
      <c r="D1673" s="143"/>
      <c r="E1673" s="144"/>
      <c r="F1673" s="144"/>
    </row>
    <row r="1674" spans="2:6" x14ac:dyDescent="0.35">
      <c r="B1674" s="143"/>
      <c r="C1674" s="143"/>
      <c r="D1674" s="143"/>
      <c r="E1674" s="144"/>
      <c r="F1674" s="144"/>
    </row>
    <row r="1675" spans="2:6" x14ac:dyDescent="0.35">
      <c r="B1675" s="143"/>
      <c r="C1675" s="143"/>
      <c r="D1675" s="143"/>
      <c r="E1675" s="144"/>
      <c r="F1675" s="144"/>
    </row>
    <row r="1676" spans="2:6" x14ac:dyDescent="0.35">
      <c r="B1676" s="143"/>
      <c r="C1676" s="143"/>
      <c r="D1676" s="143"/>
      <c r="E1676" s="144"/>
      <c r="F1676" s="144"/>
    </row>
    <row r="1677" spans="2:6" x14ac:dyDescent="0.35">
      <c r="B1677" s="143"/>
      <c r="C1677" s="143"/>
      <c r="D1677" s="143"/>
      <c r="E1677" s="144"/>
      <c r="F1677" s="144"/>
    </row>
    <row r="1678" spans="2:6" x14ac:dyDescent="0.35">
      <c r="B1678" s="143"/>
      <c r="C1678" s="143"/>
      <c r="D1678" s="143"/>
      <c r="E1678" s="144"/>
      <c r="F1678" s="144"/>
    </row>
    <row r="1679" spans="2:6" x14ac:dyDescent="0.35">
      <c r="B1679" s="143"/>
      <c r="C1679" s="143"/>
      <c r="D1679" s="143"/>
      <c r="E1679" s="144"/>
      <c r="F1679" s="144"/>
    </row>
    <row r="1680" spans="2:6" x14ac:dyDescent="0.35">
      <c r="B1680" s="143"/>
      <c r="C1680" s="143"/>
      <c r="D1680" s="143"/>
      <c r="E1680" s="144"/>
      <c r="F1680" s="144"/>
    </row>
    <row r="1681" spans="2:6" x14ac:dyDescent="0.35">
      <c r="B1681" s="143"/>
      <c r="C1681" s="143"/>
      <c r="D1681" s="143"/>
      <c r="E1681" s="144"/>
      <c r="F1681" s="144"/>
    </row>
    <row r="1682" spans="2:6" x14ac:dyDescent="0.35">
      <c r="B1682" s="143"/>
      <c r="C1682" s="143"/>
      <c r="D1682" s="143"/>
      <c r="E1682" s="144"/>
      <c r="F1682" s="144"/>
    </row>
    <row r="1683" spans="2:6" x14ac:dyDescent="0.35">
      <c r="B1683" s="143"/>
      <c r="C1683" s="143"/>
      <c r="D1683" s="143"/>
      <c r="E1683" s="144"/>
      <c r="F1683" s="144"/>
    </row>
    <row r="1684" spans="2:6" x14ac:dyDescent="0.35">
      <c r="B1684" s="143"/>
      <c r="C1684" s="143"/>
      <c r="D1684" s="143"/>
      <c r="E1684" s="144"/>
      <c r="F1684" s="144"/>
    </row>
    <row r="1685" spans="2:6" x14ac:dyDescent="0.35">
      <c r="B1685" s="143"/>
      <c r="C1685" s="143"/>
      <c r="D1685" s="143"/>
      <c r="E1685" s="144"/>
      <c r="F1685" s="144"/>
    </row>
    <row r="1686" spans="2:6" x14ac:dyDescent="0.35">
      <c r="B1686" s="143"/>
      <c r="C1686" s="143"/>
      <c r="D1686" s="143"/>
      <c r="E1686" s="144"/>
      <c r="F1686" s="144"/>
    </row>
    <row r="1687" spans="2:6" x14ac:dyDescent="0.35">
      <c r="B1687" s="143"/>
      <c r="C1687" s="143"/>
      <c r="D1687" s="143"/>
      <c r="E1687" s="144"/>
      <c r="F1687" s="144"/>
    </row>
    <row r="1688" spans="2:6" x14ac:dyDescent="0.35">
      <c r="B1688" s="143"/>
      <c r="C1688" s="143"/>
      <c r="D1688" s="143"/>
      <c r="E1688" s="144"/>
      <c r="F1688" s="144"/>
    </row>
    <row r="1689" spans="2:6" x14ac:dyDescent="0.35">
      <c r="B1689" s="143"/>
      <c r="C1689" s="143"/>
      <c r="D1689" s="143"/>
      <c r="E1689" s="144"/>
      <c r="F1689" s="144"/>
    </row>
    <row r="1690" spans="2:6" x14ac:dyDescent="0.35">
      <c r="B1690" s="143"/>
      <c r="C1690" s="143"/>
      <c r="D1690" s="143"/>
      <c r="E1690" s="144"/>
      <c r="F1690" s="144"/>
    </row>
    <row r="1691" spans="2:6" x14ac:dyDescent="0.35">
      <c r="B1691" s="143"/>
      <c r="C1691" s="143"/>
      <c r="D1691" s="143"/>
      <c r="E1691" s="144"/>
      <c r="F1691" s="144"/>
    </row>
    <row r="1692" spans="2:6" x14ac:dyDescent="0.35">
      <c r="B1692" s="143"/>
      <c r="C1692" s="143"/>
      <c r="D1692" s="143"/>
      <c r="E1692" s="144"/>
      <c r="F1692" s="144"/>
    </row>
    <row r="1693" spans="2:6" x14ac:dyDescent="0.35">
      <c r="B1693" s="143"/>
      <c r="C1693" s="143"/>
      <c r="D1693" s="143"/>
      <c r="E1693" s="144"/>
      <c r="F1693" s="144"/>
    </row>
    <row r="1694" spans="2:6" x14ac:dyDescent="0.35">
      <c r="B1694" s="143"/>
      <c r="C1694" s="143"/>
      <c r="D1694" s="143"/>
      <c r="E1694" s="144"/>
      <c r="F1694" s="144"/>
    </row>
    <row r="1695" spans="2:6" x14ac:dyDescent="0.35">
      <c r="B1695" s="143"/>
      <c r="C1695" s="143"/>
      <c r="D1695" s="143"/>
      <c r="E1695" s="144"/>
      <c r="F1695" s="144"/>
    </row>
    <row r="1696" spans="2:6" x14ac:dyDescent="0.35">
      <c r="B1696" s="143"/>
      <c r="C1696" s="143"/>
      <c r="D1696" s="143"/>
      <c r="E1696" s="144"/>
      <c r="F1696" s="144"/>
    </row>
    <row r="1697" spans="2:6" x14ac:dyDescent="0.35">
      <c r="B1697" s="143"/>
      <c r="C1697" s="143"/>
      <c r="D1697" s="143"/>
      <c r="E1697" s="144"/>
      <c r="F1697" s="144"/>
    </row>
    <row r="1698" spans="2:6" x14ac:dyDescent="0.35">
      <c r="B1698" s="143"/>
      <c r="C1698" s="143"/>
      <c r="D1698" s="143"/>
      <c r="E1698" s="144"/>
      <c r="F1698" s="144"/>
    </row>
    <row r="1699" spans="2:6" x14ac:dyDescent="0.35">
      <c r="B1699" s="143"/>
      <c r="C1699" s="143"/>
      <c r="D1699" s="143"/>
      <c r="E1699" s="144"/>
      <c r="F1699" s="144"/>
    </row>
    <row r="1700" spans="2:6" x14ac:dyDescent="0.35">
      <c r="B1700" s="143"/>
      <c r="C1700" s="143"/>
      <c r="D1700" s="143"/>
      <c r="E1700" s="144"/>
      <c r="F1700" s="144"/>
    </row>
    <row r="1701" spans="2:6" x14ac:dyDescent="0.35">
      <c r="B1701" s="143"/>
      <c r="C1701" s="143"/>
      <c r="D1701" s="143"/>
      <c r="E1701" s="144"/>
      <c r="F1701" s="144"/>
    </row>
    <row r="1702" spans="2:6" x14ac:dyDescent="0.35">
      <c r="B1702" s="143"/>
      <c r="C1702" s="143"/>
      <c r="D1702" s="143"/>
      <c r="E1702" s="144"/>
      <c r="F1702" s="144"/>
    </row>
    <row r="1703" spans="2:6" x14ac:dyDescent="0.35">
      <c r="B1703" s="143"/>
      <c r="C1703" s="143"/>
      <c r="D1703" s="143"/>
      <c r="E1703" s="144"/>
      <c r="F1703" s="144"/>
    </row>
    <row r="1704" spans="2:6" x14ac:dyDescent="0.35">
      <c r="B1704" s="143"/>
      <c r="C1704" s="143"/>
      <c r="D1704" s="143"/>
      <c r="E1704" s="144"/>
      <c r="F1704" s="144"/>
    </row>
    <row r="1705" spans="2:6" x14ac:dyDescent="0.35">
      <c r="B1705" s="143"/>
      <c r="C1705" s="143"/>
      <c r="D1705" s="143"/>
      <c r="E1705" s="144"/>
      <c r="F1705" s="144"/>
    </row>
    <row r="1706" spans="2:6" x14ac:dyDescent="0.35">
      <c r="B1706" s="143"/>
      <c r="C1706" s="143"/>
      <c r="D1706" s="143"/>
      <c r="E1706" s="144"/>
      <c r="F1706" s="144"/>
    </row>
    <row r="1707" spans="2:6" x14ac:dyDescent="0.35">
      <c r="B1707" s="143"/>
      <c r="C1707" s="143"/>
      <c r="D1707" s="143"/>
      <c r="E1707" s="144"/>
      <c r="F1707" s="144"/>
    </row>
    <row r="1708" spans="2:6" x14ac:dyDescent="0.35">
      <c r="B1708" s="143"/>
      <c r="C1708" s="143"/>
      <c r="D1708" s="143"/>
      <c r="E1708" s="144"/>
      <c r="F1708" s="144"/>
    </row>
    <row r="1709" spans="2:6" x14ac:dyDescent="0.35">
      <c r="B1709" s="143"/>
      <c r="C1709" s="143"/>
      <c r="D1709" s="143"/>
      <c r="E1709" s="144"/>
      <c r="F1709" s="144"/>
    </row>
    <row r="1710" spans="2:6" x14ac:dyDescent="0.35">
      <c r="B1710" s="143"/>
      <c r="C1710" s="143"/>
      <c r="D1710" s="143"/>
      <c r="E1710" s="144"/>
      <c r="F1710" s="144"/>
    </row>
    <row r="1711" spans="2:6" x14ac:dyDescent="0.35">
      <c r="B1711" s="143"/>
      <c r="C1711" s="143"/>
      <c r="D1711" s="143"/>
      <c r="E1711" s="144"/>
      <c r="F1711" s="144"/>
    </row>
    <row r="1712" spans="2:6" x14ac:dyDescent="0.35">
      <c r="B1712" s="143"/>
      <c r="C1712" s="143"/>
      <c r="D1712" s="143"/>
      <c r="E1712" s="144"/>
      <c r="F1712" s="144"/>
    </row>
    <row r="1713" spans="2:6" x14ac:dyDescent="0.35">
      <c r="B1713" s="143"/>
      <c r="C1713" s="143"/>
      <c r="D1713" s="143"/>
      <c r="E1713" s="144"/>
      <c r="F1713" s="144"/>
    </row>
    <row r="1714" spans="2:6" x14ac:dyDescent="0.35">
      <c r="B1714" s="143"/>
      <c r="C1714" s="143"/>
      <c r="D1714" s="143"/>
      <c r="E1714" s="144"/>
      <c r="F1714" s="144"/>
    </row>
    <row r="1715" spans="2:6" x14ac:dyDescent="0.35">
      <c r="B1715" s="143"/>
      <c r="C1715" s="143"/>
      <c r="D1715" s="143"/>
      <c r="E1715" s="144"/>
      <c r="F1715" s="144"/>
    </row>
    <row r="1716" spans="2:6" x14ac:dyDescent="0.35">
      <c r="B1716" s="143"/>
      <c r="C1716" s="143"/>
      <c r="D1716" s="143"/>
      <c r="E1716" s="144"/>
      <c r="F1716" s="144"/>
    </row>
    <row r="1717" spans="2:6" x14ac:dyDescent="0.35">
      <c r="B1717" s="143"/>
      <c r="C1717" s="143"/>
      <c r="D1717" s="143"/>
      <c r="E1717" s="144"/>
      <c r="F1717" s="144"/>
    </row>
    <row r="1718" spans="2:6" x14ac:dyDescent="0.35">
      <c r="B1718" s="143"/>
      <c r="C1718" s="143"/>
      <c r="D1718" s="143"/>
      <c r="E1718" s="144"/>
      <c r="F1718" s="144"/>
    </row>
    <row r="1719" spans="2:6" x14ac:dyDescent="0.35">
      <c r="B1719" s="143"/>
      <c r="C1719" s="143"/>
      <c r="D1719" s="143"/>
      <c r="E1719" s="144"/>
      <c r="F1719" s="144"/>
    </row>
    <row r="1720" spans="2:6" x14ac:dyDescent="0.35">
      <c r="B1720" s="143"/>
      <c r="C1720" s="143"/>
      <c r="D1720" s="143"/>
      <c r="E1720" s="144"/>
      <c r="F1720" s="144"/>
    </row>
    <row r="1721" spans="2:6" x14ac:dyDescent="0.35">
      <c r="B1721" s="143"/>
      <c r="C1721" s="143"/>
      <c r="D1721" s="143"/>
      <c r="E1721" s="144"/>
      <c r="F1721" s="144"/>
    </row>
    <row r="1722" spans="2:6" x14ac:dyDescent="0.35">
      <c r="B1722" s="143"/>
      <c r="C1722" s="143"/>
      <c r="D1722" s="143"/>
      <c r="E1722" s="144"/>
      <c r="F1722" s="144"/>
    </row>
    <row r="1723" spans="2:6" x14ac:dyDescent="0.35">
      <c r="B1723" s="143"/>
      <c r="C1723" s="143"/>
      <c r="D1723" s="143"/>
      <c r="E1723" s="144"/>
      <c r="F1723" s="144"/>
    </row>
    <row r="1724" spans="2:6" x14ac:dyDescent="0.35">
      <c r="B1724" s="143"/>
      <c r="C1724" s="143"/>
      <c r="D1724" s="143"/>
      <c r="E1724" s="144"/>
      <c r="F1724" s="144"/>
    </row>
    <row r="1725" spans="2:6" x14ac:dyDescent="0.35">
      <c r="B1725" s="143"/>
      <c r="C1725" s="143"/>
      <c r="D1725" s="143"/>
      <c r="E1725" s="144"/>
      <c r="F1725" s="144"/>
    </row>
    <row r="1726" spans="2:6" x14ac:dyDescent="0.35">
      <c r="B1726" s="143"/>
      <c r="C1726" s="143"/>
      <c r="D1726" s="143"/>
      <c r="E1726" s="144"/>
      <c r="F1726" s="144"/>
    </row>
    <row r="1727" spans="2:6" x14ac:dyDescent="0.35">
      <c r="B1727" s="143"/>
      <c r="C1727" s="143"/>
      <c r="D1727" s="143"/>
      <c r="E1727" s="144"/>
      <c r="F1727" s="144"/>
    </row>
    <row r="1728" spans="2:6" x14ac:dyDescent="0.35">
      <c r="B1728" s="143"/>
      <c r="C1728" s="143"/>
      <c r="D1728" s="143"/>
      <c r="E1728" s="144"/>
      <c r="F1728" s="144"/>
    </row>
    <row r="1729" spans="2:6" x14ac:dyDescent="0.35">
      <c r="B1729" s="143"/>
      <c r="C1729" s="143"/>
      <c r="D1729" s="143"/>
      <c r="E1729" s="144"/>
      <c r="F1729" s="144"/>
    </row>
    <row r="1730" spans="2:6" x14ac:dyDescent="0.35">
      <c r="B1730" s="143"/>
      <c r="C1730" s="143"/>
      <c r="D1730" s="143"/>
      <c r="E1730" s="144"/>
      <c r="F1730" s="144"/>
    </row>
    <row r="1731" spans="2:6" x14ac:dyDescent="0.35">
      <c r="B1731" s="143"/>
      <c r="C1731" s="143"/>
      <c r="D1731" s="143"/>
      <c r="E1731" s="144"/>
      <c r="F1731" s="144"/>
    </row>
    <row r="1732" spans="2:6" x14ac:dyDescent="0.35">
      <c r="B1732" s="143"/>
      <c r="C1732" s="143"/>
      <c r="D1732" s="143"/>
      <c r="E1732" s="144"/>
      <c r="F1732" s="144"/>
    </row>
    <row r="1733" spans="2:6" x14ac:dyDescent="0.35">
      <c r="B1733" s="143"/>
      <c r="C1733" s="143"/>
      <c r="D1733" s="143"/>
      <c r="E1733" s="144"/>
      <c r="F1733" s="144"/>
    </row>
    <row r="1734" spans="2:6" x14ac:dyDescent="0.35">
      <c r="B1734" s="143"/>
      <c r="C1734" s="143"/>
      <c r="D1734" s="143"/>
      <c r="E1734" s="144"/>
      <c r="F1734" s="144"/>
    </row>
    <row r="1735" spans="2:6" x14ac:dyDescent="0.35">
      <c r="B1735" s="143"/>
      <c r="C1735" s="143"/>
      <c r="D1735" s="143"/>
      <c r="E1735" s="144"/>
      <c r="F1735" s="144"/>
    </row>
    <row r="1736" spans="2:6" x14ac:dyDescent="0.35">
      <c r="B1736" s="143"/>
      <c r="C1736" s="143"/>
      <c r="D1736" s="143"/>
      <c r="E1736" s="144"/>
      <c r="F1736" s="144"/>
    </row>
    <row r="1737" spans="2:6" x14ac:dyDescent="0.35">
      <c r="B1737" s="143"/>
      <c r="C1737" s="143"/>
      <c r="D1737" s="143"/>
      <c r="E1737" s="144"/>
      <c r="F1737" s="144"/>
    </row>
    <row r="1738" spans="2:6" x14ac:dyDescent="0.35">
      <c r="B1738" s="143"/>
      <c r="C1738" s="143"/>
      <c r="D1738" s="143"/>
      <c r="E1738" s="144"/>
      <c r="F1738" s="144"/>
    </row>
    <row r="1739" spans="2:6" x14ac:dyDescent="0.35">
      <c r="B1739" s="143"/>
      <c r="C1739" s="143"/>
      <c r="D1739" s="143"/>
      <c r="E1739" s="144"/>
      <c r="F1739" s="144"/>
    </row>
    <row r="1740" spans="2:6" x14ac:dyDescent="0.35">
      <c r="B1740" s="143"/>
      <c r="C1740" s="143"/>
      <c r="D1740" s="143"/>
      <c r="E1740" s="144"/>
      <c r="F1740" s="144"/>
    </row>
    <row r="1741" spans="2:6" x14ac:dyDescent="0.35">
      <c r="B1741" s="143"/>
      <c r="C1741" s="143"/>
      <c r="D1741" s="143"/>
      <c r="E1741" s="144"/>
      <c r="F1741" s="144"/>
    </row>
    <row r="1742" spans="2:6" x14ac:dyDescent="0.35">
      <c r="B1742" s="143"/>
      <c r="C1742" s="143"/>
      <c r="D1742" s="143"/>
      <c r="E1742" s="144"/>
      <c r="F1742" s="144"/>
    </row>
    <row r="1743" spans="2:6" x14ac:dyDescent="0.35">
      <c r="B1743" s="143"/>
      <c r="C1743" s="143"/>
      <c r="D1743" s="143"/>
      <c r="E1743" s="144"/>
      <c r="F1743" s="144"/>
    </row>
    <row r="1744" spans="2:6" x14ac:dyDescent="0.35">
      <c r="B1744" s="143"/>
      <c r="C1744" s="143"/>
      <c r="D1744" s="143"/>
      <c r="E1744" s="144"/>
      <c r="F1744" s="144"/>
    </row>
    <row r="1745" spans="2:6" x14ac:dyDescent="0.35">
      <c r="B1745" s="143"/>
      <c r="C1745" s="143"/>
      <c r="D1745" s="143"/>
      <c r="E1745" s="144"/>
      <c r="F1745" s="144"/>
    </row>
    <row r="1746" spans="2:6" x14ac:dyDescent="0.35">
      <c r="B1746" s="143"/>
      <c r="C1746" s="143"/>
      <c r="D1746" s="143"/>
      <c r="E1746" s="144"/>
      <c r="F1746" s="144"/>
    </row>
    <row r="1747" spans="2:6" x14ac:dyDescent="0.35">
      <c r="B1747" s="143"/>
      <c r="C1747" s="143"/>
      <c r="D1747" s="143"/>
      <c r="E1747" s="144"/>
      <c r="F1747" s="144"/>
    </row>
    <row r="1748" spans="2:6" x14ac:dyDescent="0.35">
      <c r="B1748" s="143"/>
      <c r="C1748" s="143"/>
      <c r="D1748" s="143"/>
      <c r="E1748" s="144"/>
      <c r="F1748" s="144"/>
    </row>
    <row r="1749" spans="2:6" x14ac:dyDescent="0.35">
      <c r="B1749" s="143"/>
      <c r="C1749" s="143"/>
      <c r="D1749" s="143"/>
      <c r="E1749" s="144"/>
      <c r="F1749" s="144"/>
    </row>
    <row r="1750" spans="2:6" x14ac:dyDescent="0.35">
      <c r="B1750" s="143"/>
      <c r="C1750" s="143"/>
      <c r="D1750" s="143"/>
      <c r="E1750" s="144"/>
      <c r="F1750" s="144"/>
    </row>
    <row r="1751" spans="2:6" x14ac:dyDescent="0.35">
      <c r="B1751" s="143"/>
      <c r="C1751" s="143"/>
      <c r="D1751" s="143"/>
      <c r="E1751" s="144"/>
      <c r="F1751" s="144"/>
    </row>
    <row r="1752" spans="2:6" x14ac:dyDescent="0.35">
      <c r="B1752" s="143"/>
      <c r="C1752" s="143"/>
      <c r="D1752" s="143"/>
      <c r="E1752" s="144"/>
      <c r="F1752" s="144"/>
    </row>
    <row r="1753" spans="2:6" x14ac:dyDescent="0.35">
      <c r="B1753" s="143"/>
      <c r="C1753" s="143"/>
      <c r="D1753" s="143"/>
      <c r="E1753" s="144"/>
      <c r="F1753" s="144"/>
    </row>
    <row r="1754" spans="2:6" x14ac:dyDescent="0.35">
      <c r="B1754" s="143"/>
      <c r="C1754" s="143"/>
      <c r="D1754" s="143"/>
      <c r="E1754" s="144"/>
      <c r="F1754" s="144"/>
    </row>
    <row r="1755" spans="2:6" x14ac:dyDescent="0.35">
      <c r="B1755" s="143"/>
      <c r="C1755" s="143"/>
      <c r="D1755" s="143"/>
      <c r="E1755" s="144"/>
      <c r="F1755" s="144"/>
    </row>
    <row r="1756" spans="2:6" x14ac:dyDescent="0.35">
      <c r="B1756" s="143"/>
      <c r="C1756" s="143"/>
      <c r="D1756" s="143"/>
      <c r="E1756" s="144"/>
      <c r="F1756" s="144"/>
    </row>
    <row r="1757" spans="2:6" x14ac:dyDescent="0.35">
      <c r="B1757" s="143"/>
      <c r="C1757" s="143"/>
      <c r="D1757" s="143"/>
      <c r="E1757" s="144"/>
      <c r="F1757" s="144"/>
    </row>
    <row r="1758" spans="2:6" x14ac:dyDescent="0.35">
      <c r="B1758" s="143"/>
      <c r="C1758" s="143"/>
      <c r="D1758" s="143"/>
      <c r="E1758" s="144"/>
      <c r="F1758" s="144"/>
    </row>
    <row r="1759" spans="2:6" x14ac:dyDescent="0.35">
      <c r="B1759" s="143"/>
      <c r="C1759" s="143"/>
      <c r="D1759" s="143"/>
      <c r="E1759" s="144"/>
      <c r="F1759" s="144"/>
    </row>
    <row r="1760" spans="2:6" x14ac:dyDescent="0.35">
      <c r="B1760" s="143"/>
      <c r="C1760" s="143"/>
      <c r="D1760" s="143"/>
      <c r="E1760" s="144"/>
      <c r="F1760" s="144"/>
    </row>
    <row r="1761" spans="2:6" x14ac:dyDescent="0.35">
      <c r="B1761" s="143"/>
      <c r="C1761" s="143"/>
      <c r="D1761" s="143"/>
      <c r="E1761" s="144"/>
      <c r="F1761" s="144"/>
    </row>
    <row r="1762" spans="2:6" x14ac:dyDescent="0.35">
      <c r="B1762" s="143"/>
      <c r="C1762" s="143"/>
      <c r="D1762" s="143"/>
      <c r="E1762" s="144"/>
      <c r="F1762" s="144"/>
    </row>
    <row r="1763" spans="2:6" x14ac:dyDescent="0.35">
      <c r="B1763" s="143"/>
      <c r="C1763" s="143"/>
      <c r="D1763" s="143"/>
      <c r="E1763" s="144"/>
      <c r="F1763" s="144"/>
    </row>
    <row r="1764" spans="2:6" x14ac:dyDescent="0.35">
      <c r="B1764" s="143"/>
      <c r="C1764" s="143"/>
      <c r="D1764" s="143"/>
      <c r="E1764" s="144"/>
      <c r="F1764" s="144"/>
    </row>
    <row r="1765" spans="2:6" x14ac:dyDescent="0.35">
      <c r="B1765" s="143"/>
      <c r="C1765" s="143"/>
      <c r="D1765" s="143"/>
      <c r="E1765" s="144"/>
      <c r="F1765" s="144"/>
    </row>
    <row r="1766" spans="2:6" x14ac:dyDescent="0.35">
      <c r="B1766" s="143"/>
      <c r="C1766" s="143"/>
      <c r="D1766" s="143"/>
      <c r="E1766" s="144"/>
      <c r="F1766" s="144"/>
    </row>
    <row r="1767" spans="2:6" x14ac:dyDescent="0.35">
      <c r="B1767" s="143"/>
      <c r="C1767" s="143"/>
      <c r="D1767" s="143"/>
      <c r="E1767" s="144"/>
      <c r="F1767" s="144"/>
    </row>
    <row r="1768" spans="2:6" x14ac:dyDescent="0.35">
      <c r="B1768" s="143"/>
      <c r="C1768" s="143"/>
      <c r="D1768" s="143"/>
      <c r="E1768" s="144"/>
      <c r="F1768" s="144"/>
    </row>
    <row r="1769" spans="2:6" x14ac:dyDescent="0.35">
      <c r="B1769" s="143"/>
      <c r="C1769" s="143"/>
      <c r="D1769" s="143"/>
      <c r="E1769" s="144"/>
      <c r="F1769" s="144"/>
    </row>
    <row r="1770" spans="2:6" x14ac:dyDescent="0.35">
      <c r="B1770" s="143"/>
      <c r="C1770" s="143"/>
      <c r="D1770" s="143"/>
      <c r="E1770" s="144"/>
      <c r="F1770" s="144"/>
    </row>
    <row r="1771" spans="2:6" x14ac:dyDescent="0.35">
      <c r="B1771" s="143"/>
      <c r="C1771" s="143"/>
      <c r="D1771" s="143"/>
      <c r="E1771" s="144"/>
      <c r="F1771" s="144"/>
    </row>
    <row r="1772" spans="2:6" x14ac:dyDescent="0.35">
      <c r="B1772" s="143"/>
      <c r="C1772" s="143"/>
      <c r="D1772" s="143"/>
      <c r="E1772" s="144"/>
      <c r="F1772" s="144"/>
    </row>
    <row r="1773" spans="2:6" x14ac:dyDescent="0.35">
      <c r="B1773" s="143"/>
      <c r="C1773" s="143"/>
      <c r="D1773" s="143"/>
      <c r="E1773" s="144"/>
      <c r="F1773" s="144"/>
    </row>
    <row r="1774" spans="2:6" x14ac:dyDescent="0.35">
      <c r="B1774" s="143"/>
      <c r="C1774" s="143"/>
      <c r="D1774" s="143"/>
      <c r="E1774" s="144"/>
      <c r="F1774" s="144"/>
    </row>
    <row r="1775" spans="2:6" x14ac:dyDescent="0.35">
      <c r="B1775" s="143"/>
      <c r="C1775" s="143"/>
      <c r="D1775" s="143"/>
      <c r="E1775" s="144"/>
      <c r="F1775" s="144"/>
    </row>
    <row r="1776" spans="2:6" x14ac:dyDescent="0.35">
      <c r="B1776" s="143"/>
      <c r="C1776" s="143"/>
      <c r="D1776" s="143"/>
      <c r="E1776" s="144"/>
      <c r="F1776" s="144"/>
    </row>
    <row r="1777" spans="2:6" x14ac:dyDescent="0.35">
      <c r="B1777" s="143"/>
      <c r="C1777" s="143"/>
      <c r="D1777" s="143"/>
      <c r="E1777" s="144"/>
      <c r="F1777" s="144"/>
    </row>
    <row r="1778" spans="2:6" x14ac:dyDescent="0.35">
      <c r="B1778" s="143"/>
      <c r="C1778" s="143"/>
      <c r="D1778" s="143"/>
      <c r="E1778" s="144"/>
      <c r="F1778" s="144"/>
    </row>
    <row r="1779" spans="2:6" x14ac:dyDescent="0.35">
      <c r="B1779" s="143"/>
      <c r="C1779" s="143"/>
      <c r="D1779" s="143"/>
      <c r="E1779" s="144"/>
      <c r="F1779" s="144"/>
    </row>
    <row r="1780" spans="2:6" x14ac:dyDescent="0.35">
      <c r="B1780" s="143"/>
      <c r="C1780" s="143"/>
      <c r="D1780" s="143"/>
      <c r="E1780" s="144"/>
      <c r="F1780" s="144"/>
    </row>
    <row r="1781" spans="2:6" x14ac:dyDescent="0.35">
      <c r="B1781" s="143"/>
      <c r="C1781" s="143"/>
      <c r="D1781" s="143"/>
      <c r="E1781" s="144"/>
      <c r="F1781" s="144"/>
    </row>
    <row r="1782" spans="2:6" x14ac:dyDescent="0.35">
      <c r="B1782" s="143"/>
      <c r="C1782" s="143"/>
      <c r="D1782" s="143"/>
      <c r="E1782" s="144"/>
      <c r="F1782" s="144"/>
    </row>
    <row r="1783" spans="2:6" x14ac:dyDescent="0.35">
      <c r="B1783" s="143"/>
      <c r="C1783" s="143"/>
      <c r="D1783" s="143"/>
      <c r="E1783" s="144"/>
      <c r="F1783" s="144"/>
    </row>
    <row r="1784" spans="2:6" x14ac:dyDescent="0.35">
      <c r="B1784" s="143"/>
      <c r="C1784" s="143"/>
      <c r="D1784" s="143"/>
      <c r="E1784" s="144"/>
      <c r="F1784" s="144"/>
    </row>
    <row r="1785" spans="2:6" x14ac:dyDescent="0.35">
      <c r="B1785" s="143"/>
      <c r="C1785" s="143"/>
      <c r="D1785" s="143"/>
      <c r="E1785" s="144"/>
      <c r="F1785" s="144"/>
    </row>
    <row r="1786" spans="2:6" x14ac:dyDescent="0.35">
      <c r="B1786" s="143"/>
      <c r="C1786" s="143"/>
      <c r="D1786" s="143"/>
      <c r="E1786" s="144"/>
      <c r="F1786" s="144"/>
    </row>
    <row r="1787" spans="2:6" x14ac:dyDescent="0.35">
      <c r="B1787" s="143"/>
      <c r="C1787" s="143"/>
      <c r="D1787" s="143"/>
      <c r="E1787" s="144"/>
      <c r="F1787" s="144"/>
    </row>
    <row r="1788" spans="2:6" x14ac:dyDescent="0.35">
      <c r="B1788" s="143"/>
      <c r="C1788" s="143"/>
      <c r="D1788" s="143"/>
      <c r="E1788" s="144"/>
      <c r="F1788" s="144"/>
    </row>
    <row r="1789" spans="2:6" x14ac:dyDescent="0.35">
      <c r="B1789" s="143"/>
      <c r="C1789" s="143"/>
      <c r="D1789" s="143"/>
      <c r="E1789" s="144"/>
      <c r="F1789" s="144"/>
    </row>
    <row r="1790" spans="2:6" x14ac:dyDescent="0.35">
      <c r="B1790" s="143"/>
      <c r="C1790" s="143"/>
      <c r="D1790" s="143"/>
      <c r="E1790" s="144"/>
      <c r="F1790" s="144"/>
    </row>
    <row r="1791" spans="2:6" x14ac:dyDescent="0.35">
      <c r="B1791" s="143"/>
      <c r="C1791" s="143"/>
      <c r="D1791" s="143"/>
      <c r="E1791" s="144"/>
      <c r="F1791" s="144"/>
    </row>
    <row r="1792" spans="2:6" x14ac:dyDescent="0.35">
      <c r="B1792" s="143"/>
      <c r="C1792" s="143"/>
      <c r="D1792" s="143"/>
      <c r="E1792" s="144"/>
      <c r="F1792" s="144"/>
    </row>
    <row r="1793" spans="2:6" x14ac:dyDescent="0.35">
      <c r="B1793" s="143"/>
      <c r="C1793" s="143"/>
      <c r="D1793" s="143"/>
      <c r="E1793" s="144"/>
      <c r="F1793" s="144"/>
    </row>
    <row r="1794" spans="2:6" x14ac:dyDescent="0.35">
      <c r="B1794" s="143"/>
      <c r="C1794" s="143"/>
      <c r="D1794" s="143"/>
      <c r="E1794" s="144"/>
      <c r="F1794" s="144"/>
    </row>
    <row r="1795" spans="2:6" x14ac:dyDescent="0.35">
      <c r="B1795" s="143"/>
      <c r="C1795" s="143"/>
      <c r="D1795" s="143"/>
      <c r="E1795" s="144"/>
      <c r="F1795" s="144"/>
    </row>
    <row r="1796" spans="2:6" x14ac:dyDescent="0.35">
      <c r="B1796" s="143"/>
      <c r="C1796" s="143"/>
      <c r="D1796" s="143"/>
      <c r="E1796" s="144"/>
      <c r="F1796" s="144"/>
    </row>
    <row r="1797" spans="2:6" x14ac:dyDescent="0.35">
      <c r="B1797" s="143"/>
      <c r="C1797" s="143"/>
      <c r="D1797" s="143"/>
      <c r="E1797" s="144"/>
      <c r="F1797" s="144"/>
    </row>
    <row r="1798" spans="2:6" x14ac:dyDescent="0.35">
      <c r="B1798" s="143"/>
      <c r="C1798" s="143"/>
      <c r="D1798" s="143"/>
      <c r="E1798" s="144"/>
      <c r="F1798" s="144"/>
    </row>
    <row r="1799" spans="2:6" x14ac:dyDescent="0.35">
      <c r="B1799" s="143"/>
      <c r="C1799" s="143"/>
      <c r="D1799" s="143"/>
      <c r="E1799" s="144"/>
      <c r="F1799" s="144"/>
    </row>
    <row r="1800" spans="2:6" x14ac:dyDescent="0.35">
      <c r="B1800" s="143"/>
      <c r="C1800" s="143"/>
      <c r="D1800" s="143"/>
      <c r="E1800" s="144"/>
      <c r="F1800" s="144"/>
    </row>
    <row r="1801" spans="2:6" x14ac:dyDescent="0.35">
      <c r="B1801" s="143"/>
      <c r="C1801" s="143"/>
      <c r="D1801" s="143"/>
      <c r="E1801" s="144"/>
      <c r="F1801" s="144"/>
    </row>
    <row r="1802" spans="2:6" x14ac:dyDescent="0.35">
      <c r="B1802" s="143"/>
      <c r="C1802" s="143"/>
      <c r="D1802" s="143"/>
      <c r="E1802" s="144"/>
      <c r="F1802" s="144"/>
    </row>
    <row r="1803" spans="2:6" x14ac:dyDescent="0.35">
      <c r="B1803" s="143"/>
      <c r="C1803" s="143"/>
      <c r="D1803" s="143"/>
      <c r="E1803" s="144"/>
      <c r="F1803" s="144"/>
    </row>
    <row r="1804" spans="2:6" x14ac:dyDescent="0.35">
      <c r="B1804" s="143"/>
      <c r="C1804" s="143"/>
      <c r="D1804" s="143"/>
      <c r="E1804" s="144"/>
      <c r="F1804" s="144"/>
    </row>
    <row r="1805" spans="2:6" x14ac:dyDescent="0.35">
      <c r="B1805" s="143"/>
      <c r="C1805" s="143"/>
      <c r="D1805" s="143"/>
      <c r="E1805" s="144"/>
      <c r="F1805" s="144"/>
    </row>
    <row r="1806" spans="2:6" x14ac:dyDescent="0.35">
      <c r="B1806" s="143"/>
      <c r="C1806" s="143"/>
      <c r="D1806" s="143"/>
      <c r="E1806" s="144"/>
      <c r="F1806" s="144"/>
    </row>
    <row r="1807" spans="2:6" x14ac:dyDescent="0.35">
      <c r="B1807" s="143"/>
      <c r="C1807" s="143"/>
      <c r="D1807" s="143"/>
      <c r="E1807" s="144"/>
      <c r="F1807" s="144"/>
    </row>
    <row r="1808" spans="2:6" x14ac:dyDescent="0.35">
      <c r="B1808" s="143"/>
      <c r="C1808" s="143"/>
      <c r="D1808" s="143"/>
      <c r="E1808" s="144"/>
      <c r="F1808" s="144"/>
    </row>
    <row r="1809" spans="2:6" x14ac:dyDescent="0.35">
      <c r="B1809" s="143"/>
      <c r="C1809" s="143"/>
      <c r="D1809" s="143"/>
      <c r="E1809" s="144"/>
      <c r="F1809" s="144"/>
    </row>
    <row r="1810" spans="2:6" x14ac:dyDescent="0.35">
      <c r="B1810" s="143"/>
      <c r="C1810" s="143"/>
      <c r="D1810" s="143"/>
      <c r="E1810" s="144"/>
      <c r="F1810" s="144"/>
    </row>
    <row r="1811" spans="2:6" x14ac:dyDescent="0.35">
      <c r="B1811" s="143"/>
      <c r="C1811" s="143"/>
      <c r="D1811" s="143"/>
      <c r="E1811" s="144"/>
      <c r="F1811" s="144"/>
    </row>
    <row r="1812" spans="2:6" x14ac:dyDescent="0.35">
      <c r="B1812" s="143"/>
      <c r="C1812" s="143"/>
      <c r="D1812" s="143"/>
      <c r="E1812" s="144"/>
      <c r="F1812" s="144"/>
    </row>
    <row r="1813" spans="2:6" x14ac:dyDescent="0.35">
      <c r="B1813" s="143"/>
      <c r="C1813" s="143"/>
      <c r="D1813" s="143"/>
      <c r="E1813" s="144"/>
      <c r="F1813" s="144"/>
    </row>
    <row r="1814" spans="2:6" x14ac:dyDescent="0.35">
      <c r="B1814" s="143"/>
      <c r="C1814" s="143"/>
      <c r="D1814" s="143"/>
      <c r="E1814" s="144"/>
      <c r="F1814" s="144"/>
    </row>
    <row r="1815" spans="2:6" x14ac:dyDescent="0.35">
      <c r="B1815" s="143"/>
      <c r="C1815" s="143"/>
      <c r="D1815" s="143"/>
      <c r="E1815" s="144"/>
      <c r="F1815" s="144"/>
    </row>
    <row r="1816" spans="2:6" x14ac:dyDescent="0.35">
      <c r="B1816" s="143"/>
      <c r="C1816" s="143"/>
      <c r="D1816" s="143"/>
      <c r="E1816" s="144"/>
      <c r="F1816" s="144"/>
    </row>
    <row r="1817" spans="2:6" x14ac:dyDescent="0.35">
      <c r="B1817" s="143"/>
      <c r="C1817" s="143"/>
      <c r="D1817" s="143"/>
      <c r="E1817" s="144"/>
      <c r="F1817" s="144"/>
    </row>
    <row r="1818" spans="2:6" x14ac:dyDescent="0.35">
      <c r="B1818" s="143"/>
      <c r="C1818" s="143"/>
      <c r="D1818" s="143"/>
      <c r="E1818" s="144"/>
      <c r="F1818" s="144"/>
    </row>
    <row r="1819" spans="2:6" x14ac:dyDescent="0.35">
      <c r="B1819" s="143"/>
      <c r="C1819" s="143"/>
      <c r="D1819" s="143"/>
      <c r="E1819" s="144"/>
      <c r="F1819" s="144"/>
    </row>
    <row r="1820" spans="2:6" x14ac:dyDescent="0.35">
      <c r="B1820" s="143"/>
      <c r="C1820" s="143"/>
      <c r="D1820" s="143"/>
      <c r="E1820" s="144"/>
      <c r="F1820" s="144"/>
    </row>
    <row r="1821" spans="2:6" x14ac:dyDescent="0.35">
      <c r="B1821" s="143"/>
      <c r="C1821" s="143"/>
      <c r="D1821" s="143"/>
      <c r="E1821" s="144"/>
      <c r="F1821" s="144"/>
    </row>
    <row r="1822" spans="2:6" x14ac:dyDescent="0.35">
      <c r="B1822" s="143"/>
      <c r="C1822" s="143"/>
      <c r="D1822" s="143"/>
      <c r="E1822" s="144"/>
      <c r="F1822" s="144"/>
    </row>
    <row r="1823" spans="2:6" x14ac:dyDescent="0.35">
      <c r="B1823" s="143"/>
      <c r="C1823" s="143"/>
      <c r="D1823" s="143"/>
      <c r="E1823" s="144"/>
      <c r="F1823" s="144"/>
    </row>
    <row r="1824" spans="2:6" x14ac:dyDescent="0.35">
      <c r="B1824" s="143"/>
      <c r="C1824" s="143"/>
      <c r="D1824" s="143"/>
      <c r="E1824" s="144"/>
      <c r="F1824" s="144"/>
    </row>
    <row r="1825" spans="2:6" x14ac:dyDescent="0.35">
      <c r="B1825" s="143"/>
      <c r="C1825" s="143"/>
      <c r="D1825" s="143"/>
      <c r="E1825" s="144"/>
      <c r="F1825" s="144"/>
    </row>
    <row r="1826" spans="2:6" x14ac:dyDescent="0.35">
      <c r="B1826" s="143"/>
      <c r="C1826" s="143"/>
      <c r="D1826" s="143"/>
      <c r="E1826" s="144"/>
      <c r="F1826" s="144"/>
    </row>
    <row r="1827" spans="2:6" x14ac:dyDescent="0.35">
      <c r="B1827" s="143"/>
      <c r="C1827" s="143"/>
      <c r="D1827" s="143"/>
      <c r="E1827" s="144"/>
      <c r="F1827" s="144"/>
    </row>
    <row r="1828" spans="2:6" x14ac:dyDescent="0.35">
      <c r="B1828" s="143"/>
      <c r="C1828" s="143"/>
      <c r="D1828" s="143"/>
      <c r="E1828" s="144"/>
      <c r="F1828" s="144"/>
    </row>
    <row r="1829" spans="2:6" x14ac:dyDescent="0.35">
      <c r="B1829" s="143"/>
      <c r="C1829" s="143"/>
      <c r="D1829" s="143"/>
      <c r="E1829" s="144"/>
      <c r="F1829" s="144"/>
    </row>
    <row r="1830" spans="2:6" x14ac:dyDescent="0.35">
      <c r="B1830" s="143"/>
      <c r="C1830" s="143"/>
      <c r="D1830" s="143"/>
      <c r="E1830" s="144"/>
      <c r="F1830" s="144"/>
    </row>
    <row r="1831" spans="2:6" x14ac:dyDescent="0.35">
      <c r="B1831" s="143"/>
      <c r="C1831" s="143"/>
      <c r="D1831" s="143"/>
      <c r="E1831" s="144"/>
      <c r="F1831" s="144"/>
    </row>
    <row r="1832" spans="2:6" x14ac:dyDescent="0.35">
      <c r="B1832" s="143"/>
      <c r="C1832" s="143"/>
      <c r="D1832" s="143"/>
      <c r="E1832" s="144"/>
      <c r="F1832" s="144"/>
    </row>
    <row r="1833" spans="2:6" x14ac:dyDescent="0.35">
      <c r="B1833" s="143"/>
      <c r="C1833" s="143"/>
      <c r="D1833" s="143"/>
      <c r="E1833" s="144"/>
      <c r="F1833" s="144"/>
    </row>
    <row r="1834" spans="2:6" x14ac:dyDescent="0.35">
      <c r="B1834" s="143"/>
      <c r="C1834" s="143"/>
      <c r="D1834" s="143"/>
      <c r="E1834" s="144"/>
      <c r="F1834" s="144"/>
    </row>
    <row r="1835" spans="2:6" x14ac:dyDescent="0.35">
      <c r="B1835" s="143"/>
      <c r="C1835" s="143"/>
      <c r="D1835" s="143"/>
      <c r="E1835" s="144"/>
      <c r="F1835" s="144"/>
    </row>
    <row r="1836" spans="2:6" x14ac:dyDescent="0.35">
      <c r="B1836" s="143"/>
      <c r="C1836" s="143"/>
      <c r="D1836" s="143"/>
      <c r="E1836" s="144"/>
      <c r="F1836" s="144"/>
    </row>
    <row r="1837" spans="2:6" x14ac:dyDescent="0.35">
      <c r="B1837" s="143"/>
      <c r="C1837" s="143"/>
      <c r="D1837" s="143"/>
      <c r="E1837" s="144"/>
      <c r="F1837" s="144"/>
    </row>
    <row r="1838" spans="2:6" x14ac:dyDescent="0.35">
      <c r="B1838" s="143"/>
      <c r="C1838" s="143"/>
      <c r="D1838" s="143"/>
      <c r="E1838" s="144"/>
      <c r="F1838" s="144"/>
    </row>
    <row r="1839" spans="2:6" x14ac:dyDescent="0.35">
      <c r="B1839" s="143"/>
      <c r="C1839" s="143"/>
      <c r="D1839" s="143"/>
      <c r="E1839" s="144"/>
      <c r="F1839" s="144"/>
    </row>
    <row r="1840" spans="2:6" x14ac:dyDescent="0.35">
      <c r="B1840" s="143"/>
      <c r="C1840" s="143"/>
      <c r="D1840" s="143"/>
      <c r="E1840" s="144"/>
      <c r="F1840" s="144"/>
    </row>
    <row r="1841" spans="2:6" x14ac:dyDescent="0.35">
      <c r="B1841" s="143"/>
      <c r="C1841" s="143"/>
      <c r="D1841" s="143"/>
      <c r="E1841" s="144"/>
      <c r="F1841" s="144"/>
    </row>
    <row r="1842" spans="2:6" x14ac:dyDescent="0.35">
      <c r="B1842" s="143"/>
      <c r="C1842" s="143"/>
      <c r="D1842" s="143"/>
      <c r="E1842" s="144"/>
      <c r="F1842" s="144"/>
    </row>
    <row r="1843" spans="2:6" x14ac:dyDescent="0.35">
      <c r="B1843" s="143"/>
      <c r="C1843" s="143"/>
      <c r="D1843" s="143"/>
      <c r="E1843" s="144"/>
      <c r="F1843" s="144"/>
    </row>
    <row r="1844" spans="2:6" x14ac:dyDescent="0.35">
      <c r="B1844" s="143"/>
      <c r="C1844" s="143"/>
      <c r="D1844" s="143"/>
      <c r="E1844" s="144"/>
      <c r="F1844" s="144"/>
    </row>
    <row r="1845" spans="2:6" x14ac:dyDescent="0.35">
      <c r="B1845" s="143"/>
      <c r="C1845" s="143"/>
      <c r="D1845" s="143"/>
      <c r="E1845" s="144"/>
      <c r="F1845" s="144"/>
    </row>
    <row r="1846" spans="2:6" x14ac:dyDescent="0.35">
      <c r="B1846" s="143"/>
      <c r="C1846" s="143"/>
      <c r="D1846" s="143"/>
      <c r="E1846" s="144"/>
      <c r="F1846" s="144"/>
    </row>
    <row r="1847" spans="2:6" x14ac:dyDescent="0.35">
      <c r="B1847" s="143"/>
      <c r="C1847" s="143"/>
      <c r="D1847" s="143"/>
      <c r="E1847" s="144"/>
      <c r="F1847" s="144"/>
    </row>
    <row r="1848" spans="2:6" x14ac:dyDescent="0.35">
      <c r="B1848" s="143"/>
      <c r="C1848" s="143"/>
      <c r="D1848" s="143"/>
      <c r="E1848" s="144"/>
      <c r="F1848" s="144"/>
    </row>
    <row r="1849" spans="2:6" x14ac:dyDescent="0.35">
      <c r="B1849" s="143"/>
      <c r="C1849" s="143"/>
      <c r="D1849" s="143"/>
      <c r="E1849" s="144"/>
      <c r="F1849" s="144"/>
    </row>
    <row r="1850" spans="2:6" x14ac:dyDescent="0.35">
      <c r="B1850" s="143"/>
      <c r="C1850" s="143"/>
      <c r="D1850" s="143"/>
      <c r="E1850" s="144"/>
      <c r="F1850" s="144"/>
    </row>
    <row r="1851" spans="2:6" x14ac:dyDescent="0.35">
      <c r="B1851" s="143"/>
      <c r="C1851" s="143"/>
      <c r="D1851" s="143"/>
      <c r="E1851" s="144"/>
      <c r="F1851" s="144"/>
    </row>
    <row r="1852" spans="2:6" x14ac:dyDescent="0.35">
      <c r="B1852" s="143"/>
      <c r="C1852" s="143"/>
      <c r="D1852" s="143"/>
      <c r="E1852" s="144"/>
      <c r="F1852" s="144"/>
    </row>
    <row r="1853" spans="2:6" x14ac:dyDescent="0.35">
      <c r="B1853" s="143"/>
      <c r="C1853" s="143"/>
      <c r="D1853" s="143"/>
      <c r="E1853" s="144"/>
      <c r="F1853" s="144"/>
    </row>
    <row r="1854" spans="2:6" x14ac:dyDescent="0.35">
      <c r="B1854" s="143"/>
      <c r="C1854" s="143"/>
      <c r="D1854" s="143"/>
      <c r="E1854" s="144"/>
      <c r="F1854" s="144"/>
    </row>
    <row r="1855" spans="2:6" x14ac:dyDescent="0.35">
      <c r="B1855" s="143"/>
      <c r="C1855" s="143"/>
      <c r="D1855" s="143"/>
      <c r="E1855" s="144"/>
      <c r="F1855" s="144"/>
    </row>
    <row r="1856" spans="2:6" x14ac:dyDescent="0.35">
      <c r="B1856" s="143"/>
      <c r="C1856" s="143"/>
      <c r="D1856" s="143"/>
      <c r="E1856" s="144"/>
      <c r="F1856" s="144"/>
    </row>
    <row r="1857" spans="2:6" x14ac:dyDescent="0.35">
      <c r="B1857" s="143"/>
      <c r="C1857" s="143"/>
      <c r="D1857" s="143"/>
      <c r="E1857" s="144"/>
      <c r="F1857" s="144"/>
    </row>
    <row r="1858" spans="2:6" x14ac:dyDescent="0.35">
      <c r="B1858" s="143"/>
      <c r="C1858" s="143"/>
      <c r="D1858" s="143"/>
      <c r="E1858" s="144"/>
      <c r="F1858" s="144"/>
    </row>
    <row r="1859" spans="2:6" x14ac:dyDescent="0.35">
      <c r="B1859" s="143"/>
      <c r="C1859" s="143"/>
      <c r="D1859" s="143"/>
      <c r="E1859" s="144"/>
      <c r="F1859" s="144"/>
    </row>
    <row r="1860" spans="2:6" x14ac:dyDescent="0.35">
      <c r="B1860" s="143"/>
      <c r="C1860" s="143"/>
      <c r="D1860" s="143"/>
      <c r="E1860" s="144"/>
      <c r="F1860" s="144"/>
    </row>
    <row r="1861" spans="2:6" x14ac:dyDescent="0.35">
      <c r="B1861" s="143"/>
      <c r="C1861" s="143"/>
      <c r="D1861" s="143"/>
      <c r="E1861" s="144"/>
      <c r="F1861" s="144"/>
    </row>
    <row r="1862" spans="2:6" x14ac:dyDescent="0.35">
      <c r="B1862" s="143"/>
      <c r="C1862" s="143"/>
      <c r="D1862" s="143"/>
      <c r="E1862" s="144"/>
      <c r="F1862" s="144"/>
    </row>
    <row r="1863" spans="2:6" x14ac:dyDescent="0.35">
      <c r="B1863" s="143"/>
      <c r="C1863" s="143"/>
      <c r="D1863" s="143"/>
      <c r="E1863" s="144"/>
      <c r="F1863" s="144"/>
    </row>
    <row r="1864" spans="2:6" x14ac:dyDescent="0.35">
      <c r="B1864" s="143"/>
      <c r="C1864" s="143"/>
      <c r="D1864" s="143"/>
      <c r="E1864" s="144"/>
      <c r="F1864" s="144"/>
    </row>
    <row r="1865" spans="2:6" x14ac:dyDescent="0.35">
      <c r="B1865" s="143"/>
      <c r="C1865" s="143"/>
      <c r="D1865" s="143"/>
      <c r="E1865" s="144"/>
      <c r="F1865" s="144"/>
    </row>
    <row r="1866" spans="2:6" x14ac:dyDescent="0.35">
      <c r="B1866" s="143"/>
      <c r="C1866" s="143"/>
      <c r="D1866" s="143"/>
      <c r="E1866" s="144"/>
      <c r="F1866" s="144"/>
    </row>
    <row r="1867" spans="2:6" x14ac:dyDescent="0.35">
      <c r="B1867" s="143"/>
      <c r="C1867" s="143"/>
      <c r="D1867" s="143"/>
      <c r="E1867" s="144"/>
      <c r="F1867" s="144"/>
    </row>
    <row r="1868" spans="2:6" x14ac:dyDescent="0.35">
      <c r="B1868" s="143"/>
      <c r="C1868" s="143"/>
      <c r="D1868" s="143"/>
      <c r="E1868" s="144"/>
      <c r="F1868" s="144"/>
    </row>
    <row r="1869" spans="2:6" x14ac:dyDescent="0.35">
      <c r="B1869" s="143"/>
      <c r="C1869" s="143"/>
      <c r="D1869" s="143"/>
      <c r="E1869" s="144"/>
      <c r="F1869" s="144"/>
    </row>
    <row r="1870" spans="2:6" x14ac:dyDescent="0.35">
      <c r="B1870" s="143"/>
      <c r="C1870" s="143"/>
      <c r="D1870" s="143"/>
      <c r="E1870" s="144"/>
      <c r="F1870" s="144"/>
    </row>
    <row r="1871" spans="2:6" x14ac:dyDescent="0.35">
      <c r="B1871" s="143"/>
      <c r="C1871" s="143"/>
      <c r="D1871" s="143"/>
      <c r="E1871" s="144"/>
      <c r="F1871" s="144"/>
    </row>
    <row r="1872" spans="2:6" x14ac:dyDescent="0.35">
      <c r="B1872" s="143"/>
      <c r="C1872" s="143"/>
      <c r="D1872" s="143"/>
      <c r="E1872" s="144"/>
      <c r="F1872" s="144"/>
    </row>
    <row r="1873" spans="2:6" x14ac:dyDescent="0.35">
      <c r="B1873" s="143"/>
      <c r="C1873" s="143"/>
      <c r="D1873" s="143"/>
      <c r="E1873" s="144"/>
      <c r="F1873" s="144"/>
    </row>
    <row r="1874" spans="2:6" x14ac:dyDescent="0.35">
      <c r="B1874" s="143"/>
      <c r="C1874" s="143"/>
      <c r="D1874" s="143"/>
      <c r="E1874" s="144"/>
      <c r="F1874" s="144"/>
    </row>
    <row r="1875" spans="2:6" x14ac:dyDescent="0.35">
      <c r="B1875" s="143"/>
      <c r="C1875" s="143"/>
      <c r="D1875" s="143"/>
      <c r="E1875" s="144"/>
      <c r="F1875" s="144"/>
    </row>
    <row r="1876" spans="2:6" x14ac:dyDescent="0.35">
      <c r="B1876" s="143"/>
      <c r="C1876" s="143"/>
      <c r="D1876" s="143"/>
      <c r="E1876" s="144"/>
      <c r="F1876" s="144"/>
    </row>
    <row r="1877" spans="2:6" x14ac:dyDescent="0.35">
      <c r="B1877" s="143"/>
      <c r="C1877" s="143"/>
      <c r="D1877" s="143"/>
      <c r="E1877" s="144"/>
      <c r="F1877" s="144"/>
    </row>
    <row r="1878" spans="2:6" x14ac:dyDescent="0.35">
      <c r="B1878" s="143"/>
      <c r="C1878" s="143"/>
      <c r="D1878" s="143"/>
      <c r="E1878" s="144"/>
      <c r="F1878" s="144"/>
    </row>
    <row r="1879" spans="2:6" x14ac:dyDescent="0.35">
      <c r="B1879" s="143"/>
      <c r="C1879" s="143"/>
      <c r="D1879" s="143"/>
      <c r="E1879" s="144"/>
      <c r="F1879" s="144"/>
    </row>
    <row r="1880" spans="2:6" x14ac:dyDescent="0.35">
      <c r="B1880" s="143"/>
      <c r="C1880" s="143"/>
      <c r="D1880" s="143"/>
      <c r="E1880" s="144"/>
      <c r="F1880" s="144"/>
    </row>
    <row r="1881" spans="2:6" x14ac:dyDescent="0.35">
      <c r="B1881" s="143"/>
      <c r="C1881" s="143"/>
      <c r="D1881" s="143"/>
      <c r="E1881" s="144"/>
      <c r="F1881" s="144"/>
    </row>
    <row r="1882" spans="2:6" x14ac:dyDescent="0.35">
      <c r="B1882" s="143"/>
      <c r="C1882" s="143"/>
      <c r="D1882" s="143"/>
      <c r="E1882" s="144"/>
      <c r="F1882" s="144"/>
    </row>
    <row r="1883" spans="2:6" x14ac:dyDescent="0.35">
      <c r="B1883" s="143"/>
      <c r="C1883" s="143"/>
      <c r="D1883" s="143"/>
      <c r="E1883" s="144"/>
      <c r="F1883" s="144"/>
    </row>
    <row r="1884" spans="2:6" x14ac:dyDescent="0.35">
      <c r="B1884" s="143"/>
      <c r="C1884" s="143"/>
      <c r="D1884" s="143"/>
      <c r="E1884" s="144"/>
      <c r="F1884" s="144"/>
    </row>
    <row r="1885" spans="2:6" x14ac:dyDescent="0.35">
      <c r="B1885" s="143"/>
      <c r="C1885" s="143"/>
      <c r="D1885" s="143"/>
      <c r="E1885" s="144"/>
      <c r="F1885" s="144"/>
    </row>
    <row r="1886" spans="2:6" x14ac:dyDescent="0.35">
      <c r="B1886" s="143"/>
      <c r="C1886" s="143"/>
      <c r="D1886" s="143"/>
      <c r="E1886" s="144"/>
      <c r="F1886" s="144"/>
    </row>
    <row r="1887" spans="2:6" x14ac:dyDescent="0.35">
      <c r="B1887" s="143"/>
      <c r="C1887" s="143"/>
      <c r="D1887" s="143"/>
      <c r="E1887" s="144"/>
      <c r="F1887" s="144"/>
    </row>
    <row r="1888" spans="2:6" x14ac:dyDescent="0.35">
      <c r="B1888" s="143"/>
      <c r="C1888" s="143"/>
      <c r="D1888" s="143"/>
      <c r="E1888" s="144"/>
      <c r="F1888" s="144"/>
    </row>
    <row r="1889" spans="2:6" x14ac:dyDescent="0.35">
      <c r="B1889" s="143"/>
      <c r="C1889" s="143"/>
      <c r="D1889" s="143"/>
      <c r="E1889" s="144"/>
      <c r="F1889" s="144"/>
    </row>
    <row r="1890" spans="2:6" x14ac:dyDescent="0.35">
      <c r="B1890" s="143"/>
      <c r="C1890" s="143"/>
      <c r="D1890" s="143"/>
      <c r="E1890" s="144"/>
      <c r="F1890" s="144"/>
    </row>
    <row r="1891" spans="2:6" x14ac:dyDescent="0.35">
      <c r="B1891" s="143"/>
      <c r="C1891" s="143"/>
      <c r="D1891" s="143"/>
      <c r="E1891" s="144"/>
      <c r="F1891" s="144"/>
    </row>
    <row r="1892" spans="2:6" x14ac:dyDescent="0.35">
      <c r="B1892" s="143"/>
      <c r="C1892" s="143"/>
      <c r="D1892" s="143"/>
      <c r="E1892" s="144"/>
      <c r="F1892" s="144"/>
    </row>
    <row r="1893" spans="2:6" x14ac:dyDescent="0.35">
      <c r="B1893" s="143"/>
      <c r="C1893" s="143"/>
      <c r="D1893" s="143"/>
      <c r="E1893" s="144"/>
      <c r="F1893" s="144"/>
    </row>
    <row r="1894" spans="2:6" x14ac:dyDescent="0.35">
      <c r="B1894" s="143"/>
      <c r="C1894" s="143"/>
      <c r="D1894" s="143"/>
      <c r="E1894" s="144"/>
      <c r="F1894" s="144"/>
    </row>
    <row r="1895" spans="2:6" x14ac:dyDescent="0.35">
      <c r="B1895" s="143"/>
      <c r="C1895" s="143"/>
      <c r="D1895" s="143"/>
      <c r="E1895" s="144"/>
      <c r="F1895" s="144"/>
    </row>
    <row r="1896" spans="2:6" x14ac:dyDescent="0.35">
      <c r="B1896" s="143"/>
      <c r="C1896" s="143"/>
      <c r="D1896" s="143"/>
      <c r="E1896" s="144"/>
      <c r="F1896" s="144"/>
    </row>
    <row r="1897" spans="2:6" x14ac:dyDescent="0.35">
      <c r="B1897" s="143"/>
      <c r="C1897" s="143"/>
      <c r="D1897" s="143"/>
      <c r="E1897" s="144"/>
      <c r="F1897" s="144"/>
    </row>
    <row r="1898" spans="2:6" x14ac:dyDescent="0.35">
      <c r="B1898" s="143"/>
      <c r="C1898" s="143"/>
      <c r="D1898" s="143"/>
      <c r="E1898" s="144"/>
      <c r="F1898" s="144"/>
    </row>
    <row r="1899" spans="2:6" x14ac:dyDescent="0.35">
      <c r="B1899" s="143"/>
      <c r="C1899" s="143"/>
      <c r="D1899" s="143"/>
      <c r="E1899" s="144"/>
      <c r="F1899" s="144"/>
    </row>
    <row r="1900" spans="2:6" x14ac:dyDescent="0.35">
      <c r="B1900" s="143"/>
      <c r="C1900" s="143"/>
      <c r="D1900" s="143"/>
      <c r="E1900" s="144"/>
      <c r="F1900" s="144"/>
    </row>
    <row r="1901" spans="2:6" x14ac:dyDescent="0.35">
      <c r="B1901" s="143"/>
      <c r="C1901" s="143"/>
      <c r="D1901" s="143"/>
      <c r="E1901" s="144"/>
      <c r="F1901" s="144"/>
    </row>
    <row r="1902" spans="2:6" x14ac:dyDescent="0.35">
      <c r="B1902" s="143"/>
      <c r="C1902" s="143"/>
      <c r="D1902" s="143"/>
      <c r="E1902" s="144"/>
      <c r="F1902" s="144"/>
    </row>
    <row r="1903" spans="2:6" x14ac:dyDescent="0.35">
      <c r="B1903" s="143"/>
      <c r="C1903" s="143"/>
      <c r="D1903" s="143"/>
      <c r="E1903" s="144"/>
      <c r="F1903" s="144"/>
    </row>
    <row r="1904" spans="2:6" x14ac:dyDescent="0.35">
      <c r="B1904" s="143"/>
      <c r="C1904" s="143"/>
      <c r="D1904" s="143"/>
      <c r="E1904" s="144"/>
      <c r="F1904" s="144"/>
    </row>
    <row r="1905" spans="2:6" x14ac:dyDescent="0.35">
      <c r="B1905" s="143"/>
      <c r="C1905" s="143"/>
      <c r="D1905" s="143"/>
      <c r="E1905" s="144"/>
      <c r="F1905" s="144"/>
    </row>
    <row r="1906" spans="2:6" x14ac:dyDescent="0.35">
      <c r="B1906" s="143"/>
      <c r="C1906" s="143"/>
      <c r="D1906" s="143"/>
      <c r="E1906" s="144"/>
      <c r="F1906" s="144"/>
    </row>
    <row r="1907" spans="2:6" x14ac:dyDescent="0.35">
      <c r="B1907" s="143"/>
      <c r="C1907" s="143"/>
      <c r="D1907" s="143"/>
      <c r="E1907" s="144"/>
      <c r="F1907" s="144"/>
    </row>
    <row r="1908" spans="2:6" x14ac:dyDescent="0.35">
      <c r="B1908" s="143"/>
      <c r="C1908" s="143"/>
      <c r="D1908" s="143"/>
      <c r="E1908" s="144"/>
      <c r="F1908" s="144"/>
    </row>
    <row r="1909" spans="2:6" x14ac:dyDescent="0.35">
      <c r="B1909" s="143"/>
      <c r="C1909" s="143"/>
      <c r="D1909" s="143"/>
      <c r="E1909" s="144"/>
      <c r="F1909" s="144"/>
    </row>
    <row r="1910" spans="2:6" x14ac:dyDescent="0.35">
      <c r="B1910" s="143"/>
      <c r="C1910" s="143"/>
      <c r="D1910" s="143"/>
      <c r="E1910" s="144"/>
      <c r="F1910" s="144"/>
    </row>
    <row r="1911" spans="2:6" x14ac:dyDescent="0.35">
      <c r="B1911" s="143"/>
      <c r="C1911" s="143"/>
      <c r="D1911" s="143"/>
      <c r="E1911" s="144"/>
      <c r="F1911" s="144"/>
    </row>
    <row r="1912" spans="2:6" x14ac:dyDescent="0.35">
      <c r="B1912" s="143"/>
      <c r="C1912" s="143"/>
      <c r="D1912" s="143"/>
      <c r="E1912" s="144"/>
      <c r="F1912" s="144"/>
    </row>
    <row r="1913" spans="2:6" x14ac:dyDescent="0.35">
      <c r="B1913" s="143"/>
      <c r="C1913" s="143"/>
      <c r="D1913" s="143"/>
      <c r="E1913" s="144"/>
      <c r="F1913" s="144"/>
    </row>
    <row r="1914" spans="2:6" x14ac:dyDescent="0.35">
      <c r="B1914" s="143"/>
      <c r="C1914" s="143"/>
      <c r="D1914" s="143"/>
      <c r="E1914" s="144"/>
      <c r="F1914" s="144"/>
    </row>
    <row r="1915" spans="2:6" x14ac:dyDescent="0.35">
      <c r="B1915" s="143"/>
      <c r="C1915" s="143"/>
      <c r="D1915" s="143"/>
      <c r="E1915" s="144"/>
      <c r="F1915" s="144"/>
    </row>
    <row r="1916" spans="2:6" x14ac:dyDescent="0.35">
      <c r="B1916" s="143"/>
      <c r="C1916" s="143"/>
      <c r="D1916" s="143"/>
      <c r="E1916" s="144"/>
      <c r="F1916" s="144"/>
    </row>
    <row r="1917" spans="2:6" x14ac:dyDescent="0.35">
      <c r="B1917" s="143"/>
      <c r="C1917" s="143"/>
      <c r="D1917" s="143"/>
      <c r="E1917" s="144"/>
      <c r="F1917" s="144"/>
    </row>
    <row r="1918" spans="2:6" x14ac:dyDescent="0.35">
      <c r="B1918" s="143"/>
      <c r="C1918" s="143"/>
      <c r="D1918" s="143"/>
      <c r="E1918" s="144"/>
      <c r="F1918" s="144"/>
    </row>
    <row r="1919" spans="2:6" x14ac:dyDescent="0.35">
      <c r="B1919" s="143"/>
      <c r="C1919" s="143"/>
      <c r="D1919" s="143"/>
      <c r="E1919" s="144"/>
      <c r="F1919" s="144"/>
    </row>
    <row r="1920" spans="2:6" x14ac:dyDescent="0.35">
      <c r="B1920" s="143"/>
      <c r="C1920" s="143"/>
      <c r="D1920" s="143"/>
      <c r="E1920" s="144"/>
      <c r="F1920" s="144"/>
    </row>
    <row r="1921" spans="2:6" x14ac:dyDescent="0.35">
      <c r="B1921" s="143"/>
      <c r="C1921" s="143"/>
      <c r="D1921" s="143"/>
      <c r="E1921" s="144"/>
      <c r="F1921" s="144"/>
    </row>
    <row r="1922" spans="2:6" x14ac:dyDescent="0.35">
      <c r="B1922" s="143"/>
      <c r="C1922" s="143"/>
      <c r="D1922" s="143"/>
      <c r="E1922" s="144"/>
      <c r="F1922" s="144"/>
    </row>
    <row r="1923" spans="2:6" x14ac:dyDescent="0.35">
      <c r="B1923" s="143"/>
      <c r="C1923" s="143"/>
      <c r="D1923" s="143"/>
      <c r="E1923" s="144"/>
      <c r="F1923" s="144"/>
    </row>
    <row r="1924" spans="2:6" x14ac:dyDescent="0.35">
      <c r="B1924" s="143"/>
      <c r="C1924" s="143"/>
      <c r="D1924" s="143"/>
      <c r="E1924" s="144"/>
      <c r="F1924" s="144"/>
    </row>
    <row r="1925" spans="2:6" x14ac:dyDescent="0.35">
      <c r="B1925" s="143"/>
      <c r="C1925" s="143"/>
      <c r="D1925" s="143"/>
      <c r="E1925" s="144"/>
      <c r="F1925" s="144"/>
    </row>
    <row r="1926" spans="2:6" x14ac:dyDescent="0.35">
      <c r="B1926" s="143"/>
      <c r="C1926" s="143"/>
      <c r="D1926" s="143"/>
      <c r="E1926" s="144"/>
      <c r="F1926" s="144"/>
    </row>
    <row r="1927" spans="2:6" x14ac:dyDescent="0.35">
      <c r="B1927" s="143"/>
      <c r="C1927" s="143"/>
      <c r="D1927" s="143"/>
      <c r="E1927" s="144"/>
      <c r="F1927" s="144"/>
    </row>
    <row r="1928" spans="2:6" x14ac:dyDescent="0.35">
      <c r="B1928" s="143"/>
      <c r="C1928" s="143"/>
      <c r="D1928" s="143"/>
      <c r="E1928" s="144"/>
      <c r="F1928" s="144"/>
    </row>
    <row r="1929" spans="2:6" x14ac:dyDescent="0.35">
      <c r="B1929" s="143"/>
      <c r="C1929" s="143"/>
      <c r="D1929" s="143"/>
      <c r="E1929" s="144"/>
      <c r="F1929" s="144"/>
    </row>
    <row r="1930" spans="2:6" x14ac:dyDescent="0.35">
      <c r="B1930" s="143"/>
      <c r="C1930" s="143"/>
      <c r="D1930" s="143"/>
      <c r="E1930" s="144"/>
      <c r="F1930" s="144"/>
    </row>
    <row r="1931" spans="2:6" x14ac:dyDescent="0.35">
      <c r="B1931" s="143"/>
      <c r="C1931" s="143"/>
      <c r="D1931" s="143"/>
      <c r="E1931" s="144"/>
      <c r="F1931" s="144"/>
    </row>
    <row r="1932" spans="2:6" x14ac:dyDescent="0.35">
      <c r="B1932" s="143"/>
      <c r="C1932" s="143"/>
      <c r="D1932" s="143"/>
      <c r="E1932" s="144"/>
      <c r="F1932" s="144"/>
    </row>
    <row r="1933" spans="2:6" x14ac:dyDescent="0.35">
      <c r="B1933" s="143"/>
      <c r="C1933" s="143"/>
      <c r="D1933" s="143"/>
      <c r="E1933" s="144"/>
      <c r="F1933" s="144"/>
    </row>
    <row r="1934" spans="2:6" x14ac:dyDescent="0.35">
      <c r="B1934" s="143"/>
      <c r="C1934" s="143"/>
      <c r="D1934" s="143"/>
      <c r="E1934" s="144"/>
      <c r="F1934" s="144"/>
    </row>
    <row r="1935" spans="2:6" x14ac:dyDescent="0.35">
      <c r="B1935" s="143"/>
      <c r="C1935" s="143"/>
      <c r="D1935" s="143"/>
      <c r="E1935" s="144"/>
      <c r="F1935" s="144"/>
    </row>
    <row r="1936" spans="2:6" x14ac:dyDescent="0.35">
      <c r="B1936" s="143"/>
      <c r="C1936" s="143"/>
      <c r="D1936" s="143"/>
      <c r="E1936" s="144"/>
      <c r="F1936" s="144"/>
    </row>
    <row r="1937" spans="2:6" x14ac:dyDescent="0.35">
      <c r="B1937" s="143"/>
      <c r="C1937" s="143"/>
      <c r="D1937" s="143"/>
      <c r="E1937" s="144"/>
      <c r="F1937" s="144"/>
    </row>
    <row r="1938" spans="2:6" x14ac:dyDescent="0.35">
      <c r="B1938" s="143"/>
      <c r="C1938" s="143"/>
      <c r="D1938" s="143"/>
      <c r="E1938" s="144"/>
      <c r="F1938" s="144"/>
    </row>
    <row r="1939" spans="2:6" x14ac:dyDescent="0.35">
      <c r="B1939" s="143"/>
      <c r="C1939" s="143"/>
      <c r="D1939" s="143"/>
      <c r="E1939" s="144"/>
      <c r="F1939" s="144"/>
    </row>
    <row r="1940" spans="2:6" x14ac:dyDescent="0.35">
      <c r="B1940" s="143"/>
      <c r="C1940" s="143"/>
      <c r="D1940" s="143"/>
      <c r="E1940" s="144"/>
      <c r="F1940" s="144"/>
    </row>
    <row r="1941" spans="2:6" x14ac:dyDescent="0.35">
      <c r="B1941" s="143"/>
      <c r="C1941" s="143"/>
      <c r="D1941" s="143"/>
      <c r="E1941" s="144"/>
      <c r="F1941" s="144"/>
    </row>
    <row r="1942" spans="2:6" x14ac:dyDescent="0.35">
      <c r="B1942" s="143"/>
      <c r="C1942" s="143"/>
      <c r="D1942" s="143"/>
      <c r="E1942" s="144"/>
      <c r="F1942" s="144"/>
    </row>
    <row r="1943" spans="2:6" x14ac:dyDescent="0.35">
      <c r="B1943" s="143"/>
      <c r="C1943" s="143"/>
      <c r="D1943" s="143"/>
      <c r="E1943" s="144"/>
      <c r="F1943" s="144"/>
    </row>
    <row r="1944" spans="2:6" x14ac:dyDescent="0.35">
      <c r="B1944" s="143"/>
      <c r="C1944" s="143"/>
      <c r="D1944" s="143"/>
      <c r="E1944" s="144"/>
      <c r="F1944" s="144"/>
    </row>
    <row r="1945" spans="2:6" x14ac:dyDescent="0.35">
      <c r="B1945" s="143"/>
      <c r="C1945" s="143"/>
      <c r="D1945" s="143"/>
      <c r="E1945" s="144"/>
      <c r="F1945" s="144"/>
    </row>
    <row r="1946" spans="2:6" x14ac:dyDescent="0.35">
      <c r="B1946" s="143"/>
      <c r="C1946" s="143"/>
      <c r="D1946" s="143"/>
      <c r="E1946" s="144"/>
      <c r="F1946" s="144"/>
    </row>
    <row r="1947" spans="2:6" x14ac:dyDescent="0.35">
      <c r="B1947" s="143"/>
      <c r="C1947" s="143"/>
      <c r="D1947" s="143"/>
      <c r="E1947" s="144"/>
      <c r="F1947" s="144"/>
    </row>
    <row r="1948" spans="2:6" x14ac:dyDescent="0.35">
      <c r="B1948" s="143"/>
      <c r="C1948" s="143"/>
      <c r="D1948" s="143"/>
      <c r="E1948" s="144"/>
      <c r="F1948" s="144"/>
    </row>
    <row r="1949" spans="2:6" x14ac:dyDescent="0.35">
      <c r="B1949" s="143"/>
      <c r="C1949" s="143"/>
      <c r="D1949" s="143"/>
      <c r="E1949" s="144"/>
      <c r="F1949" s="144"/>
    </row>
    <row r="1950" spans="2:6" x14ac:dyDescent="0.35">
      <c r="B1950" s="143"/>
      <c r="C1950" s="143"/>
      <c r="D1950" s="143"/>
      <c r="E1950" s="144"/>
      <c r="F1950" s="144"/>
    </row>
    <row r="1951" spans="2:6" x14ac:dyDescent="0.35">
      <c r="B1951" s="143"/>
      <c r="C1951" s="143"/>
      <c r="D1951" s="143"/>
      <c r="E1951" s="144"/>
      <c r="F1951" s="144"/>
    </row>
    <row r="1952" spans="2:6" x14ac:dyDescent="0.35">
      <c r="B1952" s="143"/>
      <c r="C1952" s="143"/>
      <c r="D1952" s="143"/>
      <c r="E1952" s="144"/>
      <c r="F1952" s="144"/>
    </row>
    <row r="1953" spans="2:6" x14ac:dyDescent="0.35">
      <c r="B1953" s="143"/>
      <c r="C1953" s="143"/>
      <c r="D1953" s="143"/>
      <c r="E1953" s="144"/>
      <c r="F1953" s="144"/>
    </row>
    <row r="1954" spans="2:6" x14ac:dyDescent="0.35">
      <c r="B1954" s="143"/>
      <c r="C1954" s="143"/>
      <c r="D1954" s="143"/>
      <c r="E1954" s="144"/>
      <c r="F1954" s="144"/>
    </row>
    <row r="1955" spans="2:6" x14ac:dyDescent="0.35">
      <c r="B1955" s="143"/>
      <c r="C1955" s="143"/>
      <c r="D1955" s="143"/>
      <c r="E1955" s="144"/>
      <c r="F1955" s="144"/>
    </row>
    <row r="1956" spans="2:6" x14ac:dyDescent="0.35">
      <c r="B1956" s="143"/>
      <c r="C1956" s="143"/>
      <c r="D1956" s="143"/>
      <c r="E1956" s="144"/>
      <c r="F1956" s="144"/>
    </row>
    <row r="1957" spans="2:6" x14ac:dyDescent="0.35">
      <c r="B1957" s="143"/>
      <c r="C1957" s="143"/>
      <c r="D1957" s="143"/>
      <c r="E1957" s="144"/>
      <c r="F1957" s="144"/>
    </row>
    <row r="1958" spans="2:6" x14ac:dyDescent="0.35">
      <c r="B1958" s="143"/>
      <c r="C1958" s="143"/>
      <c r="D1958" s="143"/>
      <c r="E1958" s="144"/>
      <c r="F1958" s="144"/>
    </row>
    <row r="1959" spans="2:6" x14ac:dyDescent="0.35">
      <c r="B1959" s="143"/>
      <c r="C1959" s="143"/>
      <c r="D1959" s="143"/>
      <c r="E1959" s="144"/>
      <c r="F1959" s="144"/>
    </row>
    <row r="1960" spans="2:6" x14ac:dyDescent="0.35">
      <c r="B1960" s="143"/>
      <c r="C1960" s="143"/>
      <c r="D1960" s="143"/>
      <c r="E1960" s="144"/>
      <c r="F1960" s="144"/>
    </row>
    <row r="1961" spans="2:6" x14ac:dyDescent="0.35">
      <c r="B1961" s="143"/>
      <c r="C1961" s="143"/>
      <c r="D1961" s="143"/>
      <c r="E1961" s="144"/>
      <c r="F1961" s="144"/>
    </row>
    <row r="1962" spans="2:6" x14ac:dyDescent="0.35">
      <c r="B1962" s="143"/>
      <c r="C1962" s="143"/>
      <c r="D1962" s="143"/>
      <c r="E1962" s="144"/>
      <c r="F1962" s="144"/>
    </row>
    <row r="1963" spans="2:6" x14ac:dyDescent="0.35">
      <c r="B1963" s="143"/>
      <c r="C1963" s="143"/>
      <c r="D1963" s="143"/>
      <c r="E1963" s="144"/>
      <c r="F1963" s="144"/>
    </row>
    <row r="1964" spans="2:6" x14ac:dyDescent="0.35">
      <c r="B1964" s="143"/>
      <c r="C1964" s="143"/>
      <c r="D1964" s="143"/>
      <c r="E1964" s="144"/>
      <c r="F1964" s="144"/>
    </row>
    <row r="1965" spans="2:6" x14ac:dyDescent="0.35">
      <c r="B1965" s="143"/>
      <c r="C1965" s="143"/>
      <c r="D1965" s="143"/>
      <c r="E1965" s="144"/>
      <c r="F1965" s="144"/>
    </row>
    <row r="1966" spans="2:6" x14ac:dyDescent="0.35">
      <c r="B1966" s="143"/>
      <c r="C1966" s="143"/>
      <c r="D1966" s="143"/>
      <c r="E1966" s="144"/>
      <c r="F1966" s="144"/>
    </row>
    <row r="1967" spans="2:6" x14ac:dyDescent="0.35">
      <c r="B1967" s="143"/>
      <c r="C1967" s="143"/>
      <c r="D1967" s="143"/>
      <c r="E1967" s="144"/>
      <c r="F1967" s="144"/>
    </row>
    <row r="1968" spans="2:6" x14ac:dyDescent="0.35">
      <c r="B1968" s="143"/>
      <c r="C1968" s="143"/>
      <c r="D1968" s="143"/>
      <c r="E1968" s="144"/>
      <c r="F1968" s="144"/>
    </row>
    <row r="1969" spans="2:6" x14ac:dyDescent="0.35">
      <c r="B1969" s="143"/>
      <c r="C1969" s="143"/>
      <c r="D1969" s="143"/>
      <c r="E1969" s="144"/>
      <c r="F1969" s="144"/>
    </row>
    <row r="1970" spans="2:6" x14ac:dyDescent="0.35">
      <c r="B1970" s="143"/>
      <c r="C1970" s="143"/>
      <c r="D1970" s="143"/>
      <c r="E1970" s="144"/>
      <c r="F1970" s="144"/>
    </row>
    <row r="1971" spans="2:6" x14ac:dyDescent="0.35">
      <c r="B1971" s="143"/>
      <c r="C1971" s="143"/>
      <c r="D1971" s="143"/>
      <c r="E1971" s="144"/>
      <c r="F1971" s="144"/>
    </row>
    <row r="1972" spans="2:6" x14ac:dyDescent="0.35">
      <c r="B1972" s="143"/>
      <c r="C1972" s="143"/>
      <c r="D1972" s="143"/>
      <c r="E1972" s="144"/>
      <c r="F1972" s="144"/>
    </row>
    <row r="1973" spans="2:6" x14ac:dyDescent="0.35">
      <c r="B1973" s="143"/>
      <c r="C1973" s="143"/>
      <c r="D1973" s="143"/>
      <c r="E1973" s="144"/>
      <c r="F1973" s="144"/>
    </row>
    <row r="1974" spans="2:6" x14ac:dyDescent="0.35">
      <c r="B1974" s="143"/>
      <c r="C1974" s="143"/>
      <c r="D1974" s="143"/>
      <c r="E1974" s="144"/>
      <c r="F1974" s="144"/>
    </row>
    <row r="1975" spans="2:6" x14ac:dyDescent="0.35">
      <c r="B1975" s="143"/>
      <c r="C1975" s="143"/>
      <c r="D1975" s="143"/>
      <c r="E1975" s="144"/>
      <c r="F1975" s="144"/>
    </row>
    <row r="1976" spans="2:6" x14ac:dyDescent="0.35">
      <c r="B1976" s="143"/>
      <c r="C1976" s="143"/>
      <c r="D1976" s="143"/>
      <c r="E1976" s="144"/>
      <c r="F1976" s="144"/>
    </row>
    <row r="1977" spans="2:6" x14ac:dyDescent="0.35">
      <c r="B1977" s="143"/>
      <c r="C1977" s="143"/>
      <c r="D1977" s="143"/>
      <c r="E1977" s="144"/>
      <c r="F1977" s="144"/>
    </row>
    <row r="1978" spans="2:6" x14ac:dyDescent="0.35">
      <c r="B1978" s="143"/>
      <c r="C1978" s="143"/>
      <c r="D1978" s="143"/>
      <c r="E1978" s="144"/>
      <c r="F1978" s="144"/>
    </row>
    <row r="1979" spans="2:6" x14ac:dyDescent="0.35">
      <c r="B1979" s="143"/>
      <c r="C1979" s="143"/>
      <c r="D1979" s="143"/>
      <c r="E1979" s="144"/>
      <c r="F1979" s="144"/>
    </row>
    <row r="1980" spans="2:6" x14ac:dyDescent="0.35">
      <c r="B1980" s="143"/>
      <c r="C1980" s="143"/>
      <c r="D1980" s="143"/>
      <c r="E1980" s="144"/>
      <c r="F1980" s="144"/>
    </row>
    <row r="1981" spans="2:6" x14ac:dyDescent="0.35">
      <c r="B1981" s="143"/>
      <c r="C1981" s="143"/>
      <c r="D1981" s="143"/>
      <c r="E1981" s="144"/>
      <c r="F1981" s="144"/>
    </row>
    <row r="1982" spans="2:6" x14ac:dyDescent="0.35">
      <c r="B1982" s="143"/>
      <c r="C1982" s="143"/>
      <c r="D1982" s="143"/>
      <c r="E1982" s="144"/>
      <c r="F1982" s="144"/>
    </row>
    <row r="1983" spans="2:6" x14ac:dyDescent="0.35">
      <c r="B1983" s="143"/>
      <c r="C1983" s="143"/>
      <c r="D1983" s="143"/>
      <c r="E1983" s="144"/>
      <c r="F1983" s="144"/>
    </row>
    <row r="1984" spans="2:6" x14ac:dyDescent="0.35">
      <c r="B1984" s="143"/>
      <c r="C1984" s="143"/>
      <c r="D1984" s="143"/>
      <c r="E1984" s="144"/>
      <c r="F1984" s="144"/>
    </row>
    <row r="1985" spans="2:6" x14ac:dyDescent="0.35">
      <c r="B1985" s="143"/>
      <c r="C1985" s="143"/>
      <c r="D1985" s="143"/>
      <c r="E1985" s="144"/>
      <c r="F1985" s="144"/>
    </row>
    <row r="1986" spans="2:6" x14ac:dyDescent="0.35">
      <c r="B1986" s="143"/>
      <c r="C1986" s="143"/>
      <c r="D1986" s="143"/>
      <c r="E1986" s="144"/>
      <c r="F1986" s="144"/>
    </row>
    <row r="1987" spans="2:6" x14ac:dyDescent="0.35">
      <c r="B1987" s="143"/>
      <c r="C1987" s="143"/>
      <c r="D1987" s="143"/>
      <c r="E1987" s="144"/>
      <c r="F1987" s="144"/>
    </row>
    <row r="1988" spans="2:6" x14ac:dyDescent="0.35">
      <c r="B1988" s="143"/>
      <c r="C1988" s="143"/>
      <c r="D1988" s="143"/>
      <c r="E1988" s="144"/>
      <c r="F1988" s="144"/>
    </row>
    <row r="1989" spans="2:6" x14ac:dyDescent="0.35">
      <c r="B1989" s="143"/>
      <c r="C1989" s="143"/>
      <c r="D1989" s="143"/>
      <c r="E1989" s="144"/>
      <c r="F1989" s="144"/>
    </row>
    <row r="1990" spans="2:6" x14ac:dyDescent="0.35">
      <c r="B1990" s="143"/>
      <c r="C1990" s="143"/>
      <c r="D1990" s="143"/>
      <c r="E1990" s="144"/>
      <c r="F1990" s="144"/>
    </row>
    <row r="1991" spans="2:6" x14ac:dyDescent="0.35">
      <c r="B1991" s="143"/>
      <c r="C1991" s="143"/>
      <c r="D1991" s="143"/>
      <c r="E1991" s="144"/>
      <c r="F1991" s="144"/>
    </row>
    <row r="1992" spans="2:6" x14ac:dyDescent="0.35">
      <c r="B1992" s="143"/>
      <c r="C1992" s="143"/>
      <c r="D1992" s="143"/>
      <c r="E1992" s="144"/>
      <c r="F1992" s="144"/>
    </row>
    <row r="1993" spans="2:6" x14ac:dyDescent="0.35">
      <c r="B1993" s="143"/>
      <c r="C1993" s="143"/>
      <c r="D1993" s="143"/>
      <c r="E1993" s="144"/>
      <c r="F1993" s="144"/>
    </row>
    <row r="1994" spans="2:6" x14ac:dyDescent="0.35">
      <c r="B1994" s="143"/>
      <c r="C1994" s="143"/>
      <c r="D1994" s="143"/>
      <c r="E1994" s="144"/>
      <c r="F1994" s="144"/>
    </row>
    <row r="1995" spans="2:6" x14ac:dyDescent="0.35">
      <c r="B1995" s="143"/>
      <c r="C1995" s="143"/>
      <c r="D1995" s="143"/>
      <c r="E1995" s="144"/>
      <c r="F1995" s="144"/>
    </row>
    <row r="1996" spans="2:6" x14ac:dyDescent="0.35">
      <c r="B1996" s="143"/>
      <c r="C1996" s="143"/>
      <c r="D1996" s="143"/>
      <c r="E1996" s="144"/>
      <c r="F1996" s="144"/>
    </row>
    <row r="1997" spans="2:6" x14ac:dyDescent="0.35">
      <c r="B1997" s="143"/>
      <c r="C1997" s="143"/>
      <c r="D1997" s="143"/>
      <c r="E1997" s="144"/>
      <c r="F1997" s="144"/>
    </row>
    <row r="1998" spans="2:6" x14ac:dyDescent="0.35">
      <c r="B1998" s="143"/>
      <c r="C1998" s="143"/>
      <c r="D1998" s="143"/>
      <c r="E1998" s="144"/>
      <c r="F1998" s="144"/>
    </row>
    <row r="1999" spans="2:6" x14ac:dyDescent="0.35">
      <c r="B1999" s="143"/>
      <c r="C1999" s="143"/>
      <c r="D1999" s="143"/>
      <c r="E1999" s="144"/>
      <c r="F1999" s="144"/>
    </row>
    <row r="2000" spans="2:6" x14ac:dyDescent="0.35">
      <c r="B2000" s="143"/>
      <c r="C2000" s="143"/>
      <c r="D2000" s="143"/>
      <c r="E2000" s="144"/>
      <c r="F2000" s="144"/>
    </row>
    <row r="2001" spans="2:6" x14ac:dyDescent="0.35">
      <c r="B2001" s="143"/>
      <c r="C2001" s="143"/>
      <c r="D2001" s="143"/>
      <c r="E2001" s="144"/>
      <c r="F2001" s="144"/>
    </row>
    <row r="2002" spans="2:6" x14ac:dyDescent="0.35">
      <c r="B2002" s="143"/>
      <c r="C2002" s="143"/>
      <c r="D2002" s="143"/>
      <c r="E2002" s="144"/>
      <c r="F2002" s="144"/>
    </row>
    <row r="2003" spans="2:6" x14ac:dyDescent="0.35">
      <c r="B2003" s="143"/>
      <c r="C2003" s="143"/>
      <c r="D2003" s="143"/>
      <c r="E2003" s="144"/>
      <c r="F2003" s="144"/>
    </row>
    <row r="2004" spans="2:6" x14ac:dyDescent="0.35">
      <c r="B2004" s="143"/>
      <c r="C2004" s="143"/>
      <c r="D2004" s="143"/>
      <c r="E2004" s="144"/>
      <c r="F2004" s="144"/>
    </row>
    <row r="2005" spans="2:6" x14ac:dyDescent="0.35">
      <c r="B2005" s="143"/>
      <c r="C2005" s="143"/>
      <c r="D2005" s="143"/>
      <c r="E2005" s="144"/>
      <c r="F2005" s="144"/>
    </row>
    <row r="2006" spans="2:6" x14ac:dyDescent="0.35">
      <c r="B2006" s="143"/>
      <c r="C2006" s="143"/>
      <c r="D2006" s="143"/>
      <c r="E2006" s="144"/>
      <c r="F2006" s="144"/>
    </row>
    <row r="2007" spans="2:6" x14ac:dyDescent="0.35">
      <c r="B2007" s="143"/>
      <c r="C2007" s="143"/>
      <c r="D2007" s="143"/>
      <c r="E2007" s="144"/>
      <c r="F2007" s="144"/>
    </row>
    <row r="2008" spans="2:6" x14ac:dyDescent="0.35">
      <c r="B2008" s="143"/>
      <c r="C2008" s="143"/>
      <c r="D2008" s="143"/>
      <c r="E2008" s="144"/>
      <c r="F2008" s="144"/>
    </row>
    <row r="2009" spans="2:6" x14ac:dyDescent="0.35">
      <c r="B2009" s="143"/>
      <c r="C2009" s="143"/>
      <c r="D2009" s="143"/>
      <c r="E2009" s="144"/>
      <c r="F2009" s="144"/>
    </row>
    <row r="2010" spans="2:6" x14ac:dyDescent="0.35">
      <c r="B2010" s="143"/>
      <c r="C2010" s="143"/>
      <c r="D2010" s="143"/>
      <c r="E2010" s="144"/>
      <c r="F2010" s="144"/>
    </row>
    <row r="2011" spans="2:6" x14ac:dyDescent="0.35">
      <c r="B2011" s="143"/>
      <c r="C2011" s="143"/>
      <c r="D2011" s="143"/>
      <c r="E2011" s="144"/>
      <c r="F2011" s="144"/>
    </row>
    <row r="2012" spans="2:6" x14ac:dyDescent="0.35">
      <c r="B2012" s="143"/>
      <c r="C2012" s="143"/>
      <c r="D2012" s="143"/>
      <c r="E2012" s="144"/>
      <c r="F2012" s="144"/>
    </row>
    <row r="2013" spans="2:6" x14ac:dyDescent="0.35">
      <c r="B2013" s="143"/>
      <c r="C2013" s="143"/>
      <c r="D2013" s="143"/>
      <c r="E2013" s="144"/>
      <c r="F2013" s="144"/>
    </row>
    <row r="2014" spans="2:6" x14ac:dyDescent="0.35">
      <c r="B2014" s="143"/>
      <c r="C2014" s="143"/>
      <c r="D2014" s="143"/>
      <c r="E2014" s="144"/>
      <c r="F2014" s="144"/>
    </row>
    <row r="2015" spans="2:6" x14ac:dyDescent="0.35">
      <c r="B2015" s="143"/>
      <c r="C2015" s="143"/>
      <c r="D2015" s="143"/>
      <c r="E2015" s="144"/>
      <c r="F2015" s="144"/>
    </row>
    <row r="2016" spans="2:6" x14ac:dyDescent="0.35">
      <c r="B2016" s="143"/>
      <c r="C2016" s="143"/>
      <c r="D2016" s="143"/>
      <c r="E2016" s="144"/>
      <c r="F2016" s="144"/>
    </row>
    <row r="2017" spans="2:6" x14ac:dyDescent="0.35">
      <c r="B2017" s="143"/>
      <c r="C2017" s="143"/>
      <c r="D2017" s="143"/>
      <c r="E2017" s="144"/>
      <c r="F2017" s="144"/>
    </row>
    <row r="2018" spans="2:6" x14ac:dyDescent="0.35">
      <c r="B2018" s="143"/>
      <c r="C2018" s="143"/>
      <c r="D2018" s="143"/>
      <c r="E2018" s="144"/>
      <c r="F2018" s="144"/>
    </row>
    <row r="2019" spans="2:6" x14ac:dyDescent="0.35">
      <c r="B2019" s="143"/>
      <c r="C2019" s="143"/>
      <c r="D2019" s="143"/>
      <c r="E2019" s="144"/>
      <c r="F2019" s="144"/>
    </row>
    <row r="2020" spans="2:6" x14ac:dyDescent="0.35">
      <c r="B2020" s="143"/>
      <c r="C2020" s="143"/>
      <c r="D2020" s="143"/>
      <c r="E2020" s="144"/>
      <c r="F2020" s="144"/>
    </row>
    <row r="2021" spans="2:6" x14ac:dyDescent="0.35">
      <c r="B2021" s="143"/>
      <c r="C2021" s="143"/>
      <c r="D2021" s="143"/>
      <c r="E2021" s="144"/>
      <c r="F2021" s="144"/>
    </row>
    <row r="2022" spans="2:6" x14ac:dyDescent="0.35">
      <c r="B2022" s="143"/>
      <c r="C2022" s="143"/>
      <c r="D2022" s="143"/>
      <c r="E2022" s="144"/>
      <c r="F2022" s="144"/>
    </row>
    <row r="2023" spans="2:6" x14ac:dyDescent="0.35">
      <c r="B2023" s="143"/>
      <c r="C2023" s="143"/>
      <c r="D2023" s="143"/>
      <c r="E2023" s="144"/>
      <c r="F2023" s="144"/>
    </row>
    <row r="2024" spans="2:6" x14ac:dyDescent="0.35">
      <c r="B2024" s="143"/>
      <c r="C2024" s="143"/>
      <c r="D2024" s="143"/>
      <c r="E2024" s="144"/>
      <c r="F2024" s="144"/>
    </row>
    <row r="2025" spans="2:6" x14ac:dyDescent="0.35">
      <c r="B2025" s="143"/>
      <c r="C2025" s="143"/>
      <c r="D2025" s="143"/>
      <c r="E2025" s="144"/>
      <c r="F2025" s="144"/>
    </row>
    <row r="2026" spans="2:6" x14ac:dyDescent="0.35">
      <c r="B2026" s="143"/>
      <c r="C2026" s="143"/>
      <c r="D2026" s="143"/>
      <c r="E2026" s="144"/>
      <c r="F2026" s="144"/>
    </row>
    <row r="2027" spans="2:6" x14ac:dyDescent="0.35">
      <c r="B2027" s="143"/>
      <c r="C2027" s="143"/>
      <c r="D2027" s="143"/>
      <c r="E2027" s="144"/>
      <c r="F2027" s="144"/>
    </row>
    <row r="2028" spans="2:6" x14ac:dyDescent="0.35">
      <c r="B2028" s="143"/>
      <c r="C2028" s="143"/>
      <c r="D2028" s="143"/>
      <c r="E2028" s="144"/>
      <c r="F2028" s="144"/>
    </row>
    <row r="2029" spans="2:6" x14ac:dyDescent="0.35">
      <c r="B2029" s="143"/>
      <c r="C2029" s="143"/>
      <c r="D2029" s="143"/>
      <c r="E2029" s="144"/>
      <c r="F2029" s="144"/>
    </row>
    <row r="2030" spans="2:6" x14ac:dyDescent="0.35">
      <c r="B2030" s="143"/>
      <c r="C2030" s="143"/>
      <c r="D2030" s="143"/>
      <c r="E2030" s="144"/>
      <c r="F2030" s="144"/>
    </row>
    <row r="2031" spans="2:6" x14ac:dyDescent="0.35">
      <c r="B2031" s="143"/>
      <c r="C2031" s="143"/>
      <c r="D2031" s="143"/>
      <c r="E2031" s="144"/>
      <c r="F2031" s="144"/>
    </row>
    <row r="2032" spans="2:6" x14ac:dyDescent="0.35">
      <c r="B2032" s="143"/>
      <c r="C2032" s="143"/>
      <c r="D2032" s="143"/>
      <c r="E2032" s="144"/>
      <c r="F2032" s="144"/>
    </row>
    <row r="2033" spans="2:6" x14ac:dyDescent="0.35">
      <c r="B2033" s="143"/>
      <c r="C2033" s="143"/>
      <c r="D2033" s="143"/>
      <c r="E2033" s="144"/>
      <c r="F2033" s="144"/>
    </row>
    <row r="2034" spans="2:6" x14ac:dyDescent="0.35">
      <c r="B2034" s="143"/>
      <c r="C2034" s="143"/>
      <c r="D2034" s="143"/>
      <c r="E2034" s="144"/>
      <c r="F2034" s="144"/>
    </row>
    <row r="2035" spans="2:6" x14ac:dyDescent="0.35">
      <c r="B2035" s="143"/>
      <c r="C2035" s="143"/>
      <c r="D2035" s="143"/>
      <c r="E2035" s="144"/>
      <c r="F2035" s="144"/>
    </row>
    <row r="2036" spans="2:6" x14ac:dyDescent="0.35">
      <c r="B2036" s="143"/>
      <c r="C2036" s="143"/>
      <c r="D2036" s="143"/>
      <c r="E2036" s="144"/>
      <c r="F2036" s="144"/>
    </row>
    <row r="2037" spans="2:6" x14ac:dyDescent="0.35">
      <c r="B2037" s="143"/>
      <c r="C2037" s="143"/>
      <c r="D2037" s="143"/>
      <c r="E2037" s="144"/>
      <c r="F2037" s="144"/>
    </row>
    <row r="2038" spans="2:6" x14ac:dyDescent="0.35">
      <c r="B2038" s="143"/>
      <c r="C2038" s="143"/>
      <c r="D2038" s="143"/>
      <c r="E2038" s="144"/>
      <c r="F2038" s="144"/>
    </row>
    <row r="2039" spans="2:6" x14ac:dyDescent="0.35">
      <c r="B2039" s="143"/>
      <c r="C2039" s="143"/>
      <c r="D2039" s="143"/>
      <c r="E2039" s="144"/>
      <c r="F2039" s="144"/>
    </row>
    <row r="2040" spans="2:6" x14ac:dyDescent="0.35">
      <c r="B2040" s="143"/>
      <c r="C2040" s="143"/>
      <c r="D2040" s="143"/>
      <c r="E2040" s="144"/>
      <c r="F2040" s="144"/>
    </row>
    <row r="2041" spans="2:6" x14ac:dyDescent="0.35">
      <c r="B2041" s="143"/>
      <c r="C2041" s="143"/>
      <c r="D2041" s="143"/>
      <c r="E2041" s="144"/>
      <c r="F2041" s="144"/>
    </row>
    <row r="2042" spans="2:6" x14ac:dyDescent="0.35">
      <c r="B2042" s="143"/>
      <c r="C2042" s="143"/>
      <c r="D2042" s="143"/>
      <c r="E2042" s="144"/>
      <c r="F2042" s="144"/>
    </row>
    <row r="2043" spans="2:6" x14ac:dyDescent="0.35">
      <c r="B2043" s="143"/>
      <c r="C2043" s="143"/>
      <c r="D2043" s="143"/>
      <c r="E2043" s="144"/>
      <c r="F2043" s="144"/>
    </row>
    <row r="2044" spans="2:6" x14ac:dyDescent="0.35">
      <c r="B2044" s="143"/>
      <c r="C2044" s="143"/>
      <c r="D2044" s="143"/>
      <c r="E2044" s="144"/>
      <c r="F2044" s="144"/>
    </row>
    <row r="2045" spans="2:6" x14ac:dyDescent="0.35">
      <c r="B2045" s="143"/>
      <c r="C2045" s="143"/>
      <c r="D2045" s="143"/>
      <c r="E2045" s="144"/>
      <c r="F2045" s="144"/>
    </row>
    <row r="2046" spans="2:6" x14ac:dyDescent="0.35">
      <c r="B2046" s="143"/>
      <c r="C2046" s="143"/>
      <c r="D2046" s="143"/>
      <c r="E2046" s="144"/>
      <c r="F2046" s="144"/>
    </row>
    <row r="2047" spans="2:6" x14ac:dyDescent="0.35">
      <c r="B2047" s="143"/>
      <c r="C2047" s="143"/>
      <c r="D2047" s="143"/>
      <c r="E2047" s="144"/>
      <c r="F2047" s="144"/>
    </row>
    <row r="2048" spans="2:6" x14ac:dyDescent="0.35">
      <c r="B2048" s="143"/>
      <c r="C2048" s="143"/>
      <c r="D2048" s="143"/>
      <c r="E2048" s="144"/>
      <c r="F2048" s="144"/>
    </row>
    <row r="2049" spans="2:6" x14ac:dyDescent="0.35">
      <c r="B2049" s="143"/>
      <c r="C2049" s="143"/>
      <c r="D2049" s="143"/>
      <c r="E2049" s="144"/>
      <c r="F2049" s="144"/>
    </row>
    <row r="2050" spans="2:6" x14ac:dyDescent="0.35">
      <c r="B2050" s="143"/>
      <c r="C2050" s="143"/>
      <c r="D2050" s="143"/>
      <c r="E2050" s="144"/>
      <c r="F2050" s="144"/>
    </row>
    <row r="2051" spans="2:6" x14ac:dyDescent="0.35">
      <c r="B2051" s="143"/>
      <c r="C2051" s="143"/>
      <c r="D2051" s="143"/>
      <c r="E2051" s="144"/>
      <c r="F2051" s="144"/>
    </row>
    <row r="2052" spans="2:6" x14ac:dyDescent="0.35">
      <c r="B2052" s="143"/>
      <c r="C2052" s="143"/>
      <c r="D2052" s="143"/>
      <c r="E2052" s="144"/>
      <c r="F2052" s="144"/>
    </row>
    <row r="2053" spans="2:6" x14ac:dyDescent="0.35">
      <c r="B2053" s="143"/>
      <c r="C2053" s="143"/>
      <c r="D2053" s="143"/>
      <c r="E2053" s="144"/>
      <c r="F2053" s="144"/>
    </row>
    <row r="2054" spans="2:6" x14ac:dyDescent="0.35">
      <c r="B2054" s="143"/>
      <c r="C2054" s="143"/>
      <c r="D2054" s="143"/>
      <c r="E2054" s="144"/>
      <c r="F2054" s="144"/>
    </row>
    <row r="2055" spans="2:6" x14ac:dyDescent="0.35">
      <c r="B2055" s="143"/>
      <c r="C2055" s="143"/>
      <c r="D2055" s="143"/>
      <c r="E2055" s="144"/>
      <c r="F2055" s="144"/>
    </row>
    <row r="2056" spans="2:6" x14ac:dyDescent="0.35">
      <c r="B2056" s="143"/>
      <c r="C2056" s="143"/>
      <c r="D2056" s="143"/>
      <c r="E2056" s="144"/>
      <c r="F2056" s="144"/>
    </row>
    <row r="2057" spans="2:6" x14ac:dyDescent="0.35">
      <c r="B2057" s="143"/>
      <c r="C2057" s="143"/>
      <c r="D2057" s="143"/>
      <c r="E2057" s="144"/>
      <c r="F2057" s="144"/>
    </row>
    <row r="2058" spans="2:6" x14ac:dyDescent="0.35">
      <c r="B2058" s="143"/>
      <c r="C2058" s="143"/>
      <c r="D2058" s="143"/>
      <c r="E2058" s="144"/>
      <c r="F2058" s="144"/>
    </row>
    <row r="2059" spans="2:6" x14ac:dyDescent="0.35">
      <c r="B2059" s="143"/>
      <c r="C2059" s="143"/>
      <c r="D2059" s="143"/>
      <c r="E2059" s="144"/>
      <c r="F2059" s="144"/>
    </row>
    <row r="2060" spans="2:6" x14ac:dyDescent="0.35">
      <c r="B2060" s="143"/>
      <c r="C2060" s="143"/>
      <c r="D2060" s="143"/>
      <c r="E2060" s="144"/>
      <c r="F2060" s="144"/>
    </row>
    <row r="2061" spans="2:6" x14ac:dyDescent="0.35">
      <c r="B2061" s="143"/>
      <c r="C2061" s="143"/>
      <c r="D2061" s="143"/>
      <c r="E2061" s="144"/>
      <c r="F2061" s="144"/>
    </row>
    <row r="2062" spans="2:6" x14ac:dyDescent="0.35">
      <c r="B2062" s="143"/>
      <c r="C2062" s="143"/>
      <c r="D2062" s="143"/>
      <c r="E2062" s="144"/>
      <c r="F2062" s="144"/>
    </row>
    <row r="2063" spans="2:6" x14ac:dyDescent="0.35">
      <c r="B2063" s="143"/>
      <c r="C2063" s="143"/>
      <c r="D2063" s="143"/>
      <c r="E2063" s="144"/>
      <c r="F2063" s="144"/>
    </row>
    <row r="2064" spans="2:6" x14ac:dyDescent="0.35">
      <c r="B2064" s="143"/>
      <c r="C2064" s="143"/>
      <c r="D2064" s="143"/>
      <c r="E2064" s="144"/>
      <c r="F2064" s="144"/>
    </row>
    <row r="2065" spans="2:6" x14ac:dyDescent="0.35">
      <c r="B2065" s="143"/>
      <c r="C2065" s="143"/>
      <c r="D2065" s="143"/>
      <c r="E2065" s="144"/>
      <c r="F2065" s="144"/>
    </row>
    <row r="2066" spans="2:6" x14ac:dyDescent="0.35">
      <c r="B2066" s="143"/>
      <c r="C2066" s="143"/>
      <c r="D2066" s="143"/>
      <c r="E2066" s="144"/>
      <c r="F2066" s="144"/>
    </row>
    <row r="2067" spans="2:6" x14ac:dyDescent="0.35">
      <c r="B2067" s="143"/>
      <c r="C2067" s="143"/>
      <c r="D2067" s="143"/>
      <c r="E2067" s="144"/>
      <c r="F2067" s="144"/>
    </row>
    <row r="2068" spans="2:6" x14ac:dyDescent="0.35">
      <c r="B2068" s="143"/>
      <c r="C2068" s="143"/>
      <c r="D2068" s="143"/>
      <c r="E2068" s="144"/>
      <c r="F2068" s="144"/>
    </row>
    <row r="2069" spans="2:6" x14ac:dyDescent="0.35">
      <c r="B2069" s="143"/>
      <c r="C2069" s="143"/>
      <c r="D2069" s="143"/>
      <c r="E2069" s="144"/>
      <c r="F2069" s="144"/>
    </row>
    <row r="2070" spans="2:6" x14ac:dyDescent="0.35">
      <c r="B2070" s="143"/>
      <c r="C2070" s="143"/>
      <c r="D2070" s="143"/>
      <c r="E2070" s="144"/>
      <c r="F2070" s="144"/>
    </row>
    <row r="2071" spans="2:6" x14ac:dyDescent="0.35">
      <c r="B2071" s="143"/>
      <c r="C2071" s="143"/>
      <c r="D2071" s="143"/>
      <c r="E2071" s="144"/>
      <c r="F2071" s="144"/>
    </row>
    <row r="2072" spans="2:6" x14ac:dyDescent="0.35">
      <c r="B2072" s="143"/>
      <c r="C2072" s="143"/>
      <c r="D2072" s="143"/>
      <c r="E2072" s="144"/>
      <c r="F2072" s="144"/>
    </row>
    <row r="2073" spans="2:6" x14ac:dyDescent="0.35">
      <c r="B2073" s="143"/>
      <c r="C2073" s="143"/>
      <c r="D2073" s="143"/>
      <c r="E2073" s="144"/>
      <c r="F2073" s="144"/>
    </row>
    <row r="2074" spans="2:6" x14ac:dyDescent="0.35">
      <c r="B2074" s="143"/>
      <c r="C2074" s="143"/>
      <c r="D2074" s="143"/>
      <c r="E2074" s="144"/>
      <c r="F2074" s="144"/>
    </row>
    <row r="2075" spans="2:6" x14ac:dyDescent="0.35">
      <c r="B2075" s="143"/>
      <c r="C2075" s="143"/>
      <c r="D2075" s="143"/>
      <c r="E2075" s="144"/>
      <c r="F2075" s="144"/>
    </row>
    <row r="2076" spans="2:6" x14ac:dyDescent="0.35">
      <c r="B2076" s="143"/>
      <c r="C2076" s="143"/>
      <c r="D2076" s="143"/>
      <c r="E2076" s="144"/>
      <c r="F2076" s="144"/>
    </row>
    <row r="2077" spans="2:6" x14ac:dyDescent="0.35">
      <c r="B2077" s="143"/>
      <c r="C2077" s="143"/>
      <c r="D2077" s="143"/>
      <c r="E2077" s="144"/>
      <c r="F2077" s="144"/>
    </row>
    <row r="2078" spans="2:6" x14ac:dyDescent="0.35">
      <c r="B2078" s="143"/>
      <c r="C2078" s="143"/>
      <c r="D2078" s="143"/>
      <c r="E2078" s="144"/>
      <c r="F2078" s="144"/>
    </row>
    <row r="2079" spans="2:6" x14ac:dyDescent="0.35">
      <c r="B2079" s="143"/>
      <c r="C2079" s="143"/>
      <c r="D2079" s="143"/>
      <c r="E2079" s="144"/>
      <c r="F2079" s="144"/>
    </row>
    <row r="2080" spans="2:6" x14ac:dyDescent="0.35">
      <c r="B2080" s="143"/>
      <c r="C2080" s="143"/>
      <c r="D2080" s="143"/>
      <c r="E2080" s="144"/>
      <c r="F2080" s="144"/>
    </row>
    <row r="2081" spans="2:6" x14ac:dyDescent="0.35">
      <c r="B2081" s="143"/>
      <c r="C2081" s="143"/>
      <c r="D2081" s="143"/>
      <c r="E2081" s="144"/>
      <c r="F2081" s="144"/>
    </row>
    <row r="2082" spans="2:6" x14ac:dyDescent="0.35">
      <c r="B2082" s="143"/>
      <c r="C2082" s="143"/>
      <c r="D2082" s="143"/>
      <c r="E2082" s="144"/>
      <c r="F2082" s="144"/>
    </row>
    <row r="2083" spans="2:6" x14ac:dyDescent="0.35">
      <c r="B2083" s="143"/>
      <c r="C2083" s="143"/>
      <c r="D2083" s="143"/>
      <c r="E2083" s="144"/>
      <c r="F2083" s="144"/>
    </row>
    <row r="2084" spans="2:6" x14ac:dyDescent="0.35">
      <c r="B2084" s="143"/>
      <c r="C2084" s="143"/>
      <c r="D2084" s="143"/>
      <c r="E2084" s="144"/>
      <c r="F2084" s="144"/>
    </row>
    <row r="2085" spans="2:6" x14ac:dyDescent="0.35">
      <c r="B2085" s="143"/>
      <c r="C2085" s="143"/>
      <c r="D2085" s="143"/>
      <c r="E2085" s="144"/>
      <c r="F2085" s="144"/>
    </row>
    <row r="2086" spans="2:6" x14ac:dyDescent="0.35">
      <c r="B2086" s="143"/>
      <c r="C2086" s="143"/>
      <c r="D2086" s="143"/>
      <c r="E2086" s="144"/>
      <c r="F2086" s="144"/>
    </row>
    <row r="2087" spans="2:6" x14ac:dyDescent="0.35">
      <c r="B2087" s="143"/>
      <c r="C2087" s="143"/>
      <c r="D2087" s="143"/>
      <c r="E2087" s="144"/>
      <c r="F2087" s="144"/>
    </row>
    <row r="2088" spans="2:6" x14ac:dyDescent="0.35">
      <c r="B2088" s="143"/>
      <c r="C2088" s="143"/>
      <c r="D2088" s="143"/>
      <c r="E2088" s="144"/>
      <c r="F2088" s="144"/>
    </row>
    <row r="2089" spans="2:6" x14ac:dyDescent="0.35">
      <c r="B2089" s="143"/>
      <c r="C2089" s="143"/>
      <c r="D2089" s="143"/>
      <c r="E2089" s="144"/>
      <c r="F2089" s="144"/>
    </row>
    <row r="2090" spans="2:6" x14ac:dyDescent="0.35">
      <c r="B2090" s="143"/>
      <c r="C2090" s="143"/>
      <c r="D2090" s="143"/>
      <c r="E2090" s="144"/>
      <c r="F2090" s="144"/>
    </row>
    <row r="2091" spans="2:6" x14ac:dyDescent="0.35">
      <c r="B2091" s="143"/>
      <c r="C2091" s="143"/>
      <c r="D2091" s="143"/>
      <c r="E2091" s="144"/>
      <c r="F2091" s="144"/>
    </row>
    <row r="2092" spans="2:6" x14ac:dyDescent="0.35">
      <c r="B2092" s="143"/>
      <c r="C2092" s="143"/>
      <c r="D2092" s="143"/>
      <c r="E2092" s="144"/>
      <c r="F2092" s="144"/>
    </row>
    <row r="2093" spans="2:6" x14ac:dyDescent="0.35">
      <c r="B2093" s="143"/>
      <c r="C2093" s="143"/>
      <c r="D2093" s="143"/>
      <c r="E2093" s="144"/>
      <c r="F2093" s="144"/>
    </row>
    <row r="2094" spans="2:6" x14ac:dyDescent="0.35">
      <c r="B2094" s="143"/>
      <c r="C2094" s="143"/>
      <c r="D2094" s="143"/>
      <c r="E2094" s="144"/>
      <c r="F2094" s="144"/>
    </row>
    <row r="2095" spans="2:6" x14ac:dyDescent="0.35">
      <c r="B2095" s="143"/>
      <c r="C2095" s="143"/>
      <c r="D2095" s="143"/>
      <c r="E2095" s="144"/>
      <c r="F2095" s="144"/>
    </row>
    <row r="2096" spans="2:6" x14ac:dyDescent="0.35">
      <c r="B2096" s="143"/>
      <c r="C2096" s="143"/>
      <c r="D2096" s="143"/>
      <c r="E2096" s="144"/>
      <c r="F2096" s="144"/>
    </row>
    <row r="2097" spans="2:6" x14ac:dyDescent="0.35">
      <c r="B2097" s="143"/>
      <c r="C2097" s="143"/>
      <c r="D2097" s="143"/>
      <c r="E2097" s="144"/>
      <c r="F2097" s="144"/>
    </row>
    <row r="2098" spans="2:6" x14ac:dyDescent="0.35">
      <c r="B2098" s="143"/>
      <c r="C2098" s="143"/>
      <c r="D2098" s="143"/>
      <c r="E2098" s="144"/>
      <c r="F2098" s="144"/>
    </row>
    <row r="2099" spans="2:6" x14ac:dyDescent="0.35">
      <c r="B2099" s="143"/>
      <c r="C2099" s="143"/>
      <c r="D2099" s="143"/>
      <c r="E2099" s="144"/>
      <c r="F2099" s="144"/>
    </row>
    <row r="2100" spans="2:6" x14ac:dyDescent="0.35">
      <c r="B2100" s="143"/>
      <c r="C2100" s="143"/>
      <c r="D2100" s="143"/>
      <c r="E2100" s="144"/>
      <c r="F2100" s="144"/>
    </row>
    <row r="2101" spans="2:6" x14ac:dyDescent="0.35">
      <c r="B2101" s="143"/>
      <c r="C2101" s="143"/>
      <c r="D2101" s="143"/>
      <c r="E2101" s="144"/>
      <c r="F2101" s="144"/>
    </row>
    <row r="2102" spans="2:6" x14ac:dyDescent="0.35">
      <c r="B2102" s="143"/>
      <c r="C2102" s="143"/>
      <c r="D2102" s="143"/>
      <c r="E2102" s="144"/>
      <c r="F2102" s="144"/>
    </row>
    <row r="2103" spans="2:6" x14ac:dyDescent="0.35">
      <c r="B2103" s="143"/>
      <c r="C2103" s="143"/>
      <c r="D2103" s="143"/>
      <c r="E2103" s="144"/>
      <c r="F2103" s="144"/>
    </row>
    <row r="2104" spans="2:6" x14ac:dyDescent="0.35">
      <c r="B2104" s="143"/>
      <c r="C2104" s="143"/>
      <c r="D2104" s="143"/>
      <c r="E2104" s="144"/>
      <c r="F2104" s="144"/>
    </row>
    <row r="2105" spans="2:6" x14ac:dyDescent="0.35">
      <c r="B2105" s="143"/>
      <c r="C2105" s="143"/>
      <c r="D2105" s="143"/>
      <c r="E2105" s="144"/>
      <c r="F2105" s="144"/>
    </row>
    <row r="2106" spans="2:6" x14ac:dyDescent="0.35">
      <c r="B2106" s="143"/>
      <c r="C2106" s="143"/>
      <c r="D2106" s="143"/>
      <c r="E2106" s="144"/>
      <c r="F2106" s="144"/>
    </row>
    <row r="2107" spans="2:6" x14ac:dyDescent="0.35">
      <c r="B2107" s="143"/>
      <c r="C2107" s="143"/>
      <c r="D2107" s="143"/>
      <c r="E2107" s="144"/>
      <c r="F2107" s="144"/>
    </row>
    <row r="2108" spans="2:6" x14ac:dyDescent="0.35">
      <c r="B2108" s="143"/>
      <c r="C2108" s="143"/>
      <c r="D2108" s="143"/>
      <c r="E2108" s="144"/>
      <c r="F2108" s="144"/>
    </row>
    <row r="2109" spans="2:6" x14ac:dyDescent="0.35">
      <c r="B2109" s="143"/>
      <c r="C2109" s="143"/>
      <c r="D2109" s="143"/>
      <c r="E2109" s="144"/>
      <c r="F2109" s="144"/>
    </row>
    <row r="2110" spans="2:6" x14ac:dyDescent="0.35">
      <c r="B2110" s="143"/>
      <c r="C2110" s="143"/>
      <c r="D2110" s="143"/>
      <c r="E2110" s="144"/>
      <c r="F2110" s="144"/>
    </row>
    <row r="2111" spans="2:6" x14ac:dyDescent="0.35">
      <c r="B2111" s="143"/>
      <c r="C2111" s="143"/>
      <c r="D2111" s="143"/>
      <c r="E2111" s="144"/>
      <c r="F2111" s="144"/>
    </row>
    <row r="2112" spans="2:6" x14ac:dyDescent="0.35">
      <c r="B2112" s="143"/>
      <c r="C2112" s="143"/>
      <c r="D2112" s="143"/>
      <c r="E2112" s="144"/>
      <c r="F2112" s="144"/>
    </row>
    <row r="2113" spans="2:6" x14ac:dyDescent="0.35">
      <c r="B2113" s="143"/>
      <c r="C2113" s="143"/>
      <c r="D2113" s="143"/>
      <c r="E2113" s="144"/>
      <c r="F2113" s="144"/>
    </row>
    <row r="2114" spans="2:6" x14ac:dyDescent="0.35">
      <c r="B2114" s="143"/>
      <c r="C2114" s="143"/>
      <c r="D2114" s="143"/>
      <c r="E2114" s="144"/>
      <c r="F2114" s="144"/>
    </row>
    <row r="2115" spans="2:6" x14ac:dyDescent="0.35">
      <c r="B2115" s="143"/>
      <c r="C2115" s="143"/>
      <c r="D2115" s="143"/>
      <c r="E2115" s="144"/>
      <c r="F2115" s="144"/>
    </row>
    <row r="2116" spans="2:6" x14ac:dyDescent="0.35">
      <c r="B2116" s="143"/>
      <c r="C2116" s="143"/>
      <c r="D2116" s="143"/>
      <c r="E2116" s="144"/>
      <c r="F2116" s="144"/>
    </row>
    <row r="2117" spans="2:6" x14ac:dyDescent="0.35">
      <c r="B2117" s="143"/>
      <c r="C2117" s="143"/>
      <c r="D2117" s="143"/>
      <c r="E2117" s="144"/>
      <c r="F2117" s="144"/>
    </row>
    <row r="2118" spans="2:6" x14ac:dyDescent="0.35">
      <c r="B2118" s="143"/>
      <c r="C2118" s="143"/>
      <c r="D2118" s="143"/>
      <c r="E2118" s="144"/>
      <c r="F2118" s="144"/>
    </row>
    <row r="2119" spans="2:6" x14ac:dyDescent="0.35">
      <c r="B2119" s="143"/>
      <c r="C2119" s="143"/>
      <c r="D2119" s="143"/>
      <c r="E2119" s="144"/>
      <c r="F2119" s="144"/>
    </row>
    <row r="2120" spans="2:6" x14ac:dyDescent="0.35">
      <c r="B2120" s="143"/>
      <c r="C2120" s="143"/>
      <c r="D2120" s="143"/>
      <c r="E2120" s="144"/>
      <c r="F2120" s="144"/>
    </row>
    <row r="2121" spans="2:6" x14ac:dyDescent="0.35">
      <c r="B2121" s="143"/>
      <c r="C2121" s="143"/>
      <c r="D2121" s="143"/>
      <c r="E2121" s="144"/>
      <c r="F2121" s="144"/>
    </row>
    <row r="2122" spans="2:6" x14ac:dyDescent="0.35">
      <c r="B2122" s="143"/>
      <c r="C2122" s="143"/>
      <c r="D2122" s="143"/>
      <c r="E2122" s="144"/>
      <c r="F2122" s="144"/>
    </row>
    <row r="2123" spans="2:6" x14ac:dyDescent="0.35">
      <c r="B2123" s="143"/>
      <c r="C2123" s="143"/>
      <c r="D2123" s="143"/>
      <c r="E2123" s="144"/>
      <c r="F2123" s="144"/>
    </row>
    <row r="2124" spans="2:6" x14ac:dyDescent="0.35">
      <c r="B2124" s="143"/>
      <c r="C2124" s="143"/>
      <c r="D2124" s="143"/>
      <c r="E2124" s="144"/>
      <c r="F2124" s="144"/>
    </row>
    <row r="2125" spans="2:6" x14ac:dyDescent="0.35">
      <c r="B2125" s="143"/>
      <c r="C2125" s="143"/>
      <c r="D2125" s="143"/>
      <c r="E2125" s="144"/>
      <c r="F2125" s="144"/>
    </row>
    <row r="2126" spans="2:6" x14ac:dyDescent="0.35">
      <c r="B2126" s="143"/>
      <c r="C2126" s="143"/>
      <c r="D2126" s="143"/>
      <c r="E2126" s="144"/>
      <c r="F2126" s="144"/>
    </row>
    <row r="2127" spans="2:6" x14ac:dyDescent="0.35">
      <c r="B2127" s="143"/>
      <c r="C2127" s="143"/>
      <c r="D2127" s="143"/>
      <c r="E2127" s="144"/>
      <c r="F2127" s="144"/>
    </row>
    <row r="2128" spans="2:6" x14ac:dyDescent="0.35">
      <c r="B2128" s="143"/>
      <c r="C2128" s="143"/>
      <c r="D2128" s="143"/>
      <c r="E2128" s="144"/>
      <c r="F2128" s="144"/>
    </row>
    <row r="2129" spans="2:6" x14ac:dyDescent="0.35">
      <c r="B2129" s="143"/>
      <c r="C2129" s="143"/>
      <c r="D2129" s="143"/>
      <c r="E2129" s="144"/>
      <c r="F2129" s="144"/>
    </row>
    <row r="2130" spans="2:6" x14ac:dyDescent="0.35">
      <c r="B2130" s="143"/>
      <c r="C2130" s="143"/>
      <c r="D2130" s="143"/>
      <c r="E2130" s="144"/>
      <c r="F2130" s="144"/>
    </row>
    <row r="2131" spans="2:6" x14ac:dyDescent="0.35">
      <c r="B2131" s="143"/>
      <c r="C2131" s="143"/>
      <c r="D2131" s="143"/>
      <c r="E2131" s="144"/>
      <c r="F2131" s="144"/>
    </row>
    <row r="2132" spans="2:6" x14ac:dyDescent="0.35">
      <c r="B2132" s="143"/>
      <c r="C2132" s="143"/>
      <c r="D2132" s="143"/>
      <c r="E2132" s="144"/>
      <c r="F2132" s="144"/>
    </row>
    <row r="2133" spans="2:6" x14ac:dyDescent="0.35">
      <c r="B2133" s="143"/>
      <c r="C2133" s="143"/>
      <c r="D2133" s="143"/>
      <c r="E2133" s="144"/>
      <c r="F2133" s="144"/>
    </row>
    <row r="2134" spans="2:6" x14ac:dyDescent="0.35">
      <c r="B2134" s="143"/>
      <c r="C2134" s="143"/>
      <c r="D2134" s="143"/>
      <c r="E2134" s="144"/>
      <c r="F2134" s="144"/>
    </row>
    <row r="2135" spans="2:6" x14ac:dyDescent="0.35">
      <c r="B2135" s="143"/>
      <c r="C2135" s="143"/>
      <c r="D2135" s="143"/>
      <c r="E2135" s="144"/>
      <c r="F2135" s="144"/>
    </row>
    <row r="2136" spans="2:6" x14ac:dyDescent="0.35">
      <c r="B2136" s="143"/>
      <c r="C2136" s="143"/>
      <c r="D2136" s="143"/>
      <c r="E2136" s="144"/>
      <c r="F2136" s="144"/>
    </row>
    <row r="2137" spans="2:6" x14ac:dyDescent="0.35">
      <c r="B2137" s="143"/>
      <c r="C2137" s="143"/>
      <c r="D2137" s="143"/>
      <c r="E2137" s="144"/>
      <c r="F2137" s="144"/>
    </row>
    <row r="2138" spans="2:6" x14ac:dyDescent="0.35">
      <c r="B2138" s="143"/>
      <c r="C2138" s="143"/>
      <c r="D2138" s="143"/>
      <c r="E2138" s="144"/>
      <c r="F2138" s="144"/>
    </row>
    <row r="2139" spans="2:6" x14ac:dyDescent="0.35">
      <c r="B2139" s="143"/>
      <c r="C2139" s="143"/>
      <c r="D2139" s="143"/>
      <c r="E2139" s="144"/>
      <c r="F2139" s="144"/>
    </row>
    <row r="2140" spans="2:6" x14ac:dyDescent="0.35">
      <c r="B2140" s="143"/>
      <c r="C2140" s="143"/>
      <c r="D2140" s="143"/>
      <c r="E2140" s="144"/>
      <c r="F2140" s="144"/>
    </row>
    <row r="2141" spans="2:6" x14ac:dyDescent="0.35">
      <c r="B2141" s="143"/>
      <c r="C2141" s="143"/>
      <c r="D2141" s="143"/>
      <c r="E2141" s="144"/>
      <c r="F2141" s="144"/>
    </row>
    <row r="2142" spans="2:6" x14ac:dyDescent="0.35">
      <c r="B2142" s="143"/>
      <c r="C2142" s="143"/>
      <c r="D2142" s="143"/>
      <c r="E2142" s="144"/>
      <c r="F2142" s="144"/>
    </row>
    <row r="2143" spans="2:6" x14ac:dyDescent="0.35">
      <c r="B2143" s="143"/>
      <c r="C2143" s="143"/>
      <c r="D2143" s="143"/>
      <c r="E2143" s="144"/>
      <c r="F2143" s="144"/>
    </row>
    <row r="2144" spans="2:6" x14ac:dyDescent="0.35">
      <c r="B2144" s="143"/>
      <c r="C2144" s="143"/>
      <c r="D2144" s="143"/>
      <c r="E2144" s="144"/>
      <c r="F2144" s="144"/>
    </row>
    <row r="2145" spans="2:6" x14ac:dyDescent="0.35">
      <c r="B2145" s="143"/>
      <c r="C2145" s="143"/>
      <c r="D2145" s="143"/>
      <c r="E2145" s="144"/>
      <c r="F2145" s="144"/>
    </row>
    <row r="2146" spans="2:6" x14ac:dyDescent="0.35">
      <c r="B2146" s="143"/>
      <c r="C2146" s="143"/>
      <c r="D2146" s="143"/>
      <c r="E2146" s="144"/>
      <c r="F2146" s="144"/>
    </row>
    <row r="2147" spans="2:6" x14ac:dyDescent="0.35">
      <c r="B2147" s="143"/>
      <c r="C2147" s="143"/>
      <c r="D2147" s="143"/>
      <c r="E2147" s="144"/>
      <c r="F2147" s="144"/>
    </row>
    <row r="2148" spans="2:6" x14ac:dyDescent="0.35">
      <c r="B2148" s="143"/>
      <c r="C2148" s="143"/>
      <c r="D2148" s="143"/>
      <c r="E2148" s="144"/>
      <c r="F2148" s="144"/>
    </row>
    <row r="2149" spans="2:6" x14ac:dyDescent="0.35">
      <c r="B2149" s="143"/>
      <c r="C2149" s="143"/>
      <c r="D2149" s="143"/>
      <c r="E2149" s="144"/>
      <c r="F2149" s="144"/>
    </row>
    <row r="2150" spans="2:6" x14ac:dyDescent="0.35">
      <c r="B2150" s="143"/>
      <c r="C2150" s="143"/>
      <c r="D2150" s="143"/>
      <c r="E2150" s="144"/>
      <c r="F2150" s="144"/>
    </row>
    <row r="2151" spans="2:6" x14ac:dyDescent="0.35">
      <c r="B2151" s="143"/>
      <c r="C2151" s="143"/>
      <c r="D2151" s="143"/>
      <c r="E2151" s="144"/>
      <c r="F2151" s="144"/>
    </row>
    <row r="2152" spans="2:6" x14ac:dyDescent="0.35">
      <c r="B2152" s="143"/>
      <c r="C2152" s="143"/>
      <c r="D2152" s="143"/>
      <c r="E2152" s="144"/>
      <c r="F2152" s="144"/>
    </row>
    <row r="2153" spans="2:6" x14ac:dyDescent="0.35">
      <c r="B2153" s="143"/>
      <c r="C2153" s="143"/>
      <c r="D2153" s="143"/>
      <c r="E2153" s="144"/>
      <c r="F2153" s="144"/>
    </row>
    <row r="2154" spans="2:6" x14ac:dyDescent="0.35">
      <c r="B2154" s="143"/>
      <c r="C2154" s="143"/>
      <c r="D2154" s="143"/>
      <c r="E2154" s="144"/>
      <c r="F2154" s="144"/>
    </row>
    <row r="2155" spans="2:6" x14ac:dyDescent="0.35">
      <c r="B2155" s="143"/>
      <c r="C2155" s="143"/>
      <c r="D2155" s="143"/>
      <c r="E2155" s="144"/>
      <c r="F2155" s="144"/>
    </row>
    <row r="2156" spans="2:6" x14ac:dyDescent="0.35">
      <c r="B2156" s="143"/>
      <c r="C2156" s="143"/>
      <c r="D2156" s="143"/>
      <c r="E2156" s="144"/>
      <c r="F2156" s="144"/>
    </row>
    <row r="2157" spans="2:6" x14ac:dyDescent="0.35">
      <c r="B2157" s="143"/>
      <c r="C2157" s="143"/>
      <c r="D2157" s="143"/>
      <c r="E2157" s="144"/>
      <c r="F2157" s="144"/>
    </row>
    <row r="2158" spans="2:6" x14ac:dyDescent="0.35">
      <c r="B2158" s="143"/>
      <c r="C2158" s="143"/>
      <c r="D2158" s="143"/>
      <c r="E2158" s="144"/>
      <c r="F2158" s="144"/>
    </row>
    <row r="2159" spans="2:6" x14ac:dyDescent="0.35">
      <c r="B2159" s="143"/>
      <c r="C2159" s="143"/>
      <c r="D2159" s="143"/>
      <c r="E2159" s="144"/>
      <c r="F2159" s="144"/>
    </row>
    <row r="2160" spans="2:6" x14ac:dyDescent="0.35">
      <c r="B2160" s="143"/>
      <c r="C2160" s="143"/>
      <c r="D2160" s="143"/>
      <c r="E2160" s="144"/>
      <c r="F2160" s="144"/>
    </row>
    <row r="2161" spans="2:6" x14ac:dyDescent="0.35">
      <c r="B2161" s="143"/>
      <c r="C2161" s="143"/>
      <c r="D2161" s="143"/>
      <c r="E2161" s="144"/>
      <c r="F2161" s="144"/>
    </row>
    <row r="2162" spans="2:6" x14ac:dyDescent="0.35">
      <c r="B2162" s="143"/>
      <c r="C2162" s="143"/>
      <c r="D2162" s="143"/>
      <c r="E2162" s="144"/>
      <c r="F2162" s="144"/>
    </row>
    <row r="2163" spans="2:6" x14ac:dyDescent="0.35">
      <c r="B2163" s="143"/>
      <c r="C2163" s="143"/>
      <c r="D2163" s="143"/>
      <c r="E2163" s="144"/>
      <c r="F2163" s="144"/>
    </row>
    <row r="2164" spans="2:6" x14ac:dyDescent="0.35">
      <c r="B2164" s="143"/>
      <c r="C2164" s="143"/>
      <c r="D2164" s="143"/>
      <c r="E2164" s="144"/>
      <c r="F2164" s="144"/>
    </row>
    <row r="2165" spans="2:6" x14ac:dyDescent="0.35">
      <c r="B2165" s="143"/>
      <c r="C2165" s="143"/>
      <c r="D2165" s="143"/>
      <c r="E2165" s="144"/>
      <c r="F2165" s="144"/>
    </row>
    <row r="2166" spans="2:6" x14ac:dyDescent="0.35">
      <c r="B2166" s="143"/>
      <c r="C2166" s="143"/>
      <c r="D2166" s="143"/>
      <c r="E2166" s="144"/>
      <c r="F2166" s="144"/>
    </row>
    <row r="2167" spans="2:6" x14ac:dyDescent="0.35">
      <c r="B2167" s="143"/>
      <c r="C2167" s="143"/>
      <c r="D2167" s="143"/>
      <c r="E2167" s="144"/>
      <c r="F2167" s="144"/>
    </row>
    <row r="2168" spans="2:6" x14ac:dyDescent="0.35">
      <c r="B2168" s="143"/>
      <c r="C2168" s="143"/>
      <c r="D2168" s="143"/>
      <c r="E2168" s="144"/>
      <c r="F2168" s="144"/>
    </row>
    <row r="2169" spans="2:6" x14ac:dyDescent="0.35">
      <c r="B2169" s="143"/>
      <c r="C2169" s="143"/>
      <c r="D2169" s="143"/>
      <c r="E2169" s="144"/>
      <c r="F2169" s="144"/>
    </row>
    <row r="2170" spans="2:6" x14ac:dyDescent="0.35">
      <c r="B2170" s="143"/>
      <c r="C2170" s="143"/>
      <c r="D2170" s="143"/>
      <c r="E2170" s="144"/>
      <c r="F2170" s="144"/>
    </row>
    <row r="2171" spans="2:6" x14ac:dyDescent="0.35">
      <c r="B2171" s="143"/>
      <c r="C2171" s="143"/>
      <c r="D2171" s="143"/>
      <c r="E2171" s="144"/>
      <c r="F2171" s="144"/>
    </row>
    <row r="2172" spans="2:6" x14ac:dyDescent="0.35">
      <c r="B2172" s="143"/>
      <c r="C2172" s="143"/>
      <c r="D2172" s="143"/>
      <c r="E2172" s="144"/>
      <c r="F2172" s="144"/>
    </row>
    <row r="2173" spans="2:6" x14ac:dyDescent="0.35">
      <c r="B2173" s="143"/>
      <c r="C2173" s="143"/>
      <c r="D2173" s="143"/>
      <c r="E2173" s="144"/>
      <c r="F2173" s="144"/>
    </row>
    <row r="2174" spans="2:6" x14ac:dyDescent="0.35">
      <c r="B2174" s="143"/>
      <c r="C2174" s="143"/>
      <c r="D2174" s="143"/>
      <c r="E2174" s="144"/>
      <c r="F2174" s="144"/>
    </row>
    <row r="2175" spans="2:6" x14ac:dyDescent="0.35">
      <c r="B2175" s="143"/>
      <c r="C2175" s="143"/>
      <c r="D2175" s="143"/>
      <c r="E2175" s="144"/>
      <c r="F2175" s="144"/>
    </row>
    <row r="2176" spans="2:6" x14ac:dyDescent="0.35">
      <c r="B2176" s="143"/>
      <c r="C2176" s="143"/>
      <c r="D2176" s="143"/>
      <c r="E2176" s="144"/>
      <c r="F2176" s="144"/>
    </row>
    <row r="2177" spans="2:6" x14ac:dyDescent="0.35">
      <c r="B2177" s="143"/>
      <c r="C2177" s="143"/>
      <c r="D2177" s="143"/>
      <c r="E2177" s="144"/>
      <c r="F2177" s="144"/>
    </row>
    <row r="2178" spans="2:6" x14ac:dyDescent="0.35">
      <c r="B2178" s="143"/>
      <c r="C2178" s="143"/>
      <c r="D2178" s="143"/>
      <c r="E2178" s="144"/>
      <c r="F2178" s="144"/>
    </row>
    <row r="2179" spans="2:6" x14ac:dyDescent="0.35">
      <c r="B2179" s="143"/>
      <c r="C2179" s="143"/>
      <c r="D2179" s="143"/>
      <c r="E2179" s="144"/>
      <c r="F2179" s="144"/>
    </row>
    <row r="2180" spans="2:6" x14ac:dyDescent="0.35">
      <c r="B2180" s="143"/>
      <c r="C2180" s="143"/>
      <c r="D2180" s="143"/>
      <c r="E2180" s="144"/>
      <c r="F2180" s="144"/>
    </row>
    <row r="2181" spans="2:6" x14ac:dyDescent="0.35">
      <c r="B2181" s="143"/>
      <c r="C2181" s="143"/>
      <c r="D2181" s="143"/>
      <c r="E2181" s="144"/>
      <c r="F2181" s="144"/>
    </row>
    <row r="2182" spans="2:6" x14ac:dyDescent="0.35">
      <c r="B2182" s="143"/>
      <c r="C2182" s="143"/>
      <c r="D2182" s="143"/>
      <c r="E2182" s="144"/>
      <c r="F2182" s="144"/>
    </row>
    <row r="2183" spans="2:6" x14ac:dyDescent="0.35">
      <c r="B2183" s="143"/>
      <c r="C2183" s="143"/>
      <c r="D2183" s="143"/>
      <c r="E2183" s="144"/>
      <c r="F2183" s="144"/>
    </row>
    <row r="2184" spans="2:6" x14ac:dyDescent="0.35">
      <c r="B2184" s="143"/>
      <c r="C2184" s="143"/>
      <c r="D2184" s="143"/>
      <c r="E2184" s="144"/>
      <c r="F2184" s="144"/>
    </row>
    <row r="2185" spans="2:6" x14ac:dyDescent="0.35">
      <c r="B2185" s="143"/>
      <c r="C2185" s="143"/>
      <c r="D2185" s="143"/>
      <c r="E2185" s="144"/>
      <c r="F2185" s="144"/>
    </row>
    <row r="2186" spans="2:6" x14ac:dyDescent="0.35">
      <c r="B2186" s="143"/>
      <c r="C2186" s="143"/>
      <c r="D2186" s="143"/>
      <c r="E2186" s="144"/>
      <c r="F2186" s="144"/>
    </row>
    <row r="2187" spans="2:6" x14ac:dyDescent="0.35">
      <c r="B2187" s="143"/>
      <c r="C2187" s="143"/>
      <c r="D2187" s="143"/>
      <c r="E2187" s="144"/>
      <c r="F2187" s="144"/>
    </row>
    <row r="2188" spans="2:6" x14ac:dyDescent="0.35">
      <c r="B2188" s="143"/>
      <c r="C2188" s="143"/>
      <c r="D2188" s="143"/>
      <c r="E2188" s="144"/>
      <c r="F2188" s="144"/>
    </row>
    <row r="2189" spans="2:6" x14ac:dyDescent="0.35">
      <c r="B2189" s="143"/>
      <c r="C2189" s="143"/>
      <c r="D2189" s="143"/>
      <c r="E2189" s="144"/>
      <c r="F2189" s="144"/>
    </row>
    <row r="2190" spans="2:6" x14ac:dyDescent="0.35">
      <c r="B2190" s="143"/>
      <c r="C2190" s="143"/>
      <c r="D2190" s="143"/>
      <c r="E2190" s="144"/>
      <c r="F2190" s="144"/>
    </row>
    <row r="2191" spans="2:6" x14ac:dyDescent="0.35">
      <c r="B2191" s="143"/>
      <c r="C2191" s="143"/>
      <c r="D2191" s="143"/>
      <c r="E2191" s="144"/>
      <c r="F2191" s="144"/>
    </row>
    <row r="2192" spans="2:6" x14ac:dyDescent="0.35">
      <c r="B2192" s="143"/>
      <c r="C2192" s="143"/>
      <c r="D2192" s="143"/>
      <c r="E2192" s="144"/>
      <c r="F2192" s="144"/>
    </row>
    <row r="2193" spans="2:6" x14ac:dyDescent="0.35">
      <c r="B2193" s="143"/>
      <c r="C2193" s="143"/>
      <c r="D2193" s="143"/>
      <c r="E2193" s="144"/>
      <c r="F2193" s="144"/>
    </row>
    <row r="2194" spans="2:6" x14ac:dyDescent="0.35">
      <c r="B2194" s="143"/>
      <c r="C2194" s="143"/>
      <c r="D2194" s="143"/>
      <c r="E2194" s="144"/>
      <c r="F2194" s="144"/>
    </row>
    <row r="2195" spans="2:6" x14ac:dyDescent="0.35">
      <c r="B2195" s="143"/>
      <c r="C2195" s="143"/>
      <c r="D2195" s="143"/>
      <c r="E2195" s="144"/>
      <c r="F2195" s="144"/>
    </row>
    <row r="2196" spans="2:6" x14ac:dyDescent="0.35">
      <c r="B2196" s="143"/>
      <c r="C2196" s="143"/>
      <c r="D2196" s="143"/>
      <c r="E2196" s="144"/>
      <c r="F2196" s="144"/>
    </row>
    <row r="2197" spans="2:6" x14ac:dyDescent="0.35">
      <c r="B2197" s="143"/>
      <c r="C2197" s="143"/>
      <c r="D2197" s="143"/>
      <c r="E2197" s="144"/>
      <c r="F2197" s="144"/>
    </row>
    <row r="2198" spans="2:6" x14ac:dyDescent="0.35">
      <c r="B2198" s="143"/>
      <c r="C2198" s="143"/>
      <c r="D2198" s="143"/>
      <c r="E2198" s="144"/>
      <c r="F2198" s="144"/>
    </row>
    <row r="2199" spans="2:6" x14ac:dyDescent="0.35">
      <c r="B2199" s="143"/>
      <c r="C2199" s="143"/>
      <c r="D2199" s="143"/>
      <c r="E2199" s="144"/>
      <c r="F2199" s="144"/>
    </row>
    <row r="2200" spans="2:6" x14ac:dyDescent="0.35">
      <c r="B2200" s="143"/>
      <c r="C2200" s="143"/>
      <c r="D2200" s="143"/>
      <c r="E2200" s="144"/>
      <c r="F2200" s="144"/>
    </row>
    <row r="2201" spans="2:6" x14ac:dyDescent="0.35">
      <c r="B2201" s="143"/>
      <c r="C2201" s="143"/>
      <c r="D2201" s="143"/>
      <c r="E2201" s="144"/>
      <c r="F2201" s="144"/>
    </row>
    <row r="2202" spans="2:6" x14ac:dyDescent="0.35">
      <c r="B2202" s="143"/>
      <c r="C2202" s="143"/>
      <c r="D2202" s="143"/>
      <c r="E2202" s="144"/>
      <c r="F2202" s="144"/>
    </row>
    <row r="2203" spans="2:6" x14ac:dyDescent="0.35">
      <c r="B2203" s="143"/>
      <c r="C2203" s="143"/>
      <c r="D2203" s="143"/>
      <c r="E2203" s="144"/>
      <c r="F2203" s="144"/>
    </row>
    <row r="2204" spans="2:6" x14ac:dyDescent="0.35">
      <c r="B2204" s="143"/>
      <c r="C2204" s="143"/>
      <c r="D2204" s="143"/>
      <c r="E2204" s="144"/>
      <c r="F2204" s="144"/>
    </row>
    <row r="2205" spans="2:6" x14ac:dyDescent="0.35">
      <c r="B2205" s="143"/>
      <c r="C2205" s="143"/>
      <c r="D2205" s="143"/>
      <c r="E2205" s="144"/>
      <c r="F2205" s="144"/>
    </row>
    <row r="2206" spans="2:6" x14ac:dyDescent="0.35">
      <c r="B2206" s="143"/>
      <c r="C2206" s="143"/>
      <c r="D2206" s="143"/>
      <c r="E2206" s="144"/>
      <c r="F2206" s="144"/>
    </row>
    <row r="2207" spans="2:6" x14ac:dyDescent="0.35">
      <c r="B2207" s="143"/>
      <c r="C2207" s="143"/>
      <c r="D2207" s="143"/>
      <c r="E2207" s="144"/>
      <c r="F2207" s="144"/>
    </row>
    <row r="2208" spans="2:6" x14ac:dyDescent="0.35">
      <c r="B2208" s="143"/>
      <c r="C2208" s="143"/>
      <c r="D2208" s="143"/>
      <c r="E2208" s="144"/>
      <c r="F2208" s="144"/>
    </row>
    <row r="2209" spans="2:6" x14ac:dyDescent="0.35">
      <c r="B2209" s="143"/>
      <c r="C2209" s="143"/>
      <c r="D2209" s="143"/>
      <c r="E2209" s="144"/>
      <c r="F2209" s="144"/>
    </row>
    <row r="2210" spans="2:6" x14ac:dyDescent="0.35">
      <c r="B2210" s="143"/>
      <c r="C2210" s="143"/>
      <c r="D2210" s="143"/>
      <c r="E2210" s="144"/>
      <c r="F2210" s="144"/>
    </row>
    <row r="2211" spans="2:6" x14ac:dyDescent="0.35">
      <c r="B2211" s="143"/>
      <c r="C2211" s="143"/>
      <c r="D2211" s="143"/>
      <c r="E2211" s="144"/>
      <c r="F2211" s="144"/>
    </row>
    <row r="2212" spans="2:6" x14ac:dyDescent="0.35">
      <c r="B2212" s="143"/>
      <c r="C2212" s="143"/>
      <c r="D2212" s="143"/>
      <c r="E2212" s="144"/>
      <c r="F2212" s="144"/>
    </row>
    <row r="2213" spans="2:6" x14ac:dyDescent="0.35">
      <c r="B2213" s="143"/>
      <c r="C2213" s="143"/>
      <c r="D2213" s="143"/>
      <c r="E2213" s="144"/>
      <c r="F2213" s="144"/>
    </row>
    <row r="2214" spans="2:6" x14ac:dyDescent="0.35">
      <c r="B2214" s="143"/>
      <c r="C2214" s="143"/>
      <c r="D2214" s="143"/>
      <c r="E2214" s="144"/>
      <c r="F2214" s="144"/>
    </row>
    <row r="2215" spans="2:6" x14ac:dyDescent="0.35">
      <c r="B2215" s="143"/>
      <c r="C2215" s="143"/>
      <c r="D2215" s="143"/>
      <c r="E2215" s="144"/>
      <c r="F2215" s="144"/>
    </row>
    <row r="2216" spans="2:6" x14ac:dyDescent="0.35">
      <c r="B2216" s="143"/>
      <c r="C2216" s="143"/>
      <c r="D2216" s="143"/>
      <c r="E2216" s="144"/>
      <c r="F2216" s="144"/>
    </row>
    <row r="2217" spans="2:6" x14ac:dyDescent="0.35">
      <c r="B2217" s="143"/>
      <c r="C2217" s="143"/>
      <c r="D2217" s="143"/>
      <c r="E2217" s="144"/>
      <c r="F2217" s="144"/>
    </row>
    <row r="2218" spans="2:6" x14ac:dyDescent="0.35">
      <c r="B2218" s="143"/>
      <c r="C2218" s="143"/>
      <c r="D2218" s="143"/>
      <c r="E2218" s="144"/>
      <c r="F2218" s="144"/>
    </row>
    <row r="2219" spans="2:6" x14ac:dyDescent="0.35">
      <c r="B2219" s="143"/>
      <c r="C2219" s="143"/>
      <c r="D2219" s="143"/>
      <c r="E2219" s="144"/>
      <c r="F2219" s="144"/>
    </row>
    <row r="2220" spans="2:6" x14ac:dyDescent="0.35">
      <c r="B2220" s="143"/>
      <c r="C2220" s="143"/>
      <c r="D2220" s="143"/>
      <c r="E2220" s="144"/>
      <c r="F2220" s="144"/>
    </row>
    <row r="2221" spans="2:6" x14ac:dyDescent="0.35">
      <c r="B2221" s="143"/>
      <c r="C2221" s="143"/>
      <c r="D2221" s="143"/>
      <c r="E2221" s="144"/>
      <c r="F2221" s="144"/>
    </row>
    <row r="2222" spans="2:6" x14ac:dyDescent="0.35">
      <c r="B2222" s="143"/>
      <c r="C2222" s="143"/>
      <c r="D2222" s="143"/>
      <c r="E2222" s="144"/>
      <c r="F2222" s="144"/>
    </row>
    <row r="2223" spans="2:6" x14ac:dyDescent="0.35">
      <c r="B2223" s="143"/>
      <c r="C2223" s="143"/>
      <c r="D2223" s="143"/>
      <c r="E2223" s="144"/>
      <c r="F2223" s="144"/>
    </row>
    <row r="2224" spans="2:6" x14ac:dyDescent="0.35">
      <c r="B2224" s="143"/>
      <c r="C2224" s="143"/>
      <c r="D2224" s="143"/>
      <c r="E2224" s="144"/>
      <c r="F2224" s="144"/>
    </row>
    <row r="2225" spans="2:6" x14ac:dyDescent="0.35">
      <c r="B2225" s="143"/>
      <c r="C2225" s="143"/>
      <c r="D2225" s="143"/>
      <c r="E2225" s="144"/>
      <c r="F2225" s="144"/>
    </row>
    <row r="2226" spans="2:6" x14ac:dyDescent="0.35">
      <c r="B2226" s="143"/>
      <c r="C2226" s="143"/>
      <c r="D2226" s="143"/>
      <c r="E2226" s="144"/>
      <c r="F2226" s="144"/>
    </row>
    <row r="2227" spans="2:6" x14ac:dyDescent="0.35">
      <c r="B2227" s="143"/>
      <c r="C2227" s="143"/>
      <c r="D2227" s="143"/>
      <c r="E2227" s="144"/>
      <c r="F2227" s="144"/>
    </row>
    <row r="2228" spans="2:6" x14ac:dyDescent="0.35">
      <c r="B2228" s="143"/>
      <c r="C2228" s="143"/>
      <c r="D2228" s="143"/>
      <c r="E2228" s="144"/>
      <c r="F2228" s="144"/>
    </row>
    <row r="2229" spans="2:6" x14ac:dyDescent="0.35">
      <c r="B2229" s="143"/>
      <c r="C2229" s="143"/>
      <c r="D2229" s="143"/>
      <c r="E2229" s="144"/>
      <c r="F2229" s="144"/>
    </row>
    <row r="2230" spans="2:6" x14ac:dyDescent="0.35">
      <c r="B2230" s="143"/>
      <c r="C2230" s="143"/>
      <c r="D2230" s="143"/>
      <c r="E2230" s="144"/>
      <c r="F2230" s="144"/>
    </row>
    <row r="2231" spans="2:6" x14ac:dyDescent="0.35">
      <c r="B2231" s="143"/>
      <c r="C2231" s="143"/>
      <c r="D2231" s="143"/>
      <c r="E2231" s="144"/>
      <c r="F2231" s="144"/>
    </row>
    <row r="2232" spans="2:6" x14ac:dyDescent="0.35">
      <c r="B2232" s="143"/>
      <c r="C2232" s="143"/>
      <c r="D2232" s="143"/>
      <c r="E2232" s="144"/>
      <c r="F2232" s="144"/>
    </row>
    <row r="2233" spans="2:6" x14ac:dyDescent="0.35">
      <c r="B2233" s="143"/>
      <c r="C2233" s="143"/>
      <c r="D2233" s="143"/>
      <c r="E2233" s="144"/>
      <c r="F2233" s="144"/>
    </row>
    <row r="2234" spans="2:6" x14ac:dyDescent="0.35">
      <c r="B2234" s="143"/>
      <c r="C2234" s="143"/>
      <c r="D2234" s="143"/>
      <c r="E2234" s="144"/>
      <c r="F2234" s="144"/>
    </row>
    <row r="2235" spans="2:6" x14ac:dyDescent="0.35">
      <c r="B2235" s="143"/>
      <c r="C2235" s="143"/>
      <c r="D2235" s="143"/>
      <c r="E2235" s="144"/>
      <c r="F2235" s="144"/>
    </row>
    <row r="2236" spans="2:6" x14ac:dyDescent="0.35">
      <c r="B2236" s="143"/>
      <c r="C2236" s="143"/>
      <c r="D2236" s="143"/>
      <c r="E2236" s="144"/>
      <c r="F2236" s="144"/>
    </row>
    <row r="2237" spans="2:6" x14ac:dyDescent="0.35">
      <c r="B2237" s="143"/>
      <c r="C2237" s="143"/>
      <c r="D2237" s="143"/>
      <c r="E2237" s="144"/>
      <c r="F2237" s="144"/>
    </row>
    <row r="2238" spans="2:6" x14ac:dyDescent="0.35">
      <c r="B2238" s="143"/>
      <c r="C2238" s="143"/>
      <c r="D2238" s="143"/>
      <c r="E2238" s="144"/>
      <c r="F2238" s="144"/>
    </row>
    <row r="2239" spans="2:6" x14ac:dyDescent="0.35">
      <c r="B2239" s="143"/>
      <c r="C2239" s="143"/>
      <c r="D2239" s="143"/>
      <c r="E2239" s="144"/>
      <c r="F2239" s="144"/>
    </row>
    <row r="2240" spans="2:6" x14ac:dyDescent="0.35">
      <c r="B2240" s="143"/>
      <c r="C2240" s="143"/>
      <c r="D2240" s="143"/>
      <c r="E2240" s="144"/>
      <c r="F2240" s="144"/>
    </row>
    <row r="2241" spans="2:6" x14ac:dyDescent="0.35">
      <c r="B2241" s="143"/>
      <c r="C2241" s="143"/>
      <c r="D2241" s="143"/>
      <c r="E2241" s="144"/>
      <c r="F2241" s="144"/>
    </row>
    <row r="2242" spans="2:6" x14ac:dyDescent="0.35">
      <c r="B2242" s="143"/>
      <c r="C2242" s="143"/>
      <c r="D2242" s="143"/>
      <c r="E2242" s="144"/>
      <c r="F2242" s="144"/>
    </row>
    <row r="2243" spans="2:6" x14ac:dyDescent="0.35">
      <c r="B2243" s="143"/>
      <c r="C2243" s="143"/>
      <c r="D2243" s="143"/>
      <c r="E2243" s="144"/>
      <c r="F2243" s="144"/>
    </row>
    <row r="2244" spans="2:6" x14ac:dyDescent="0.35">
      <c r="B2244" s="143"/>
      <c r="C2244" s="143"/>
      <c r="D2244" s="143"/>
      <c r="E2244" s="144"/>
      <c r="F2244" s="144"/>
    </row>
    <row r="2245" spans="2:6" x14ac:dyDescent="0.35">
      <c r="B2245" s="143"/>
      <c r="C2245" s="143"/>
      <c r="D2245" s="143"/>
      <c r="E2245" s="144"/>
      <c r="F2245" s="144"/>
    </row>
    <row r="2246" spans="2:6" x14ac:dyDescent="0.35">
      <c r="B2246" s="143"/>
      <c r="C2246" s="143"/>
      <c r="D2246" s="143"/>
      <c r="E2246" s="144"/>
      <c r="F2246" s="144"/>
    </row>
    <row r="2247" spans="2:6" x14ac:dyDescent="0.35">
      <c r="B2247" s="143"/>
      <c r="C2247" s="143"/>
      <c r="D2247" s="143"/>
      <c r="E2247" s="144"/>
      <c r="F2247" s="144"/>
    </row>
    <row r="2248" spans="2:6" x14ac:dyDescent="0.35">
      <c r="B2248" s="143"/>
      <c r="C2248" s="143"/>
      <c r="D2248" s="143"/>
      <c r="E2248" s="144"/>
      <c r="F2248" s="144"/>
    </row>
    <row r="2249" spans="2:6" x14ac:dyDescent="0.35">
      <c r="B2249" s="143"/>
      <c r="C2249" s="143"/>
      <c r="D2249" s="143"/>
      <c r="E2249" s="144"/>
      <c r="F2249" s="144"/>
    </row>
    <row r="2250" spans="2:6" x14ac:dyDescent="0.35">
      <c r="B2250" s="143"/>
      <c r="C2250" s="143"/>
      <c r="D2250" s="143"/>
      <c r="E2250" s="144"/>
      <c r="F2250" s="144"/>
    </row>
    <row r="2251" spans="2:6" x14ac:dyDescent="0.35">
      <c r="B2251" s="143"/>
      <c r="C2251" s="143"/>
      <c r="D2251" s="143"/>
      <c r="E2251" s="144"/>
      <c r="F2251" s="144"/>
    </row>
    <row r="2252" spans="2:6" x14ac:dyDescent="0.35">
      <c r="B2252" s="143"/>
      <c r="C2252" s="143"/>
      <c r="D2252" s="143"/>
      <c r="E2252" s="144"/>
      <c r="F2252" s="144"/>
    </row>
    <row r="2253" spans="2:6" x14ac:dyDescent="0.35">
      <c r="B2253" s="143"/>
      <c r="C2253" s="143"/>
      <c r="D2253" s="143"/>
      <c r="E2253" s="144"/>
      <c r="F2253" s="144"/>
    </row>
    <row r="2254" spans="2:6" x14ac:dyDescent="0.35">
      <c r="B2254" s="143"/>
      <c r="C2254" s="143"/>
      <c r="D2254" s="143"/>
      <c r="E2254" s="144"/>
      <c r="F2254" s="144"/>
    </row>
    <row r="2255" spans="2:6" x14ac:dyDescent="0.35">
      <c r="B2255" s="143"/>
      <c r="C2255" s="143"/>
      <c r="D2255" s="143"/>
      <c r="E2255" s="144"/>
      <c r="F2255" s="144"/>
    </row>
    <row r="2256" spans="2:6" x14ac:dyDescent="0.35">
      <c r="B2256" s="143"/>
      <c r="C2256" s="143"/>
      <c r="D2256" s="143"/>
      <c r="E2256" s="144"/>
      <c r="F2256" s="144"/>
    </row>
    <row r="2257" spans="2:6" x14ac:dyDescent="0.35">
      <c r="B2257" s="143"/>
      <c r="C2257" s="143"/>
      <c r="D2257" s="143"/>
      <c r="E2257" s="144"/>
      <c r="F2257" s="144"/>
    </row>
    <row r="2258" spans="2:6" x14ac:dyDescent="0.35">
      <c r="B2258" s="143"/>
      <c r="C2258" s="143"/>
      <c r="D2258" s="143"/>
      <c r="E2258" s="144"/>
      <c r="F2258" s="144"/>
    </row>
    <row r="2259" spans="2:6" x14ac:dyDescent="0.35">
      <c r="B2259" s="143"/>
      <c r="C2259" s="143"/>
      <c r="D2259" s="143"/>
      <c r="E2259" s="144"/>
      <c r="F2259" s="144"/>
    </row>
    <row r="2260" spans="2:6" x14ac:dyDescent="0.35">
      <c r="B2260" s="143"/>
      <c r="C2260" s="143"/>
      <c r="D2260" s="143"/>
      <c r="E2260" s="144"/>
      <c r="F2260" s="144"/>
    </row>
    <row r="2261" spans="2:6" x14ac:dyDescent="0.35">
      <c r="B2261" s="143"/>
      <c r="C2261" s="143"/>
      <c r="D2261" s="143"/>
      <c r="E2261" s="144"/>
      <c r="F2261" s="144"/>
    </row>
    <row r="2262" spans="2:6" x14ac:dyDescent="0.35">
      <c r="B2262" s="143"/>
      <c r="C2262" s="143"/>
      <c r="D2262" s="143"/>
      <c r="E2262" s="144"/>
      <c r="F2262" s="144"/>
    </row>
    <row r="2263" spans="2:6" x14ac:dyDescent="0.35">
      <c r="B2263" s="143"/>
      <c r="C2263" s="143"/>
      <c r="D2263" s="143"/>
      <c r="E2263" s="144"/>
      <c r="F2263" s="144"/>
    </row>
    <row r="2264" spans="2:6" x14ac:dyDescent="0.35">
      <c r="B2264" s="143"/>
      <c r="C2264" s="143"/>
      <c r="D2264" s="143"/>
      <c r="E2264" s="144"/>
      <c r="F2264" s="144"/>
    </row>
    <row r="2265" spans="2:6" x14ac:dyDescent="0.35">
      <c r="B2265" s="143"/>
      <c r="C2265" s="143"/>
      <c r="D2265" s="143"/>
      <c r="E2265" s="144"/>
      <c r="F2265" s="144"/>
    </row>
    <row r="2266" spans="2:6" x14ac:dyDescent="0.35">
      <c r="B2266" s="143"/>
      <c r="C2266" s="143"/>
      <c r="D2266" s="143"/>
      <c r="E2266" s="144"/>
      <c r="F2266" s="144"/>
    </row>
    <row r="2267" spans="2:6" x14ac:dyDescent="0.35">
      <c r="B2267" s="143"/>
      <c r="C2267" s="143"/>
      <c r="D2267" s="143"/>
      <c r="E2267" s="144"/>
      <c r="F2267" s="144"/>
    </row>
    <row r="2268" spans="2:6" x14ac:dyDescent="0.35">
      <c r="B2268" s="143"/>
      <c r="C2268" s="143"/>
      <c r="D2268" s="143"/>
      <c r="E2268" s="144"/>
      <c r="F2268" s="144"/>
    </row>
    <row r="2269" spans="2:6" x14ac:dyDescent="0.35">
      <c r="B2269" s="143"/>
      <c r="C2269" s="143"/>
      <c r="D2269" s="143"/>
      <c r="E2269" s="144"/>
      <c r="F2269" s="144"/>
    </row>
    <row r="2270" spans="2:6" x14ac:dyDescent="0.35">
      <c r="B2270" s="143"/>
      <c r="C2270" s="143"/>
      <c r="D2270" s="143"/>
      <c r="E2270" s="144"/>
      <c r="F2270" s="144"/>
    </row>
    <row r="2271" spans="2:6" x14ac:dyDescent="0.35">
      <c r="B2271" s="143"/>
      <c r="C2271" s="143"/>
      <c r="D2271" s="143"/>
      <c r="E2271" s="144"/>
      <c r="F2271" s="144"/>
    </row>
    <row r="2272" spans="2:6" x14ac:dyDescent="0.35">
      <c r="B2272" s="143"/>
      <c r="C2272" s="143"/>
      <c r="D2272" s="143"/>
      <c r="E2272" s="144"/>
      <c r="F2272" s="144"/>
    </row>
    <row r="2273" spans="2:6" x14ac:dyDescent="0.35">
      <c r="B2273" s="143"/>
      <c r="C2273" s="143"/>
      <c r="D2273" s="143"/>
      <c r="E2273" s="144"/>
      <c r="F2273" s="144"/>
    </row>
    <row r="2274" spans="2:6" x14ac:dyDescent="0.35">
      <c r="B2274" s="143"/>
      <c r="C2274" s="143"/>
      <c r="D2274" s="143"/>
      <c r="E2274" s="144"/>
      <c r="F2274" s="144"/>
    </row>
    <row r="2275" spans="2:6" x14ac:dyDescent="0.35">
      <c r="B2275" s="143"/>
      <c r="C2275" s="143"/>
      <c r="D2275" s="143"/>
      <c r="E2275" s="144"/>
      <c r="F2275" s="144"/>
    </row>
    <row r="2276" spans="2:6" x14ac:dyDescent="0.35">
      <c r="B2276" s="143"/>
      <c r="C2276" s="143"/>
      <c r="D2276" s="143"/>
      <c r="E2276" s="144"/>
      <c r="F2276" s="144"/>
    </row>
    <row r="2277" spans="2:6" x14ac:dyDescent="0.35">
      <c r="B2277" s="143"/>
      <c r="C2277" s="143"/>
      <c r="D2277" s="143"/>
      <c r="E2277" s="144"/>
      <c r="F2277" s="144"/>
    </row>
    <row r="2278" spans="2:6" x14ac:dyDescent="0.35">
      <c r="B2278" s="143"/>
      <c r="C2278" s="143"/>
      <c r="D2278" s="143"/>
      <c r="E2278" s="144"/>
      <c r="F2278" s="144"/>
    </row>
    <row r="2279" spans="2:6" x14ac:dyDescent="0.35">
      <c r="B2279" s="143"/>
      <c r="C2279" s="143"/>
      <c r="D2279" s="143"/>
      <c r="E2279" s="144"/>
      <c r="F2279" s="144"/>
    </row>
    <row r="2280" spans="2:6" x14ac:dyDescent="0.35">
      <c r="B2280" s="143"/>
      <c r="C2280" s="143"/>
      <c r="D2280" s="143"/>
      <c r="E2280" s="144"/>
      <c r="F2280" s="144"/>
    </row>
    <row r="2281" spans="2:6" x14ac:dyDescent="0.35">
      <c r="B2281" s="143"/>
      <c r="C2281" s="143"/>
      <c r="D2281" s="143"/>
      <c r="E2281" s="144"/>
      <c r="F2281" s="144"/>
    </row>
    <row r="2282" spans="2:6" x14ac:dyDescent="0.35">
      <c r="B2282" s="143"/>
      <c r="C2282" s="143"/>
      <c r="D2282" s="143"/>
      <c r="E2282" s="144"/>
      <c r="F2282" s="144"/>
    </row>
    <row r="2283" spans="2:6" x14ac:dyDescent="0.35">
      <c r="B2283" s="143"/>
      <c r="C2283" s="143"/>
      <c r="D2283" s="143"/>
      <c r="E2283" s="144"/>
      <c r="F2283" s="144"/>
    </row>
    <row r="2284" spans="2:6" x14ac:dyDescent="0.35">
      <c r="B2284" s="143"/>
      <c r="C2284" s="143"/>
      <c r="D2284" s="143"/>
      <c r="E2284" s="144"/>
      <c r="F2284" s="144"/>
    </row>
    <row r="2285" spans="2:6" x14ac:dyDescent="0.35">
      <c r="B2285" s="143"/>
      <c r="C2285" s="143"/>
      <c r="D2285" s="143"/>
      <c r="E2285" s="144"/>
      <c r="F2285" s="144"/>
    </row>
    <row r="2286" spans="2:6" x14ac:dyDescent="0.35">
      <c r="B2286" s="143"/>
      <c r="C2286" s="143"/>
      <c r="D2286" s="143"/>
      <c r="E2286" s="144"/>
      <c r="F2286" s="144"/>
    </row>
    <row r="2287" spans="2:6" x14ac:dyDescent="0.35">
      <c r="B2287" s="143"/>
      <c r="C2287" s="143"/>
      <c r="D2287" s="143"/>
      <c r="E2287" s="144"/>
      <c r="F2287" s="144"/>
    </row>
    <row r="2288" spans="2:6" x14ac:dyDescent="0.35">
      <c r="B2288" s="143"/>
      <c r="C2288" s="143"/>
      <c r="D2288" s="143"/>
      <c r="E2288" s="144"/>
      <c r="F2288" s="144"/>
    </row>
    <row r="2289" spans="2:6" x14ac:dyDescent="0.35">
      <c r="B2289" s="143"/>
      <c r="C2289" s="143"/>
      <c r="D2289" s="143"/>
      <c r="E2289" s="144"/>
      <c r="F2289" s="144"/>
    </row>
    <row r="2290" spans="2:6" x14ac:dyDescent="0.35">
      <c r="B2290" s="143"/>
      <c r="C2290" s="143"/>
      <c r="D2290" s="143"/>
      <c r="E2290" s="144"/>
      <c r="F2290" s="144"/>
    </row>
    <row r="2291" spans="2:6" x14ac:dyDescent="0.35">
      <c r="B2291" s="143"/>
      <c r="C2291" s="143"/>
      <c r="D2291" s="143"/>
      <c r="E2291" s="144"/>
      <c r="F2291" s="144"/>
    </row>
    <row r="2292" spans="2:6" x14ac:dyDescent="0.35">
      <c r="B2292" s="143"/>
      <c r="C2292" s="143"/>
      <c r="D2292" s="143"/>
      <c r="E2292" s="144"/>
      <c r="F2292" s="144"/>
    </row>
    <row r="2293" spans="2:6" x14ac:dyDescent="0.35">
      <c r="B2293" s="143"/>
      <c r="C2293" s="143"/>
      <c r="D2293" s="143"/>
      <c r="E2293" s="144"/>
      <c r="F2293" s="144"/>
    </row>
    <row r="2294" spans="2:6" x14ac:dyDescent="0.35">
      <c r="B2294" s="143"/>
      <c r="C2294" s="143"/>
      <c r="D2294" s="143"/>
      <c r="E2294" s="144"/>
      <c r="F2294" s="144"/>
    </row>
    <row r="2295" spans="2:6" x14ac:dyDescent="0.35">
      <c r="B2295" s="143"/>
      <c r="C2295" s="143"/>
      <c r="D2295" s="143"/>
      <c r="E2295" s="144"/>
      <c r="F2295" s="144"/>
    </row>
    <row r="2296" spans="2:6" x14ac:dyDescent="0.35">
      <c r="B2296" s="143"/>
      <c r="C2296" s="143"/>
      <c r="D2296" s="143"/>
      <c r="E2296" s="144"/>
      <c r="F2296" s="144"/>
    </row>
    <row r="2297" spans="2:6" x14ac:dyDescent="0.35">
      <c r="B2297" s="143"/>
      <c r="C2297" s="143"/>
      <c r="D2297" s="143"/>
      <c r="E2297" s="144"/>
      <c r="F2297" s="144"/>
    </row>
    <row r="2298" spans="2:6" x14ac:dyDescent="0.35">
      <c r="B2298" s="143"/>
      <c r="C2298" s="143"/>
      <c r="D2298" s="143"/>
      <c r="E2298" s="144"/>
      <c r="F2298" s="144"/>
    </row>
    <row r="2299" spans="2:6" x14ac:dyDescent="0.35">
      <c r="B2299" s="143"/>
      <c r="C2299" s="143"/>
      <c r="D2299" s="143"/>
      <c r="E2299" s="144"/>
      <c r="F2299" s="144"/>
    </row>
    <row r="2300" spans="2:6" x14ac:dyDescent="0.35">
      <c r="B2300" s="143"/>
      <c r="C2300" s="143"/>
      <c r="D2300" s="143"/>
      <c r="E2300" s="144"/>
      <c r="F2300" s="144"/>
    </row>
    <row r="2301" spans="2:6" x14ac:dyDescent="0.35">
      <c r="B2301" s="143"/>
      <c r="C2301" s="143"/>
      <c r="D2301" s="143"/>
      <c r="E2301" s="144"/>
      <c r="F2301" s="144"/>
    </row>
    <row r="2302" spans="2:6" x14ac:dyDescent="0.35">
      <c r="B2302" s="143"/>
      <c r="C2302" s="143"/>
      <c r="D2302" s="143"/>
      <c r="E2302" s="144"/>
      <c r="F2302" s="144"/>
    </row>
    <row r="2303" spans="2:6" x14ac:dyDescent="0.35">
      <c r="B2303" s="143"/>
      <c r="C2303" s="143"/>
      <c r="D2303" s="143"/>
      <c r="E2303" s="144"/>
      <c r="F2303" s="144"/>
    </row>
    <row r="2304" spans="2:6" x14ac:dyDescent="0.35">
      <c r="B2304" s="143"/>
      <c r="C2304" s="143"/>
      <c r="D2304" s="143"/>
      <c r="E2304" s="144"/>
      <c r="F2304" s="144"/>
    </row>
    <row r="2305" spans="2:6" x14ac:dyDescent="0.35">
      <c r="B2305" s="143"/>
      <c r="C2305" s="143"/>
      <c r="D2305" s="143"/>
      <c r="E2305" s="144"/>
      <c r="F2305" s="144"/>
    </row>
    <row r="2306" spans="2:6" x14ac:dyDescent="0.35">
      <c r="B2306" s="143"/>
      <c r="C2306" s="143"/>
      <c r="D2306" s="143"/>
      <c r="E2306" s="144"/>
      <c r="F2306" s="144"/>
    </row>
    <row r="2307" spans="2:6" x14ac:dyDescent="0.35">
      <c r="B2307" s="143"/>
      <c r="C2307" s="143"/>
      <c r="D2307" s="143"/>
      <c r="E2307" s="144"/>
      <c r="F2307" s="144"/>
    </row>
    <row r="2308" spans="2:6" x14ac:dyDescent="0.35">
      <c r="B2308" s="143"/>
      <c r="C2308" s="143"/>
      <c r="D2308" s="143"/>
      <c r="E2308" s="144"/>
      <c r="F2308" s="144"/>
    </row>
    <row r="2309" spans="2:6" x14ac:dyDescent="0.35">
      <c r="B2309" s="143"/>
      <c r="C2309" s="143"/>
      <c r="D2309" s="143"/>
      <c r="E2309" s="144"/>
      <c r="F2309" s="144"/>
    </row>
    <row r="2310" spans="2:6" x14ac:dyDescent="0.35">
      <c r="B2310" s="143"/>
      <c r="C2310" s="143"/>
      <c r="D2310" s="143"/>
      <c r="E2310" s="144"/>
      <c r="F2310" s="144"/>
    </row>
    <row r="2311" spans="2:6" x14ac:dyDescent="0.35">
      <c r="B2311" s="143"/>
      <c r="C2311" s="143"/>
      <c r="D2311" s="143"/>
      <c r="E2311" s="144"/>
      <c r="F2311" s="144"/>
    </row>
    <row r="2312" spans="2:6" x14ac:dyDescent="0.35">
      <c r="B2312" s="143"/>
      <c r="C2312" s="143"/>
      <c r="D2312" s="143"/>
      <c r="E2312" s="144"/>
      <c r="F2312" s="144"/>
    </row>
    <row r="2313" spans="2:6" x14ac:dyDescent="0.35">
      <c r="B2313" s="143"/>
      <c r="C2313" s="143"/>
      <c r="D2313" s="143"/>
      <c r="E2313" s="144"/>
      <c r="F2313" s="144"/>
    </row>
    <row r="2314" spans="2:6" x14ac:dyDescent="0.35">
      <c r="B2314" s="143"/>
      <c r="C2314" s="143"/>
      <c r="D2314" s="143"/>
      <c r="E2314" s="144"/>
      <c r="F2314" s="144"/>
    </row>
    <row r="2315" spans="2:6" x14ac:dyDescent="0.35">
      <c r="B2315" s="143"/>
      <c r="C2315" s="143"/>
      <c r="D2315" s="143"/>
      <c r="E2315" s="144"/>
      <c r="F2315" s="144"/>
    </row>
    <row r="2316" spans="2:6" x14ac:dyDescent="0.35">
      <c r="B2316" s="143"/>
      <c r="C2316" s="143"/>
      <c r="D2316" s="143"/>
      <c r="E2316" s="144"/>
      <c r="F2316" s="144"/>
    </row>
    <row r="2317" spans="2:6" x14ac:dyDescent="0.35">
      <c r="B2317" s="143"/>
      <c r="C2317" s="143"/>
      <c r="D2317" s="143"/>
      <c r="E2317" s="144"/>
      <c r="F2317" s="144"/>
    </row>
    <row r="2318" spans="2:6" x14ac:dyDescent="0.35">
      <c r="B2318" s="143"/>
      <c r="C2318" s="143"/>
      <c r="D2318" s="143"/>
      <c r="E2318" s="144"/>
      <c r="F2318" s="144"/>
    </row>
    <row r="2319" spans="2:6" x14ac:dyDescent="0.35">
      <c r="B2319" s="143"/>
      <c r="C2319" s="143"/>
      <c r="D2319" s="143"/>
      <c r="E2319" s="144"/>
      <c r="F2319" s="144"/>
    </row>
    <row r="2320" spans="2:6" x14ac:dyDescent="0.35">
      <c r="B2320" s="143"/>
      <c r="C2320" s="143"/>
      <c r="D2320" s="143"/>
      <c r="E2320" s="144"/>
      <c r="F2320" s="144"/>
    </row>
    <row r="2321" spans="2:6" x14ac:dyDescent="0.35">
      <c r="B2321" s="143"/>
      <c r="C2321" s="143"/>
      <c r="D2321" s="143"/>
      <c r="E2321" s="144"/>
      <c r="F2321" s="144"/>
    </row>
    <row r="2322" spans="2:6" x14ac:dyDescent="0.35">
      <c r="B2322" s="143"/>
      <c r="C2322" s="143"/>
      <c r="D2322" s="143"/>
      <c r="E2322" s="144"/>
      <c r="F2322" s="144"/>
    </row>
    <row r="2323" spans="2:6" x14ac:dyDescent="0.35">
      <c r="B2323" s="143"/>
      <c r="C2323" s="143"/>
      <c r="D2323" s="143"/>
      <c r="E2323" s="144"/>
      <c r="F2323" s="144"/>
    </row>
    <row r="2324" spans="2:6" x14ac:dyDescent="0.35">
      <c r="B2324" s="143"/>
      <c r="C2324" s="143"/>
      <c r="D2324" s="143"/>
      <c r="E2324" s="144"/>
      <c r="F2324" s="144"/>
    </row>
    <row r="2325" spans="2:6" x14ac:dyDescent="0.35">
      <c r="B2325" s="143"/>
      <c r="C2325" s="143"/>
      <c r="D2325" s="143"/>
      <c r="E2325" s="144"/>
      <c r="F2325" s="144"/>
    </row>
    <row r="2326" spans="2:6" x14ac:dyDescent="0.35">
      <c r="B2326" s="143"/>
      <c r="C2326" s="143"/>
      <c r="D2326" s="143"/>
      <c r="E2326" s="144"/>
      <c r="F2326" s="144"/>
    </row>
    <row r="2327" spans="2:6" x14ac:dyDescent="0.35">
      <c r="B2327" s="143"/>
      <c r="C2327" s="143"/>
      <c r="D2327" s="143"/>
      <c r="E2327" s="144"/>
      <c r="F2327" s="144"/>
    </row>
    <row r="2328" spans="2:6" x14ac:dyDescent="0.35">
      <c r="B2328" s="143"/>
      <c r="C2328" s="143"/>
      <c r="D2328" s="143"/>
      <c r="E2328" s="144"/>
      <c r="F2328" s="144"/>
    </row>
    <row r="2329" spans="2:6" x14ac:dyDescent="0.35">
      <c r="B2329" s="143"/>
      <c r="C2329" s="143"/>
      <c r="D2329" s="143"/>
      <c r="E2329" s="144"/>
      <c r="F2329" s="144"/>
    </row>
    <row r="2330" spans="2:6" x14ac:dyDescent="0.35">
      <c r="B2330" s="143"/>
      <c r="C2330" s="143"/>
      <c r="D2330" s="143"/>
      <c r="E2330" s="144"/>
      <c r="F2330" s="144"/>
    </row>
    <row r="2331" spans="2:6" x14ac:dyDescent="0.35">
      <c r="B2331" s="143"/>
      <c r="C2331" s="143"/>
      <c r="D2331" s="143"/>
      <c r="E2331" s="144"/>
      <c r="F2331" s="144"/>
    </row>
    <row r="2332" spans="2:6" x14ac:dyDescent="0.35">
      <c r="B2332" s="143"/>
      <c r="C2332" s="143"/>
      <c r="D2332" s="143"/>
      <c r="E2332" s="144"/>
      <c r="F2332" s="144"/>
    </row>
    <row r="2333" spans="2:6" x14ac:dyDescent="0.35">
      <c r="B2333" s="143"/>
      <c r="C2333" s="143"/>
      <c r="D2333" s="143"/>
      <c r="E2333" s="144"/>
      <c r="F2333" s="144"/>
    </row>
    <row r="2334" spans="2:6" x14ac:dyDescent="0.35">
      <c r="B2334" s="143"/>
      <c r="C2334" s="143"/>
      <c r="D2334" s="143"/>
      <c r="E2334" s="144"/>
      <c r="F2334" s="144"/>
    </row>
    <row r="2335" spans="2:6" x14ac:dyDescent="0.35">
      <c r="B2335" s="143"/>
      <c r="C2335" s="143"/>
      <c r="D2335" s="143"/>
      <c r="E2335" s="144"/>
      <c r="F2335" s="144"/>
    </row>
    <row r="2336" spans="2:6" x14ac:dyDescent="0.35">
      <c r="B2336" s="143"/>
      <c r="C2336" s="143"/>
      <c r="D2336" s="143"/>
      <c r="E2336" s="144"/>
      <c r="F2336" s="144"/>
    </row>
    <row r="2337" spans="2:6" x14ac:dyDescent="0.35">
      <c r="B2337" s="143"/>
      <c r="C2337" s="143"/>
      <c r="D2337" s="143"/>
      <c r="E2337" s="144"/>
      <c r="F2337" s="144"/>
    </row>
    <row r="2338" spans="2:6" x14ac:dyDescent="0.35">
      <c r="B2338" s="143"/>
      <c r="C2338" s="143"/>
      <c r="D2338" s="143"/>
      <c r="E2338" s="144"/>
      <c r="F2338" s="144"/>
    </row>
    <row r="2339" spans="2:6" x14ac:dyDescent="0.35">
      <c r="B2339" s="143"/>
      <c r="C2339" s="143"/>
      <c r="D2339" s="143"/>
      <c r="E2339" s="144"/>
      <c r="F2339" s="144"/>
    </row>
    <row r="2340" spans="2:6" x14ac:dyDescent="0.35">
      <c r="B2340" s="143"/>
      <c r="C2340" s="143"/>
      <c r="D2340" s="143"/>
      <c r="E2340" s="144"/>
      <c r="F2340" s="144"/>
    </row>
    <row r="2341" spans="2:6" x14ac:dyDescent="0.35">
      <c r="B2341" s="143"/>
      <c r="C2341" s="143"/>
      <c r="D2341" s="143"/>
      <c r="E2341" s="144"/>
      <c r="F2341" s="144"/>
    </row>
    <row r="2342" spans="2:6" x14ac:dyDescent="0.35">
      <c r="B2342" s="143"/>
      <c r="C2342" s="143"/>
      <c r="D2342" s="143"/>
      <c r="E2342" s="144"/>
      <c r="F2342" s="144"/>
    </row>
    <row r="2343" spans="2:6" x14ac:dyDescent="0.35">
      <c r="B2343" s="143"/>
      <c r="C2343" s="143"/>
      <c r="D2343" s="143"/>
      <c r="E2343" s="144"/>
      <c r="F2343" s="144"/>
    </row>
    <row r="2344" spans="2:6" x14ac:dyDescent="0.35">
      <c r="B2344" s="143"/>
      <c r="C2344" s="143"/>
      <c r="D2344" s="143"/>
      <c r="E2344" s="144"/>
      <c r="F2344" s="144"/>
    </row>
    <row r="2345" spans="2:6" x14ac:dyDescent="0.35">
      <c r="B2345" s="143"/>
      <c r="C2345" s="143"/>
      <c r="D2345" s="143"/>
      <c r="E2345" s="144"/>
      <c r="F2345" s="144"/>
    </row>
    <row r="2346" spans="2:6" x14ac:dyDescent="0.35">
      <c r="B2346" s="143"/>
      <c r="C2346" s="143"/>
      <c r="D2346" s="143"/>
      <c r="E2346" s="144"/>
      <c r="F2346" s="144"/>
    </row>
    <row r="2347" spans="2:6" x14ac:dyDescent="0.35">
      <c r="B2347" s="143"/>
      <c r="C2347" s="143"/>
      <c r="D2347" s="143"/>
      <c r="E2347" s="144"/>
      <c r="F2347" s="144"/>
    </row>
    <row r="2348" spans="2:6" x14ac:dyDescent="0.35">
      <c r="B2348" s="143"/>
      <c r="C2348" s="143"/>
      <c r="D2348" s="143"/>
      <c r="E2348" s="144"/>
      <c r="F2348" s="144"/>
    </row>
    <row r="2349" spans="2:6" x14ac:dyDescent="0.35">
      <c r="B2349" s="143"/>
      <c r="C2349" s="143"/>
      <c r="D2349" s="143"/>
      <c r="E2349" s="144"/>
      <c r="F2349" s="144"/>
    </row>
    <row r="2350" spans="2:6" x14ac:dyDescent="0.35">
      <c r="B2350" s="143"/>
      <c r="C2350" s="143"/>
      <c r="D2350" s="143"/>
      <c r="E2350" s="144"/>
      <c r="F2350" s="144"/>
    </row>
    <row r="2351" spans="2:6" x14ac:dyDescent="0.35">
      <c r="B2351" s="143"/>
      <c r="C2351" s="143"/>
      <c r="D2351" s="143"/>
      <c r="E2351" s="144"/>
      <c r="F2351" s="144"/>
    </row>
    <row r="2352" spans="2:6" x14ac:dyDescent="0.35">
      <c r="B2352" s="143"/>
      <c r="C2352" s="143"/>
      <c r="D2352" s="143"/>
      <c r="E2352" s="144"/>
      <c r="F2352" s="144"/>
    </row>
    <row r="2353" spans="2:6" x14ac:dyDescent="0.35">
      <c r="B2353" s="143"/>
      <c r="C2353" s="143"/>
      <c r="D2353" s="143"/>
      <c r="E2353" s="144"/>
      <c r="F2353" s="144"/>
    </row>
    <row r="2354" spans="2:6" x14ac:dyDescent="0.35">
      <c r="B2354" s="143"/>
      <c r="C2354" s="143"/>
      <c r="D2354" s="143"/>
      <c r="E2354" s="144"/>
      <c r="F2354" s="144"/>
    </row>
    <row r="2355" spans="2:6" x14ac:dyDescent="0.35">
      <c r="B2355" s="143"/>
      <c r="C2355" s="143"/>
      <c r="D2355" s="143"/>
      <c r="E2355" s="144"/>
      <c r="F2355" s="144"/>
    </row>
    <row r="2356" spans="2:6" x14ac:dyDescent="0.35">
      <c r="B2356" s="143"/>
      <c r="C2356" s="143"/>
      <c r="D2356" s="143"/>
      <c r="E2356" s="144"/>
      <c r="F2356" s="144"/>
    </row>
    <row r="2357" spans="2:6" x14ac:dyDescent="0.35">
      <c r="B2357" s="143"/>
      <c r="C2357" s="143"/>
      <c r="D2357" s="143"/>
      <c r="E2357" s="144"/>
      <c r="F2357" s="144"/>
    </row>
    <row r="2358" spans="2:6" x14ac:dyDescent="0.35">
      <c r="B2358" s="143"/>
      <c r="C2358" s="143"/>
      <c r="D2358" s="143"/>
      <c r="E2358" s="144"/>
      <c r="F2358" s="144"/>
    </row>
    <row r="2359" spans="2:6" x14ac:dyDescent="0.35">
      <c r="B2359" s="143"/>
      <c r="C2359" s="143"/>
      <c r="D2359" s="143"/>
      <c r="E2359" s="144"/>
      <c r="F2359" s="144"/>
    </row>
    <row r="2360" spans="2:6" x14ac:dyDescent="0.35">
      <c r="B2360" s="143"/>
      <c r="C2360" s="143"/>
      <c r="D2360" s="143"/>
      <c r="E2360" s="144"/>
      <c r="F2360" s="144"/>
    </row>
    <row r="2361" spans="2:6" x14ac:dyDescent="0.35">
      <c r="B2361" s="143"/>
      <c r="C2361" s="143"/>
      <c r="D2361" s="143"/>
      <c r="E2361" s="144"/>
      <c r="F2361" s="144"/>
    </row>
    <row r="2362" spans="2:6" x14ac:dyDescent="0.35">
      <c r="B2362" s="143"/>
      <c r="C2362" s="143"/>
      <c r="D2362" s="143"/>
      <c r="E2362" s="144"/>
      <c r="F2362" s="144"/>
    </row>
    <row r="2363" spans="2:6" x14ac:dyDescent="0.35">
      <c r="B2363" s="143"/>
      <c r="C2363" s="143"/>
      <c r="D2363" s="143"/>
      <c r="E2363" s="144"/>
      <c r="F2363" s="144"/>
    </row>
    <row r="2364" spans="2:6" x14ac:dyDescent="0.35">
      <c r="B2364" s="143"/>
      <c r="C2364" s="143"/>
      <c r="D2364" s="143"/>
      <c r="E2364" s="144"/>
      <c r="F2364" s="144"/>
    </row>
    <row r="2365" spans="2:6" x14ac:dyDescent="0.35">
      <c r="B2365" s="143"/>
      <c r="C2365" s="143"/>
      <c r="D2365" s="143"/>
      <c r="E2365" s="144"/>
      <c r="F2365" s="144"/>
    </row>
    <row r="2366" spans="2:6" x14ac:dyDescent="0.35">
      <c r="B2366" s="143"/>
      <c r="C2366" s="143"/>
      <c r="D2366" s="143"/>
      <c r="E2366" s="144"/>
      <c r="F2366" s="144"/>
    </row>
    <row r="2367" spans="2:6" x14ac:dyDescent="0.35">
      <c r="B2367" s="143"/>
      <c r="C2367" s="143"/>
      <c r="D2367" s="143"/>
      <c r="E2367" s="144"/>
      <c r="F2367" s="144"/>
    </row>
    <row r="2368" spans="2:6" x14ac:dyDescent="0.35">
      <c r="B2368" s="143"/>
      <c r="C2368" s="143"/>
      <c r="D2368" s="143"/>
      <c r="E2368" s="144"/>
      <c r="F2368" s="144"/>
    </row>
    <row r="2369" spans="2:6" x14ac:dyDescent="0.35">
      <c r="B2369" s="143"/>
      <c r="C2369" s="143"/>
      <c r="D2369" s="143"/>
      <c r="E2369" s="144"/>
      <c r="F2369" s="144"/>
    </row>
    <row r="2370" spans="2:6" x14ac:dyDescent="0.35">
      <c r="B2370" s="143"/>
      <c r="C2370" s="143"/>
      <c r="D2370" s="143"/>
      <c r="E2370" s="144"/>
      <c r="F2370" s="144"/>
    </row>
    <row r="2371" spans="2:6" x14ac:dyDescent="0.35">
      <c r="B2371" s="143"/>
      <c r="C2371" s="143"/>
      <c r="D2371" s="143"/>
      <c r="E2371" s="144"/>
      <c r="F2371" s="144"/>
    </row>
    <row r="2372" spans="2:6" x14ac:dyDescent="0.35">
      <c r="B2372" s="143"/>
      <c r="C2372" s="143"/>
      <c r="D2372" s="143"/>
      <c r="E2372" s="144"/>
      <c r="F2372" s="144"/>
    </row>
    <row r="2373" spans="2:6" x14ac:dyDescent="0.35">
      <c r="B2373" s="143"/>
      <c r="C2373" s="143"/>
      <c r="D2373" s="143"/>
      <c r="E2373" s="144"/>
      <c r="F2373" s="144"/>
    </row>
    <row r="2374" spans="2:6" x14ac:dyDescent="0.35">
      <c r="B2374" s="143"/>
      <c r="C2374" s="143"/>
      <c r="D2374" s="143"/>
      <c r="E2374" s="144"/>
      <c r="F2374" s="144"/>
    </row>
    <row r="2375" spans="2:6" x14ac:dyDescent="0.35">
      <c r="B2375" s="143"/>
      <c r="C2375" s="143"/>
      <c r="D2375" s="143"/>
      <c r="E2375" s="144"/>
      <c r="F2375" s="144"/>
    </row>
    <row r="2376" spans="2:6" x14ac:dyDescent="0.35">
      <c r="B2376" s="143"/>
      <c r="C2376" s="143"/>
      <c r="D2376" s="143"/>
      <c r="E2376" s="144"/>
      <c r="F2376" s="144"/>
    </row>
    <row r="2377" spans="2:6" x14ac:dyDescent="0.35">
      <c r="B2377" s="143"/>
      <c r="C2377" s="143"/>
      <c r="D2377" s="143"/>
      <c r="E2377" s="144"/>
      <c r="F2377" s="144"/>
    </row>
    <row r="2378" spans="2:6" x14ac:dyDescent="0.35">
      <c r="B2378" s="143"/>
      <c r="C2378" s="143"/>
      <c r="D2378" s="143"/>
      <c r="E2378" s="144"/>
      <c r="F2378" s="144"/>
    </row>
    <row r="2379" spans="2:6" x14ac:dyDescent="0.35">
      <c r="B2379" s="143"/>
      <c r="C2379" s="143"/>
      <c r="D2379" s="143"/>
      <c r="E2379" s="144"/>
      <c r="F2379" s="144"/>
    </row>
    <row r="2380" spans="2:6" x14ac:dyDescent="0.35">
      <c r="B2380" s="143"/>
      <c r="C2380" s="143"/>
      <c r="D2380" s="143"/>
      <c r="E2380" s="144"/>
      <c r="F2380" s="144"/>
    </row>
    <row r="2381" spans="2:6" x14ac:dyDescent="0.35">
      <c r="B2381" s="143"/>
      <c r="C2381" s="143"/>
      <c r="D2381" s="143"/>
      <c r="E2381" s="144"/>
      <c r="F2381" s="144"/>
    </row>
    <row r="2382" spans="2:6" x14ac:dyDescent="0.35">
      <c r="B2382" s="143"/>
      <c r="C2382" s="143"/>
      <c r="D2382" s="143"/>
      <c r="E2382" s="144"/>
      <c r="F2382" s="144"/>
    </row>
    <row r="2383" spans="2:6" x14ac:dyDescent="0.35">
      <c r="B2383" s="143"/>
      <c r="C2383" s="143"/>
      <c r="D2383" s="143"/>
      <c r="E2383" s="144"/>
      <c r="F2383" s="144"/>
    </row>
    <row r="2384" spans="2:6" x14ac:dyDescent="0.35">
      <c r="B2384" s="143"/>
      <c r="C2384" s="143"/>
      <c r="D2384" s="143"/>
      <c r="E2384" s="144"/>
      <c r="F2384" s="144"/>
    </row>
    <row r="2385" spans="2:6" x14ac:dyDescent="0.35">
      <c r="B2385" s="143"/>
      <c r="C2385" s="143"/>
      <c r="D2385" s="143"/>
      <c r="E2385" s="144"/>
      <c r="F2385" s="144"/>
    </row>
    <row r="2386" spans="2:6" x14ac:dyDescent="0.35">
      <c r="B2386" s="143"/>
      <c r="C2386" s="143"/>
      <c r="D2386" s="143"/>
      <c r="E2386" s="144"/>
      <c r="F2386" s="144"/>
    </row>
    <row r="2387" spans="2:6" x14ac:dyDescent="0.35">
      <c r="B2387" s="143"/>
      <c r="C2387" s="143"/>
      <c r="D2387" s="143"/>
      <c r="E2387" s="144"/>
      <c r="F2387" s="144"/>
    </row>
    <row r="2388" spans="2:6" x14ac:dyDescent="0.35">
      <c r="B2388" s="143"/>
      <c r="C2388" s="143"/>
      <c r="D2388" s="143"/>
      <c r="E2388" s="144"/>
      <c r="F2388" s="144"/>
    </row>
    <row r="2389" spans="2:6" x14ac:dyDescent="0.35">
      <c r="B2389" s="143"/>
      <c r="C2389" s="143"/>
      <c r="D2389" s="143"/>
      <c r="E2389" s="144"/>
      <c r="F2389" s="144"/>
    </row>
    <row r="2390" spans="2:6" x14ac:dyDescent="0.35">
      <c r="B2390" s="143"/>
      <c r="C2390" s="143"/>
      <c r="D2390" s="143"/>
      <c r="E2390" s="144"/>
      <c r="F2390" s="144"/>
    </row>
    <row r="2391" spans="2:6" x14ac:dyDescent="0.35">
      <c r="B2391" s="143"/>
      <c r="C2391" s="143"/>
      <c r="D2391" s="143"/>
      <c r="E2391" s="144"/>
      <c r="F2391" s="144"/>
    </row>
    <row r="2392" spans="2:6" x14ac:dyDescent="0.35">
      <c r="B2392" s="143"/>
      <c r="C2392" s="143"/>
      <c r="D2392" s="143"/>
      <c r="E2392" s="144"/>
      <c r="F2392" s="144"/>
    </row>
    <row r="2393" spans="2:6" x14ac:dyDescent="0.35">
      <c r="B2393" s="143"/>
      <c r="C2393" s="143"/>
      <c r="D2393" s="143"/>
      <c r="E2393" s="144"/>
      <c r="F2393" s="144"/>
    </row>
    <row r="2394" spans="2:6" x14ac:dyDescent="0.35">
      <c r="B2394" s="143"/>
      <c r="C2394" s="143"/>
      <c r="D2394" s="143"/>
      <c r="E2394" s="144"/>
      <c r="F2394" s="144"/>
    </row>
    <row r="2395" spans="2:6" x14ac:dyDescent="0.35">
      <c r="B2395" s="143"/>
      <c r="C2395" s="143"/>
      <c r="D2395" s="143"/>
      <c r="E2395" s="144"/>
      <c r="F2395" s="144"/>
    </row>
    <row r="2396" spans="2:6" x14ac:dyDescent="0.35">
      <c r="B2396" s="143"/>
      <c r="C2396" s="143"/>
      <c r="D2396" s="143"/>
      <c r="E2396" s="144"/>
      <c r="F2396" s="144"/>
    </row>
    <row r="2397" spans="2:6" x14ac:dyDescent="0.35">
      <c r="B2397" s="143"/>
      <c r="C2397" s="143"/>
      <c r="D2397" s="143"/>
      <c r="E2397" s="144"/>
      <c r="F2397" s="144"/>
    </row>
    <row r="2398" spans="2:6" x14ac:dyDescent="0.35">
      <c r="B2398" s="143"/>
      <c r="C2398" s="143"/>
      <c r="D2398" s="143"/>
      <c r="E2398" s="144"/>
      <c r="F2398" s="144"/>
    </row>
    <row r="2399" spans="2:6" x14ac:dyDescent="0.35">
      <c r="B2399" s="143"/>
      <c r="C2399" s="143"/>
      <c r="D2399" s="143"/>
      <c r="E2399" s="144"/>
      <c r="F2399" s="144"/>
    </row>
    <row r="2400" spans="2:6" x14ac:dyDescent="0.35">
      <c r="B2400" s="143"/>
      <c r="C2400" s="143"/>
      <c r="D2400" s="143"/>
      <c r="E2400" s="144"/>
      <c r="F2400" s="144"/>
    </row>
    <row r="2401" spans="2:6" x14ac:dyDescent="0.35">
      <c r="B2401" s="143"/>
      <c r="C2401" s="143"/>
      <c r="D2401" s="143"/>
      <c r="E2401" s="144"/>
      <c r="F2401" s="144"/>
    </row>
    <row r="2402" spans="2:6" x14ac:dyDescent="0.35">
      <c r="B2402" s="143"/>
      <c r="C2402" s="143"/>
      <c r="D2402" s="143"/>
      <c r="E2402" s="144"/>
      <c r="F2402" s="144"/>
    </row>
    <row r="2403" spans="2:6" x14ac:dyDescent="0.35">
      <c r="B2403" s="143"/>
      <c r="C2403" s="143"/>
      <c r="D2403" s="143"/>
      <c r="E2403" s="144"/>
      <c r="F2403" s="144"/>
    </row>
    <row r="2404" spans="2:6" x14ac:dyDescent="0.35">
      <c r="B2404" s="143"/>
      <c r="C2404" s="143"/>
      <c r="D2404" s="143"/>
      <c r="E2404" s="144"/>
      <c r="F2404" s="144"/>
    </row>
    <row r="2405" spans="2:6" x14ac:dyDescent="0.35">
      <c r="B2405" s="143"/>
      <c r="C2405" s="143"/>
      <c r="D2405" s="143"/>
      <c r="E2405" s="144"/>
      <c r="F2405" s="144"/>
    </row>
    <row r="2406" spans="2:6" x14ac:dyDescent="0.35">
      <c r="B2406" s="143"/>
      <c r="C2406" s="143"/>
      <c r="D2406" s="143"/>
      <c r="E2406" s="144"/>
      <c r="F2406" s="144"/>
    </row>
    <row r="2407" spans="2:6" x14ac:dyDescent="0.35">
      <c r="B2407" s="143"/>
      <c r="C2407" s="143"/>
      <c r="D2407" s="143"/>
      <c r="E2407" s="144"/>
      <c r="F2407" s="144"/>
    </row>
    <row r="2408" spans="2:6" x14ac:dyDescent="0.35">
      <c r="B2408" s="143"/>
      <c r="C2408" s="143"/>
      <c r="D2408" s="143"/>
      <c r="E2408" s="144"/>
      <c r="F2408" s="144"/>
    </row>
    <row r="2409" spans="2:6" x14ac:dyDescent="0.35">
      <c r="B2409" s="143"/>
      <c r="C2409" s="143"/>
      <c r="D2409" s="143"/>
      <c r="E2409" s="144"/>
      <c r="F2409" s="144"/>
    </row>
    <row r="2410" spans="2:6" x14ac:dyDescent="0.35">
      <c r="B2410" s="143"/>
      <c r="C2410" s="143"/>
      <c r="D2410" s="143"/>
      <c r="E2410" s="144"/>
      <c r="F2410" s="144"/>
    </row>
    <row r="2411" spans="2:6" x14ac:dyDescent="0.35">
      <c r="B2411" s="143"/>
      <c r="C2411" s="143"/>
      <c r="D2411" s="143"/>
      <c r="E2411" s="144"/>
      <c r="F2411" s="144"/>
    </row>
    <row r="2412" spans="2:6" x14ac:dyDescent="0.35">
      <c r="B2412" s="143"/>
      <c r="C2412" s="143"/>
      <c r="D2412" s="143"/>
      <c r="E2412" s="144"/>
      <c r="F2412" s="144"/>
    </row>
    <row r="2413" spans="2:6" x14ac:dyDescent="0.35">
      <c r="B2413" s="143"/>
      <c r="C2413" s="143"/>
      <c r="D2413" s="143"/>
      <c r="E2413" s="144"/>
      <c r="F2413" s="144"/>
    </row>
    <row r="2414" spans="2:6" x14ac:dyDescent="0.35">
      <c r="B2414" s="143"/>
      <c r="C2414" s="143"/>
      <c r="D2414" s="143"/>
      <c r="E2414" s="144"/>
      <c r="F2414" s="144"/>
    </row>
    <row r="2415" spans="2:6" x14ac:dyDescent="0.35">
      <c r="B2415" s="143"/>
      <c r="C2415" s="143"/>
      <c r="D2415" s="143"/>
      <c r="E2415" s="144"/>
      <c r="F2415" s="144"/>
    </row>
    <row r="2416" spans="2:6" x14ac:dyDescent="0.35">
      <c r="B2416" s="143"/>
      <c r="C2416" s="143"/>
      <c r="D2416" s="143"/>
      <c r="E2416" s="144"/>
      <c r="F2416" s="144"/>
    </row>
    <row r="2417" spans="2:6" x14ac:dyDescent="0.35">
      <c r="B2417" s="143"/>
      <c r="C2417" s="143"/>
      <c r="D2417" s="143"/>
      <c r="E2417" s="144"/>
      <c r="F2417" s="144"/>
    </row>
    <row r="2418" spans="2:6" x14ac:dyDescent="0.35">
      <c r="B2418" s="143"/>
      <c r="C2418" s="143"/>
      <c r="D2418" s="143"/>
      <c r="E2418" s="144"/>
      <c r="F2418" s="144"/>
    </row>
    <row r="2419" spans="2:6" x14ac:dyDescent="0.35">
      <c r="B2419" s="143"/>
      <c r="C2419" s="143"/>
      <c r="D2419" s="143"/>
      <c r="E2419" s="144"/>
      <c r="F2419" s="144"/>
    </row>
    <row r="2420" spans="2:6" x14ac:dyDescent="0.35">
      <c r="B2420" s="143"/>
      <c r="C2420" s="143"/>
      <c r="D2420" s="143"/>
      <c r="E2420" s="144"/>
      <c r="F2420" s="144"/>
    </row>
    <row r="2421" spans="2:6" x14ac:dyDescent="0.35">
      <c r="B2421" s="143"/>
      <c r="C2421" s="143"/>
      <c r="D2421" s="143"/>
      <c r="E2421" s="144"/>
      <c r="F2421" s="144"/>
    </row>
    <row r="2422" spans="2:6" x14ac:dyDescent="0.35">
      <c r="B2422" s="143"/>
      <c r="C2422" s="143"/>
      <c r="D2422" s="143"/>
      <c r="E2422" s="144"/>
      <c r="F2422" s="144"/>
    </row>
    <row r="2423" spans="2:6" x14ac:dyDescent="0.35">
      <c r="B2423" s="143"/>
      <c r="C2423" s="143"/>
      <c r="D2423" s="143"/>
      <c r="E2423" s="144"/>
      <c r="F2423" s="144"/>
    </row>
    <row r="2424" spans="2:6" x14ac:dyDescent="0.35">
      <c r="B2424" s="143"/>
      <c r="C2424" s="143"/>
      <c r="D2424" s="143"/>
      <c r="E2424" s="144"/>
      <c r="F2424" s="144"/>
    </row>
    <row r="2425" spans="2:6" x14ac:dyDescent="0.35">
      <c r="B2425" s="143"/>
      <c r="C2425" s="143"/>
      <c r="D2425" s="143"/>
      <c r="E2425" s="144"/>
      <c r="F2425" s="144"/>
    </row>
    <row r="2426" spans="2:6" x14ac:dyDescent="0.35">
      <c r="B2426" s="143"/>
      <c r="C2426" s="143"/>
      <c r="D2426" s="143"/>
      <c r="E2426" s="144"/>
      <c r="F2426" s="144"/>
    </row>
    <row r="2427" spans="2:6" x14ac:dyDescent="0.35">
      <c r="B2427" s="143"/>
      <c r="C2427" s="143"/>
      <c r="D2427" s="143"/>
      <c r="E2427" s="144"/>
      <c r="F2427" s="144"/>
    </row>
    <row r="2428" spans="2:6" x14ac:dyDescent="0.35">
      <c r="B2428" s="143"/>
      <c r="C2428" s="143"/>
      <c r="D2428" s="143"/>
      <c r="E2428" s="144"/>
      <c r="F2428" s="144"/>
    </row>
    <row r="2429" spans="2:6" x14ac:dyDescent="0.35">
      <c r="B2429" s="143"/>
      <c r="C2429" s="143"/>
      <c r="D2429" s="143"/>
      <c r="E2429" s="144"/>
      <c r="F2429" s="144"/>
    </row>
    <row r="2430" spans="2:6" x14ac:dyDescent="0.35">
      <c r="B2430" s="143"/>
      <c r="C2430" s="143"/>
      <c r="D2430" s="143"/>
      <c r="E2430" s="144"/>
      <c r="F2430" s="144"/>
    </row>
    <row r="2431" spans="2:6" x14ac:dyDescent="0.35">
      <c r="B2431" s="143"/>
      <c r="C2431" s="143"/>
      <c r="D2431" s="143"/>
      <c r="E2431" s="144"/>
      <c r="F2431" s="144"/>
    </row>
    <row r="2432" spans="2:6" x14ac:dyDescent="0.35">
      <c r="B2432" s="143"/>
      <c r="C2432" s="143"/>
      <c r="D2432" s="143"/>
      <c r="E2432" s="144"/>
      <c r="F2432" s="144"/>
    </row>
    <row r="2433" spans="2:6" x14ac:dyDescent="0.35">
      <c r="B2433" s="143"/>
      <c r="C2433" s="143"/>
      <c r="D2433" s="143"/>
      <c r="E2433" s="144"/>
      <c r="F2433" s="144"/>
    </row>
    <row r="2434" spans="2:6" x14ac:dyDescent="0.35">
      <c r="B2434" s="143"/>
      <c r="C2434" s="143"/>
      <c r="D2434" s="143"/>
      <c r="E2434" s="144"/>
      <c r="F2434" s="144"/>
    </row>
    <row r="2435" spans="2:6" x14ac:dyDescent="0.35">
      <c r="B2435" s="143"/>
      <c r="C2435" s="143"/>
      <c r="D2435" s="143"/>
      <c r="E2435" s="144"/>
      <c r="F2435" s="144"/>
    </row>
    <row r="2436" spans="2:6" x14ac:dyDescent="0.35">
      <c r="B2436" s="143"/>
      <c r="C2436" s="143"/>
      <c r="D2436" s="143"/>
      <c r="E2436" s="144"/>
      <c r="F2436" s="144"/>
    </row>
    <row r="2437" spans="2:6" x14ac:dyDescent="0.35">
      <c r="B2437" s="143"/>
      <c r="C2437" s="143"/>
      <c r="D2437" s="143"/>
      <c r="E2437" s="144"/>
      <c r="F2437" s="144"/>
    </row>
    <row r="2438" spans="2:6" x14ac:dyDescent="0.35">
      <c r="B2438" s="143"/>
      <c r="C2438" s="143"/>
      <c r="D2438" s="143"/>
      <c r="E2438" s="144"/>
      <c r="F2438" s="144"/>
    </row>
    <row r="2439" spans="2:6" x14ac:dyDescent="0.35">
      <c r="B2439" s="143"/>
      <c r="C2439" s="143"/>
      <c r="D2439" s="143"/>
      <c r="E2439" s="144"/>
      <c r="F2439" s="144"/>
    </row>
    <row r="2440" spans="2:6" x14ac:dyDescent="0.35">
      <c r="B2440" s="143"/>
      <c r="C2440" s="143"/>
      <c r="D2440" s="143"/>
      <c r="E2440" s="144"/>
      <c r="F2440" s="144"/>
    </row>
    <row r="2441" spans="2:6" x14ac:dyDescent="0.35">
      <c r="B2441" s="143"/>
      <c r="C2441" s="143"/>
      <c r="D2441" s="143"/>
      <c r="E2441" s="144"/>
      <c r="F2441" s="144"/>
    </row>
    <row r="2442" spans="2:6" x14ac:dyDescent="0.35">
      <c r="B2442" s="143"/>
      <c r="C2442" s="143"/>
      <c r="D2442" s="143"/>
      <c r="E2442" s="144"/>
      <c r="F2442" s="144"/>
    </row>
    <row r="2443" spans="2:6" x14ac:dyDescent="0.35">
      <c r="B2443" s="143"/>
      <c r="C2443" s="143"/>
      <c r="D2443" s="143"/>
      <c r="E2443" s="144"/>
      <c r="F2443" s="144"/>
    </row>
    <row r="2444" spans="2:6" x14ac:dyDescent="0.35">
      <c r="B2444" s="143"/>
      <c r="C2444" s="143"/>
      <c r="D2444" s="143"/>
      <c r="E2444" s="144"/>
      <c r="F2444" s="144"/>
    </row>
    <row r="2445" spans="2:6" x14ac:dyDescent="0.35">
      <c r="B2445" s="143"/>
      <c r="C2445" s="143"/>
      <c r="D2445" s="143"/>
      <c r="E2445" s="144"/>
      <c r="F2445" s="144"/>
    </row>
    <row r="2446" spans="2:6" x14ac:dyDescent="0.35">
      <c r="B2446" s="143"/>
      <c r="C2446" s="143"/>
      <c r="D2446" s="143"/>
      <c r="E2446" s="144"/>
      <c r="F2446" s="144"/>
    </row>
    <row r="2447" spans="2:6" x14ac:dyDescent="0.35">
      <c r="B2447" s="143"/>
      <c r="C2447" s="143"/>
      <c r="D2447" s="143"/>
      <c r="E2447" s="144"/>
      <c r="F2447" s="144"/>
    </row>
    <row r="2448" spans="2:6" x14ac:dyDescent="0.35">
      <c r="B2448" s="143"/>
      <c r="C2448" s="143"/>
      <c r="D2448" s="143"/>
      <c r="E2448" s="144"/>
      <c r="F2448" s="144"/>
    </row>
    <row r="2449" spans="2:6" x14ac:dyDescent="0.35">
      <c r="B2449" s="143"/>
      <c r="C2449" s="143"/>
      <c r="D2449" s="143"/>
      <c r="E2449" s="144"/>
      <c r="F2449" s="144"/>
    </row>
    <row r="2450" spans="2:6" x14ac:dyDescent="0.35">
      <c r="B2450" s="143"/>
      <c r="C2450" s="143"/>
      <c r="D2450" s="143"/>
      <c r="E2450" s="144"/>
      <c r="F2450" s="144"/>
    </row>
    <row r="2451" spans="2:6" x14ac:dyDescent="0.35">
      <c r="B2451" s="143"/>
      <c r="C2451" s="143"/>
      <c r="D2451" s="143"/>
      <c r="E2451" s="144"/>
      <c r="F2451" s="144"/>
    </row>
    <row r="2452" spans="2:6" x14ac:dyDescent="0.35">
      <c r="B2452" s="143"/>
      <c r="C2452" s="143"/>
      <c r="D2452" s="143"/>
      <c r="E2452" s="144"/>
      <c r="F2452" s="144"/>
    </row>
    <row r="2453" spans="2:6" x14ac:dyDescent="0.35">
      <c r="B2453" s="143"/>
      <c r="C2453" s="143"/>
      <c r="D2453" s="143"/>
      <c r="E2453" s="144"/>
      <c r="F2453" s="144"/>
    </row>
    <row r="2454" spans="2:6" x14ac:dyDescent="0.35">
      <c r="B2454" s="143"/>
      <c r="C2454" s="143"/>
      <c r="D2454" s="143"/>
      <c r="E2454" s="144"/>
      <c r="F2454" s="144"/>
    </row>
    <row r="2455" spans="2:6" x14ac:dyDescent="0.35">
      <c r="B2455" s="143"/>
      <c r="C2455" s="143"/>
      <c r="D2455" s="143"/>
      <c r="E2455" s="144"/>
      <c r="F2455" s="144"/>
    </row>
    <row r="2456" spans="2:6" x14ac:dyDescent="0.35">
      <c r="B2456" s="143"/>
      <c r="C2456" s="143"/>
      <c r="D2456" s="143"/>
      <c r="E2456" s="144"/>
      <c r="F2456" s="144"/>
    </row>
    <row r="2457" spans="2:6" x14ac:dyDescent="0.35">
      <c r="B2457" s="143"/>
      <c r="C2457" s="143"/>
      <c r="D2457" s="143"/>
      <c r="E2457" s="144"/>
      <c r="F2457" s="144"/>
    </row>
    <row r="2458" spans="2:6" x14ac:dyDescent="0.35">
      <c r="B2458" s="143"/>
      <c r="C2458" s="143"/>
      <c r="D2458" s="143"/>
      <c r="E2458" s="144"/>
      <c r="F2458" s="144"/>
    </row>
    <row r="2459" spans="2:6" x14ac:dyDescent="0.35">
      <c r="B2459" s="143"/>
      <c r="C2459" s="143"/>
      <c r="D2459" s="143"/>
      <c r="E2459" s="144"/>
      <c r="F2459" s="144"/>
    </row>
    <row r="2460" spans="2:6" x14ac:dyDescent="0.35">
      <c r="B2460" s="143"/>
      <c r="C2460" s="143"/>
      <c r="D2460" s="143"/>
      <c r="E2460" s="144"/>
      <c r="F2460" s="144"/>
    </row>
    <row r="2461" spans="2:6" x14ac:dyDescent="0.35">
      <c r="B2461" s="143"/>
      <c r="C2461" s="143"/>
      <c r="D2461" s="143"/>
      <c r="E2461" s="144"/>
      <c r="F2461" s="144"/>
    </row>
    <row r="2462" spans="2:6" x14ac:dyDescent="0.35">
      <c r="B2462" s="143"/>
      <c r="C2462" s="143"/>
      <c r="D2462" s="143"/>
      <c r="E2462" s="144"/>
      <c r="F2462" s="144"/>
    </row>
    <row r="2463" spans="2:6" x14ac:dyDescent="0.35">
      <c r="B2463" s="143"/>
      <c r="C2463" s="143"/>
      <c r="D2463" s="143"/>
      <c r="E2463" s="144"/>
      <c r="F2463" s="144"/>
    </row>
    <row r="2464" spans="2:6" x14ac:dyDescent="0.35">
      <c r="B2464" s="143"/>
      <c r="C2464" s="143"/>
      <c r="D2464" s="143"/>
      <c r="E2464" s="144"/>
      <c r="F2464" s="144"/>
    </row>
    <row r="2465" spans="2:6" x14ac:dyDescent="0.35">
      <c r="B2465" s="143"/>
      <c r="C2465" s="143"/>
      <c r="D2465" s="143"/>
      <c r="E2465" s="144"/>
      <c r="F2465" s="144"/>
    </row>
    <row r="2466" spans="2:6" x14ac:dyDescent="0.35">
      <c r="B2466" s="143"/>
      <c r="C2466" s="143"/>
      <c r="D2466" s="143"/>
      <c r="E2466" s="144"/>
      <c r="F2466" s="144"/>
    </row>
    <row r="2467" spans="2:6" x14ac:dyDescent="0.35">
      <c r="B2467" s="143"/>
      <c r="C2467" s="143"/>
      <c r="D2467" s="143"/>
      <c r="E2467" s="144"/>
      <c r="F2467" s="144"/>
    </row>
    <row r="2468" spans="2:6" x14ac:dyDescent="0.35">
      <c r="B2468" s="143"/>
      <c r="C2468" s="143"/>
      <c r="D2468" s="143"/>
      <c r="E2468" s="144"/>
      <c r="F2468" s="144"/>
    </row>
    <row r="2469" spans="2:6" x14ac:dyDescent="0.35">
      <c r="B2469" s="143"/>
      <c r="C2469" s="143"/>
      <c r="D2469" s="143"/>
      <c r="E2469" s="144"/>
      <c r="F2469" s="144"/>
    </row>
    <row r="2470" spans="2:6" x14ac:dyDescent="0.35">
      <c r="B2470" s="143"/>
      <c r="C2470" s="143"/>
      <c r="D2470" s="143"/>
      <c r="E2470" s="144"/>
      <c r="F2470" s="144"/>
    </row>
    <row r="2471" spans="2:6" x14ac:dyDescent="0.35">
      <c r="B2471" s="143"/>
      <c r="C2471" s="143"/>
      <c r="D2471" s="143"/>
      <c r="E2471" s="144"/>
      <c r="F2471" s="144"/>
    </row>
    <row r="2472" spans="2:6" x14ac:dyDescent="0.35">
      <c r="B2472" s="143"/>
      <c r="C2472" s="143"/>
      <c r="D2472" s="143"/>
      <c r="E2472" s="144"/>
      <c r="F2472" s="144"/>
    </row>
    <row r="2473" spans="2:6" x14ac:dyDescent="0.35">
      <c r="B2473" s="143"/>
      <c r="C2473" s="143"/>
      <c r="D2473" s="143"/>
      <c r="E2473" s="144"/>
      <c r="F2473" s="144"/>
    </row>
    <row r="2474" spans="2:6" x14ac:dyDescent="0.35">
      <c r="B2474" s="143"/>
      <c r="C2474" s="143"/>
      <c r="D2474" s="143"/>
      <c r="E2474" s="144"/>
      <c r="F2474" s="144"/>
    </row>
    <row r="2475" spans="2:6" x14ac:dyDescent="0.35">
      <c r="B2475" s="143"/>
      <c r="C2475" s="143"/>
      <c r="D2475" s="143"/>
      <c r="E2475" s="144"/>
      <c r="F2475" s="144"/>
    </row>
    <row r="2476" spans="2:6" x14ac:dyDescent="0.35">
      <c r="B2476" s="143"/>
      <c r="C2476" s="143"/>
      <c r="D2476" s="143"/>
      <c r="E2476" s="144"/>
      <c r="F2476" s="144"/>
    </row>
    <row r="2477" spans="2:6" x14ac:dyDescent="0.35">
      <c r="B2477" s="143"/>
      <c r="C2477" s="143"/>
      <c r="D2477" s="143"/>
      <c r="E2477" s="144"/>
      <c r="F2477" s="144"/>
    </row>
    <row r="2478" spans="2:6" x14ac:dyDescent="0.35">
      <c r="B2478" s="143"/>
      <c r="C2478" s="143"/>
      <c r="D2478" s="143"/>
      <c r="E2478" s="144"/>
      <c r="F2478" s="144"/>
    </row>
    <row r="2479" spans="2:6" x14ac:dyDescent="0.35">
      <c r="B2479" s="143"/>
      <c r="C2479" s="143"/>
      <c r="D2479" s="143"/>
      <c r="E2479" s="144"/>
      <c r="F2479" s="144"/>
    </row>
    <row r="2480" spans="2:6" x14ac:dyDescent="0.35">
      <c r="B2480" s="143"/>
      <c r="C2480" s="143"/>
      <c r="D2480" s="143"/>
      <c r="E2480" s="144"/>
      <c r="F2480" s="144"/>
    </row>
    <row r="2481" spans="2:6" x14ac:dyDescent="0.35">
      <c r="B2481" s="143"/>
      <c r="C2481" s="143"/>
      <c r="D2481" s="143"/>
      <c r="E2481" s="144"/>
      <c r="F2481" s="144"/>
    </row>
    <row r="2482" spans="2:6" x14ac:dyDescent="0.35">
      <c r="B2482" s="143"/>
      <c r="C2482" s="143"/>
      <c r="D2482" s="143"/>
      <c r="E2482" s="144"/>
      <c r="F2482" s="144"/>
    </row>
    <row r="2483" spans="2:6" x14ac:dyDescent="0.35">
      <c r="B2483" s="143"/>
      <c r="C2483" s="143"/>
      <c r="D2483" s="143"/>
      <c r="E2483" s="144"/>
      <c r="F2483" s="144"/>
    </row>
    <row r="2484" spans="2:6" x14ac:dyDescent="0.35">
      <c r="B2484" s="143"/>
      <c r="C2484" s="143"/>
      <c r="D2484" s="143"/>
      <c r="E2484" s="144"/>
      <c r="F2484" s="144"/>
    </row>
    <row r="2485" spans="2:6" x14ac:dyDescent="0.35">
      <c r="B2485" s="143"/>
      <c r="C2485" s="143"/>
      <c r="D2485" s="143"/>
      <c r="E2485" s="144"/>
      <c r="F2485" s="144"/>
    </row>
    <row r="2486" spans="2:6" x14ac:dyDescent="0.35">
      <c r="B2486" s="143"/>
      <c r="C2486" s="143"/>
      <c r="D2486" s="143"/>
      <c r="E2486" s="144"/>
      <c r="F2486" s="144"/>
    </row>
    <row r="2487" spans="2:6" x14ac:dyDescent="0.35">
      <c r="B2487" s="143"/>
      <c r="C2487" s="143"/>
      <c r="D2487" s="143"/>
      <c r="E2487" s="144"/>
      <c r="F2487" s="144"/>
    </row>
    <row r="2488" spans="2:6" x14ac:dyDescent="0.35">
      <c r="B2488" s="143"/>
      <c r="C2488" s="143"/>
      <c r="D2488" s="143"/>
      <c r="E2488" s="144"/>
      <c r="F2488" s="144"/>
    </row>
    <row r="2489" spans="2:6" x14ac:dyDescent="0.35">
      <c r="B2489" s="143"/>
      <c r="C2489" s="143"/>
      <c r="D2489" s="143"/>
      <c r="E2489" s="144"/>
      <c r="F2489" s="144"/>
    </row>
    <row r="2490" spans="2:6" x14ac:dyDescent="0.35">
      <c r="B2490" s="143"/>
      <c r="C2490" s="143"/>
      <c r="D2490" s="143"/>
      <c r="E2490" s="144"/>
      <c r="F2490" s="144"/>
    </row>
    <row r="2491" spans="2:6" x14ac:dyDescent="0.35">
      <c r="B2491" s="143"/>
      <c r="C2491" s="143"/>
      <c r="D2491" s="143"/>
      <c r="E2491" s="144"/>
      <c r="F2491" s="144"/>
    </row>
    <row r="2492" spans="2:6" x14ac:dyDescent="0.35">
      <c r="B2492" s="143"/>
      <c r="C2492" s="143"/>
      <c r="D2492" s="143"/>
      <c r="E2492" s="144"/>
      <c r="F2492" s="144"/>
    </row>
    <row r="2493" spans="2:6" x14ac:dyDescent="0.35">
      <c r="B2493" s="143"/>
      <c r="C2493" s="143"/>
      <c r="D2493" s="143"/>
      <c r="E2493" s="144"/>
      <c r="F2493" s="144"/>
    </row>
    <row r="2494" spans="2:6" x14ac:dyDescent="0.35">
      <c r="B2494" s="143"/>
      <c r="C2494" s="143"/>
      <c r="D2494" s="143"/>
      <c r="E2494" s="144"/>
      <c r="F2494" s="144"/>
    </row>
    <row r="2495" spans="2:6" x14ac:dyDescent="0.35">
      <c r="B2495" s="143"/>
      <c r="C2495" s="143"/>
      <c r="D2495" s="143"/>
      <c r="E2495" s="144"/>
      <c r="F2495" s="144"/>
    </row>
    <row r="2496" spans="2:6" x14ac:dyDescent="0.35">
      <c r="B2496" s="143"/>
      <c r="C2496" s="143"/>
      <c r="D2496" s="143"/>
      <c r="E2496" s="144"/>
      <c r="F2496" s="144"/>
    </row>
    <row r="2497" spans="2:6" x14ac:dyDescent="0.35">
      <c r="B2497" s="143"/>
      <c r="C2497" s="143"/>
      <c r="D2497" s="143"/>
      <c r="E2497" s="144"/>
      <c r="F2497" s="144"/>
    </row>
    <row r="2498" spans="2:6" x14ac:dyDescent="0.35">
      <c r="B2498" s="143"/>
      <c r="C2498" s="143"/>
      <c r="D2498" s="143"/>
      <c r="E2498" s="144"/>
      <c r="F2498" s="144"/>
    </row>
    <row r="2499" spans="2:6" x14ac:dyDescent="0.35">
      <c r="B2499" s="143"/>
      <c r="C2499" s="143"/>
      <c r="D2499" s="143"/>
      <c r="E2499" s="144"/>
      <c r="F2499" s="144"/>
    </row>
    <row r="2500" spans="2:6" x14ac:dyDescent="0.35">
      <c r="B2500" s="143"/>
      <c r="C2500" s="143"/>
      <c r="D2500" s="143"/>
      <c r="E2500" s="144"/>
      <c r="F2500" s="144"/>
    </row>
    <row r="2501" spans="2:6" x14ac:dyDescent="0.35">
      <c r="B2501" s="143"/>
      <c r="C2501" s="143"/>
      <c r="D2501" s="143"/>
      <c r="E2501" s="144"/>
      <c r="F2501" s="144"/>
    </row>
    <row r="2502" spans="2:6" x14ac:dyDescent="0.35">
      <c r="B2502" s="143"/>
      <c r="C2502" s="143"/>
      <c r="D2502" s="143"/>
      <c r="E2502" s="144"/>
      <c r="F2502" s="144"/>
    </row>
    <row r="2503" spans="2:6" x14ac:dyDescent="0.35">
      <c r="B2503" s="143"/>
      <c r="C2503" s="143"/>
      <c r="D2503" s="143"/>
      <c r="E2503" s="144"/>
      <c r="F2503" s="144"/>
    </row>
    <row r="2504" spans="2:6" x14ac:dyDescent="0.35">
      <c r="B2504" s="143"/>
      <c r="C2504" s="143"/>
      <c r="D2504" s="143"/>
      <c r="E2504" s="144"/>
      <c r="F2504" s="144"/>
    </row>
    <row r="2505" spans="2:6" x14ac:dyDescent="0.35">
      <c r="B2505" s="143"/>
      <c r="C2505" s="143"/>
      <c r="D2505" s="143"/>
      <c r="E2505" s="144"/>
      <c r="F2505" s="144"/>
    </row>
    <row r="2506" spans="2:6" x14ac:dyDescent="0.35">
      <c r="B2506" s="143"/>
      <c r="C2506" s="143"/>
      <c r="D2506" s="143"/>
      <c r="E2506" s="144"/>
      <c r="F2506" s="144"/>
    </row>
    <row r="2507" spans="2:6" x14ac:dyDescent="0.35">
      <c r="B2507" s="143"/>
      <c r="C2507" s="143"/>
      <c r="D2507" s="143"/>
      <c r="E2507" s="144"/>
      <c r="F2507" s="144"/>
    </row>
    <row r="2508" spans="2:6" x14ac:dyDescent="0.35">
      <c r="B2508" s="143"/>
      <c r="C2508" s="143"/>
      <c r="D2508" s="143"/>
      <c r="E2508" s="144"/>
      <c r="F2508" s="144"/>
    </row>
    <row r="2509" spans="2:6" x14ac:dyDescent="0.35">
      <c r="B2509" s="143"/>
      <c r="C2509" s="143"/>
      <c r="D2509" s="143"/>
      <c r="E2509" s="144"/>
      <c r="F2509" s="144"/>
    </row>
    <row r="2510" spans="2:6" x14ac:dyDescent="0.35">
      <c r="B2510" s="143"/>
      <c r="C2510" s="143"/>
      <c r="D2510" s="143"/>
      <c r="E2510" s="144"/>
      <c r="F2510" s="144"/>
    </row>
    <row r="2511" spans="2:6" x14ac:dyDescent="0.35">
      <c r="B2511" s="143"/>
      <c r="C2511" s="143"/>
      <c r="D2511" s="143"/>
      <c r="E2511" s="144"/>
      <c r="F2511" s="144"/>
    </row>
    <row r="2512" spans="2:6" x14ac:dyDescent="0.35">
      <c r="B2512" s="143"/>
      <c r="C2512" s="143"/>
      <c r="D2512" s="143"/>
      <c r="E2512" s="144"/>
      <c r="F2512" s="144"/>
    </row>
    <row r="2513" spans="2:6" x14ac:dyDescent="0.35">
      <c r="B2513" s="143"/>
      <c r="C2513" s="143"/>
      <c r="D2513" s="143"/>
      <c r="E2513" s="144"/>
      <c r="F2513" s="144"/>
    </row>
    <row r="2514" spans="2:6" x14ac:dyDescent="0.35">
      <c r="B2514" s="143"/>
      <c r="C2514" s="143"/>
      <c r="D2514" s="143"/>
      <c r="E2514" s="144"/>
      <c r="F2514" s="144"/>
    </row>
    <row r="2515" spans="2:6" x14ac:dyDescent="0.35">
      <c r="B2515" s="143"/>
      <c r="C2515" s="143"/>
      <c r="D2515" s="143"/>
      <c r="E2515" s="144"/>
      <c r="F2515" s="144"/>
    </row>
    <row r="2516" spans="2:6" x14ac:dyDescent="0.35">
      <c r="B2516" s="143"/>
      <c r="C2516" s="143"/>
      <c r="D2516" s="143"/>
      <c r="E2516" s="144"/>
      <c r="F2516" s="144"/>
    </row>
    <row r="2517" spans="2:6" x14ac:dyDescent="0.35">
      <c r="B2517" s="143"/>
      <c r="C2517" s="143"/>
      <c r="D2517" s="143"/>
      <c r="E2517" s="144"/>
      <c r="F2517" s="144"/>
    </row>
    <row r="2518" spans="2:6" x14ac:dyDescent="0.35">
      <c r="B2518" s="143"/>
      <c r="C2518" s="143"/>
      <c r="D2518" s="143"/>
      <c r="E2518" s="144"/>
      <c r="F2518" s="144"/>
    </row>
    <row r="2519" spans="2:6" x14ac:dyDescent="0.35">
      <c r="B2519" s="143"/>
      <c r="C2519" s="143"/>
      <c r="D2519" s="143"/>
      <c r="E2519" s="144"/>
      <c r="F2519" s="144"/>
    </row>
    <row r="2520" spans="2:6" x14ac:dyDescent="0.35">
      <c r="B2520" s="143"/>
      <c r="C2520" s="143"/>
      <c r="D2520" s="143"/>
      <c r="E2520" s="144"/>
      <c r="F2520" s="144"/>
    </row>
    <row r="2521" spans="2:6" x14ac:dyDescent="0.35">
      <c r="B2521" s="143"/>
      <c r="C2521" s="143"/>
      <c r="D2521" s="143"/>
      <c r="E2521" s="144"/>
      <c r="F2521" s="144"/>
    </row>
    <row r="2522" spans="2:6" x14ac:dyDescent="0.35">
      <c r="B2522" s="143"/>
      <c r="C2522" s="143"/>
      <c r="D2522" s="143"/>
      <c r="E2522" s="144"/>
      <c r="F2522" s="144"/>
    </row>
    <row r="2523" spans="2:6" x14ac:dyDescent="0.35">
      <c r="B2523" s="143"/>
      <c r="C2523" s="143"/>
      <c r="D2523" s="143"/>
      <c r="E2523" s="144"/>
      <c r="F2523" s="144"/>
    </row>
    <row r="2524" spans="2:6" x14ac:dyDescent="0.35">
      <c r="B2524" s="143"/>
      <c r="C2524" s="143"/>
      <c r="D2524" s="143"/>
      <c r="E2524" s="144"/>
      <c r="F2524" s="144"/>
    </row>
    <row r="2525" spans="2:6" x14ac:dyDescent="0.35">
      <c r="B2525" s="143"/>
      <c r="C2525" s="143"/>
      <c r="D2525" s="143"/>
      <c r="E2525" s="144"/>
      <c r="F2525" s="144"/>
    </row>
    <row r="2526" spans="2:6" x14ac:dyDescent="0.35">
      <c r="B2526" s="143"/>
      <c r="C2526" s="143"/>
      <c r="D2526" s="143"/>
      <c r="E2526" s="144"/>
      <c r="F2526" s="144"/>
    </row>
    <row r="2527" spans="2:6" x14ac:dyDescent="0.35">
      <c r="B2527" s="143"/>
      <c r="C2527" s="143"/>
      <c r="D2527" s="143"/>
      <c r="E2527" s="144"/>
      <c r="F2527" s="144"/>
    </row>
    <row r="2528" spans="2:6" x14ac:dyDescent="0.35">
      <c r="B2528" s="143"/>
      <c r="C2528" s="143"/>
      <c r="D2528" s="143"/>
      <c r="E2528" s="144"/>
      <c r="F2528" s="144"/>
    </row>
    <row r="2529" spans="2:6" x14ac:dyDescent="0.35">
      <c r="B2529" s="143"/>
      <c r="C2529" s="143"/>
      <c r="D2529" s="143"/>
      <c r="E2529" s="144"/>
      <c r="F2529" s="144"/>
    </row>
    <row r="2530" spans="2:6" x14ac:dyDescent="0.35">
      <c r="B2530" s="143"/>
      <c r="C2530" s="143"/>
      <c r="D2530" s="143"/>
      <c r="E2530" s="144"/>
      <c r="F2530" s="144"/>
    </row>
    <row r="2531" spans="2:6" x14ac:dyDescent="0.35">
      <c r="B2531" s="143"/>
      <c r="C2531" s="143"/>
      <c r="D2531" s="143"/>
      <c r="E2531" s="144"/>
      <c r="F2531" s="144"/>
    </row>
    <row r="2532" spans="2:6" x14ac:dyDescent="0.35">
      <c r="B2532" s="143"/>
      <c r="C2532" s="143"/>
      <c r="D2532" s="143"/>
      <c r="E2532" s="144"/>
      <c r="F2532" s="144"/>
    </row>
    <row r="2533" spans="2:6" x14ac:dyDescent="0.35">
      <c r="B2533" s="143"/>
      <c r="C2533" s="143"/>
      <c r="D2533" s="143"/>
      <c r="E2533" s="144"/>
      <c r="F2533" s="144"/>
    </row>
    <row r="2534" spans="2:6" x14ac:dyDescent="0.35">
      <c r="B2534" s="143"/>
      <c r="C2534" s="143"/>
      <c r="D2534" s="143"/>
      <c r="E2534" s="144"/>
      <c r="F2534" s="144"/>
    </row>
    <row r="2535" spans="2:6" x14ac:dyDescent="0.35">
      <c r="B2535" s="143"/>
      <c r="C2535" s="143"/>
      <c r="D2535" s="143"/>
      <c r="E2535" s="144"/>
      <c r="F2535" s="144"/>
    </row>
    <row r="2536" spans="2:6" x14ac:dyDescent="0.35">
      <c r="B2536" s="143"/>
      <c r="C2536" s="143"/>
      <c r="D2536" s="143"/>
      <c r="E2536" s="144"/>
      <c r="F2536" s="144"/>
    </row>
    <row r="2537" spans="2:6" x14ac:dyDescent="0.35">
      <c r="B2537" s="143"/>
      <c r="C2537" s="143"/>
      <c r="D2537" s="143"/>
      <c r="E2537" s="144"/>
      <c r="F2537" s="144"/>
    </row>
    <row r="2538" spans="2:6" x14ac:dyDescent="0.35">
      <c r="B2538" s="143"/>
      <c r="C2538" s="143"/>
      <c r="D2538" s="143"/>
      <c r="E2538" s="144"/>
      <c r="F2538" s="144"/>
    </row>
    <row r="2539" spans="2:6" x14ac:dyDescent="0.35">
      <c r="B2539" s="143"/>
      <c r="C2539" s="143"/>
      <c r="D2539" s="143"/>
      <c r="E2539" s="144"/>
      <c r="F2539" s="144"/>
    </row>
    <row r="2540" spans="2:6" x14ac:dyDescent="0.35">
      <c r="B2540" s="143"/>
      <c r="C2540" s="143"/>
      <c r="D2540" s="143"/>
      <c r="E2540" s="144"/>
      <c r="F2540" s="144"/>
    </row>
    <row r="2541" spans="2:6" x14ac:dyDescent="0.35">
      <c r="B2541" s="143"/>
      <c r="C2541" s="143"/>
      <c r="D2541" s="143"/>
      <c r="E2541" s="144"/>
      <c r="F2541" s="144"/>
    </row>
    <row r="2542" spans="2:6" x14ac:dyDescent="0.35">
      <c r="B2542" s="143"/>
      <c r="C2542" s="143"/>
      <c r="D2542" s="143"/>
      <c r="E2542" s="144"/>
      <c r="F2542" s="144"/>
    </row>
    <row r="2543" spans="2:6" x14ac:dyDescent="0.35">
      <c r="B2543" s="143"/>
      <c r="C2543" s="143"/>
      <c r="D2543" s="143"/>
      <c r="E2543" s="144"/>
      <c r="F2543" s="144"/>
    </row>
    <row r="2544" spans="2:6" x14ac:dyDescent="0.35">
      <c r="B2544" s="143"/>
      <c r="C2544" s="143"/>
      <c r="D2544" s="143"/>
      <c r="E2544" s="144"/>
      <c r="F2544" s="144"/>
    </row>
    <row r="2545" spans="2:6" x14ac:dyDescent="0.35">
      <c r="B2545" s="143"/>
      <c r="C2545" s="143"/>
      <c r="D2545" s="143"/>
      <c r="E2545" s="144"/>
      <c r="F2545" s="144"/>
    </row>
    <row r="2546" spans="2:6" x14ac:dyDescent="0.35">
      <c r="B2546" s="143"/>
      <c r="C2546" s="143"/>
      <c r="D2546" s="143"/>
      <c r="E2546" s="144"/>
      <c r="F2546" s="144"/>
    </row>
    <row r="2547" spans="2:6" x14ac:dyDescent="0.35">
      <c r="B2547" s="143"/>
      <c r="C2547" s="143"/>
      <c r="D2547" s="143"/>
      <c r="E2547" s="144"/>
      <c r="F2547" s="144"/>
    </row>
    <row r="2548" spans="2:6" x14ac:dyDescent="0.35">
      <c r="B2548" s="143"/>
      <c r="C2548" s="143"/>
      <c r="D2548" s="143"/>
      <c r="E2548" s="144"/>
      <c r="F2548" s="144"/>
    </row>
    <row r="2549" spans="2:6" x14ac:dyDescent="0.35">
      <c r="B2549" s="143"/>
      <c r="C2549" s="143"/>
      <c r="D2549" s="143"/>
      <c r="E2549" s="144"/>
      <c r="F2549" s="144"/>
    </row>
    <row r="2550" spans="2:6" x14ac:dyDescent="0.35">
      <c r="B2550" s="143"/>
      <c r="C2550" s="143"/>
      <c r="D2550" s="143"/>
      <c r="E2550" s="144"/>
      <c r="F2550" s="144"/>
    </row>
    <row r="2551" spans="2:6" x14ac:dyDescent="0.35">
      <c r="B2551" s="143"/>
      <c r="C2551" s="143"/>
      <c r="D2551" s="143"/>
      <c r="E2551" s="144"/>
      <c r="F2551" s="144"/>
    </row>
    <row r="2552" spans="2:6" x14ac:dyDescent="0.35">
      <c r="B2552" s="143"/>
      <c r="C2552" s="143"/>
      <c r="D2552" s="143"/>
      <c r="E2552" s="144"/>
      <c r="F2552" s="144"/>
    </row>
    <row r="2553" spans="2:6" x14ac:dyDescent="0.35">
      <c r="B2553" s="143"/>
      <c r="C2553" s="143"/>
      <c r="D2553" s="143"/>
      <c r="E2553" s="144"/>
      <c r="F2553" s="144"/>
    </row>
    <row r="2554" spans="2:6" x14ac:dyDescent="0.35">
      <c r="B2554" s="143"/>
      <c r="C2554" s="143"/>
      <c r="D2554" s="143"/>
      <c r="E2554" s="144"/>
      <c r="F2554" s="144"/>
    </row>
    <row r="2555" spans="2:6" x14ac:dyDescent="0.35">
      <c r="B2555" s="143"/>
      <c r="C2555" s="143"/>
      <c r="D2555" s="143"/>
      <c r="E2555" s="144"/>
      <c r="F2555" s="144"/>
    </row>
    <row r="2556" spans="2:6" x14ac:dyDescent="0.35">
      <c r="B2556" s="143"/>
      <c r="C2556" s="143"/>
      <c r="D2556" s="143"/>
      <c r="E2556" s="144"/>
      <c r="F2556" s="144"/>
    </row>
    <row r="2557" spans="2:6" x14ac:dyDescent="0.35">
      <c r="B2557" s="143"/>
      <c r="C2557" s="143"/>
      <c r="D2557" s="143"/>
      <c r="E2557" s="144"/>
      <c r="F2557" s="144"/>
    </row>
    <row r="2558" spans="2:6" x14ac:dyDescent="0.35">
      <c r="B2558" s="143"/>
      <c r="C2558" s="143"/>
      <c r="D2558" s="143"/>
      <c r="E2558" s="144"/>
      <c r="F2558" s="144"/>
    </row>
    <row r="2559" spans="2:6" x14ac:dyDescent="0.35">
      <c r="B2559" s="143"/>
      <c r="C2559" s="143"/>
      <c r="D2559" s="143"/>
      <c r="E2559" s="144"/>
      <c r="F2559" s="144"/>
    </row>
    <row r="2560" spans="2:6" x14ac:dyDescent="0.35">
      <c r="B2560" s="143"/>
      <c r="C2560" s="143"/>
      <c r="D2560" s="143"/>
      <c r="E2560" s="144"/>
      <c r="F2560" s="144"/>
    </row>
    <row r="2561" spans="2:6" x14ac:dyDescent="0.35">
      <c r="B2561" s="143"/>
      <c r="C2561" s="143"/>
      <c r="D2561" s="143"/>
      <c r="E2561" s="144"/>
      <c r="F2561" s="144"/>
    </row>
    <row r="2562" spans="2:6" x14ac:dyDescent="0.35">
      <c r="B2562" s="143"/>
      <c r="C2562" s="143"/>
      <c r="D2562" s="143"/>
      <c r="E2562" s="144"/>
      <c r="F2562" s="144"/>
    </row>
    <row r="2563" spans="2:6" x14ac:dyDescent="0.35">
      <c r="B2563" s="143"/>
      <c r="C2563" s="143"/>
      <c r="D2563" s="143"/>
      <c r="E2563" s="144"/>
      <c r="F2563" s="144"/>
    </row>
    <row r="2564" spans="2:6" x14ac:dyDescent="0.35">
      <c r="B2564" s="143"/>
      <c r="C2564" s="143"/>
      <c r="D2564" s="143"/>
      <c r="E2564" s="144"/>
      <c r="F2564" s="144"/>
    </row>
    <row r="2565" spans="2:6" x14ac:dyDescent="0.35">
      <c r="B2565" s="143"/>
      <c r="C2565" s="143"/>
      <c r="D2565" s="143"/>
      <c r="E2565" s="144"/>
      <c r="F2565" s="144"/>
    </row>
    <row r="2566" spans="2:6" x14ac:dyDescent="0.35">
      <c r="B2566" s="143"/>
      <c r="C2566" s="143"/>
      <c r="D2566" s="143"/>
      <c r="E2566" s="144"/>
      <c r="F2566" s="144"/>
    </row>
    <row r="2567" spans="2:6" x14ac:dyDescent="0.35">
      <c r="B2567" s="143"/>
      <c r="C2567" s="143"/>
      <c r="D2567" s="143"/>
      <c r="E2567" s="144"/>
      <c r="F2567" s="144"/>
    </row>
    <row r="2568" spans="2:6" x14ac:dyDescent="0.35">
      <c r="B2568" s="143"/>
      <c r="C2568" s="143"/>
      <c r="D2568" s="143"/>
      <c r="E2568" s="144"/>
      <c r="F2568" s="144"/>
    </row>
    <row r="2569" spans="2:6" x14ac:dyDescent="0.35">
      <c r="B2569" s="143"/>
      <c r="C2569" s="143"/>
      <c r="D2569" s="143"/>
      <c r="E2569" s="144"/>
      <c r="F2569" s="144"/>
    </row>
    <row r="2570" spans="2:6" x14ac:dyDescent="0.35">
      <c r="B2570" s="143"/>
      <c r="C2570" s="143"/>
      <c r="D2570" s="143"/>
      <c r="E2570" s="144"/>
      <c r="F2570" s="144"/>
    </row>
    <row r="2571" spans="2:6" x14ac:dyDescent="0.35">
      <c r="B2571" s="143"/>
      <c r="C2571" s="143"/>
      <c r="D2571" s="143"/>
      <c r="E2571" s="144"/>
      <c r="F2571" s="144"/>
    </row>
    <row r="2572" spans="2:6" x14ac:dyDescent="0.35">
      <c r="B2572" s="143"/>
      <c r="C2572" s="143"/>
      <c r="D2572" s="143"/>
      <c r="E2572" s="144"/>
      <c r="F2572" s="144"/>
    </row>
    <row r="2573" spans="2:6" x14ac:dyDescent="0.35">
      <c r="B2573" s="143"/>
      <c r="C2573" s="143"/>
      <c r="D2573" s="143"/>
      <c r="E2573" s="144"/>
      <c r="F2573" s="144"/>
    </row>
    <row r="2574" spans="2:6" x14ac:dyDescent="0.35">
      <c r="B2574" s="143"/>
      <c r="C2574" s="143"/>
      <c r="D2574" s="143"/>
      <c r="E2574" s="144"/>
      <c r="F2574" s="144"/>
    </row>
    <row r="2575" spans="2:6" x14ac:dyDescent="0.35">
      <c r="B2575" s="143"/>
      <c r="C2575" s="143"/>
      <c r="D2575" s="143"/>
      <c r="E2575" s="144"/>
      <c r="F2575" s="144"/>
    </row>
    <row r="2576" spans="2:6" x14ac:dyDescent="0.35">
      <c r="B2576" s="143"/>
      <c r="C2576" s="143"/>
      <c r="D2576" s="143"/>
      <c r="E2576" s="144"/>
      <c r="F2576" s="144"/>
    </row>
    <row r="2577" spans="2:6" x14ac:dyDescent="0.35">
      <c r="B2577" s="143"/>
      <c r="C2577" s="143"/>
      <c r="D2577" s="143"/>
      <c r="E2577" s="144"/>
      <c r="F2577" s="144"/>
    </row>
    <row r="2578" spans="2:6" x14ac:dyDescent="0.35">
      <c r="B2578" s="143"/>
      <c r="C2578" s="143"/>
      <c r="D2578" s="143"/>
      <c r="E2578" s="144"/>
      <c r="F2578" s="144"/>
    </row>
    <row r="2579" spans="2:6" x14ac:dyDescent="0.35">
      <c r="B2579" s="143"/>
      <c r="C2579" s="143"/>
      <c r="D2579" s="143"/>
      <c r="E2579" s="144"/>
      <c r="F2579" s="144"/>
    </row>
    <row r="2580" spans="2:6" x14ac:dyDescent="0.35">
      <c r="B2580" s="143"/>
      <c r="C2580" s="143"/>
      <c r="D2580" s="143"/>
      <c r="E2580" s="144"/>
      <c r="F2580" s="144"/>
    </row>
    <row r="2581" spans="2:6" x14ac:dyDescent="0.35">
      <c r="B2581" s="143"/>
      <c r="C2581" s="143"/>
      <c r="D2581" s="143"/>
      <c r="E2581" s="144"/>
      <c r="F2581" s="144"/>
    </row>
    <row r="2582" spans="2:6" x14ac:dyDescent="0.35">
      <c r="B2582" s="143"/>
      <c r="C2582" s="143"/>
      <c r="D2582" s="143"/>
      <c r="E2582" s="144"/>
      <c r="F2582" s="144"/>
    </row>
    <row r="2583" spans="2:6" x14ac:dyDescent="0.35">
      <c r="B2583" s="143"/>
      <c r="C2583" s="143"/>
      <c r="D2583" s="143"/>
      <c r="E2583" s="144"/>
      <c r="F2583" s="144"/>
    </row>
    <row r="2584" spans="2:6" x14ac:dyDescent="0.35">
      <c r="B2584" s="143"/>
      <c r="C2584" s="143"/>
      <c r="D2584" s="143"/>
      <c r="E2584" s="144"/>
      <c r="F2584" s="144"/>
    </row>
    <row r="2585" spans="2:6" x14ac:dyDescent="0.35">
      <c r="B2585" s="143"/>
      <c r="C2585" s="143"/>
      <c r="D2585" s="143"/>
      <c r="E2585" s="144"/>
      <c r="F2585" s="144"/>
    </row>
    <row r="2586" spans="2:6" x14ac:dyDescent="0.35">
      <c r="B2586" s="143"/>
      <c r="C2586" s="143"/>
      <c r="D2586" s="143"/>
      <c r="E2586" s="144"/>
      <c r="F2586" s="144"/>
    </row>
    <row r="2587" spans="2:6" x14ac:dyDescent="0.35">
      <c r="B2587" s="143"/>
      <c r="C2587" s="143"/>
      <c r="D2587" s="143"/>
      <c r="E2587" s="144"/>
      <c r="F2587" s="144"/>
    </row>
    <row r="2588" spans="2:6" x14ac:dyDescent="0.35">
      <c r="B2588" s="143"/>
      <c r="C2588" s="143"/>
      <c r="D2588" s="143"/>
      <c r="E2588" s="144"/>
      <c r="F2588" s="144"/>
    </row>
    <row r="2589" spans="2:6" x14ac:dyDescent="0.35">
      <c r="B2589" s="143"/>
      <c r="C2589" s="143"/>
      <c r="D2589" s="143"/>
      <c r="E2589" s="144"/>
      <c r="F2589" s="144"/>
    </row>
    <row r="2590" spans="2:6" x14ac:dyDescent="0.35">
      <c r="B2590" s="143"/>
      <c r="C2590" s="143"/>
      <c r="D2590" s="143"/>
      <c r="E2590" s="144"/>
      <c r="F2590" s="144"/>
    </row>
    <row r="2591" spans="2:6" x14ac:dyDescent="0.35">
      <c r="B2591" s="143"/>
      <c r="C2591" s="143"/>
      <c r="D2591" s="143"/>
      <c r="E2591" s="144"/>
      <c r="F2591" s="144"/>
    </row>
    <row r="2592" spans="2:6" x14ac:dyDescent="0.35">
      <c r="B2592" s="143"/>
      <c r="C2592" s="143"/>
      <c r="D2592" s="143"/>
      <c r="E2592" s="144"/>
      <c r="F2592" s="144"/>
    </row>
    <row r="2593" spans="2:6" x14ac:dyDescent="0.35">
      <c r="B2593" s="143"/>
      <c r="C2593" s="143"/>
      <c r="D2593" s="143"/>
      <c r="E2593" s="144"/>
      <c r="F2593" s="144"/>
    </row>
    <row r="2594" spans="2:6" x14ac:dyDescent="0.35">
      <c r="B2594" s="143"/>
      <c r="C2594" s="143"/>
      <c r="D2594" s="143"/>
      <c r="E2594" s="144"/>
      <c r="F2594" s="144"/>
    </row>
    <row r="2595" spans="2:6" x14ac:dyDescent="0.35">
      <c r="B2595" s="143"/>
      <c r="C2595" s="143"/>
      <c r="D2595" s="143"/>
      <c r="E2595" s="144"/>
      <c r="F2595" s="144"/>
    </row>
    <row r="2596" spans="2:6" x14ac:dyDescent="0.35">
      <c r="B2596" s="143"/>
      <c r="C2596" s="143"/>
      <c r="D2596" s="143"/>
      <c r="E2596" s="144"/>
      <c r="F2596" s="144"/>
    </row>
    <row r="2597" spans="2:6" x14ac:dyDescent="0.35">
      <c r="B2597" s="143"/>
      <c r="C2597" s="143"/>
      <c r="D2597" s="143"/>
      <c r="E2597" s="144"/>
      <c r="F2597" s="144"/>
    </row>
    <row r="2598" spans="2:6" x14ac:dyDescent="0.35">
      <c r="B2598" s="143"/>
      <c r="C2598" s="143"/>
      <c r="D2598" s="143"/>
      <c r="E2598" s="144"/>
      <c r="F2598" s="144"/>
    </row>
    <row r="2599" spans="2:6" x14ac:dyDescent="0.35">
      <c r="B2599" s="143"/>
      <c r="C2599" s="143"/>
      <c r="D2599" s="143"/>
      <c r="E2599" s="144"/>
      <c r="F2599" s="144"/>
    </row>
    <row r="2600" spans="2:6" x14ac:dyDescent="0.35">
      <c r="B2600" s="143"/>
      <c r="C2600" s="143"/>
      <c r="D2600" s="143"/>
      <c r="E2600" s="144"/>
      <c r="F2600" s="144"/>
    </row>
    <row r="2601" spans="2:6" x14ac:dyDescent="0.35">
      <c r="B2601" s="143"/>
      <c r="C2601" s="143"/>
      <c r="D2601" s="143"/>
      <c r="E2601" s="144"/>
      <c r="F2601" s="144"/>
    </row>
    <row r="2602" spans="2:6" x14ac:dyDescent="0.35">
      <c r="B2602" s="143"/>
      <c r="C2602" s="143"/>
      <c r="D2602" s="143"/>
      <c r="E2602" s="144"/>
      <c r="F2602" s="144"/>
    </row>
    <row r="2603" spans="2:6" x14ac:dyDescent="0.35">
      <c r="B2603" s="143"/>
      <c r="C2603" s="143"/>
      <c r="D2603" s="143"/>
      <c r="E2603" s="144"/>
      <c r="F2603" s="144"/>
    </row>
    <row r="2604" spans="2:6" x14ac:dyDescent="0.35">
      <c r="B2604" s="143"/>
      <c r="C2604" s="143"/>
      <c r="D2604" s="143"/>
      <c r="E2604" s="144"/>
      <c r="F2604" s="144"/>
    </row>
    <row r="2605" spans="2:6" x14ac:dyDescent="0.35">
      <c r="B2605" s="143"/>
      <c r="C2605" s="143"/>
      <c r="D2605" s="143"/>
      <c r="E2605" s="144"/>
      <c r="F2605" s="144"/>
    </row>
    <row r="2606" spans="2:6" x14ac:dyDescent="0.35">
      <c r="B2606" s="143"/>
      <c r="C2606" s="143"/>
      <c r="D2606" s="143"/>
      <c r="E2606" s="144"/>
      <c r="F2606" s="144"/>
    </row>
    <row r="2607" spans="2:6" x14ac:dyDescent="0.35">
      <c r="B2607" s="143"/>
      <c r="C2607" s="143"/>
      <c r="D2607" s="143"/>
      <c r="E2607" s="144"/>
      <c r="F2607" s="144"/>
    </row>
    <row r="2608" spans="2:6" x14ac:dyDescent="0.35">
      <c r="B2608" s="143"/>
      <c r="C2608" s="143"/>
      <c r="D2608" s="143"/>
      <c r="E2608" s="144"/>
      <c r="F2608" s="144"/>
    </row>
    <row r="2609" spans="2:6" x14ac:dyDescent="0.35">
      <c r="B2609" s="143"/>
      <c r="C2609" s="143"/>
      <c r="D2609" s="143"/>
      <c r="E2609" s="144"/>
      <c r="F2609" s="144"/>
    </row>
    <row r="2610" spans="2:6" x14ac:dyDescent="0.35">
      <c r="B2610" s="143"/>
      <c r="C2610" s="143"/>
      <c r="D2610" s="143"/>
      <c r="E2610" s="144"/>
      <c r="F2610" s="144"/>
    </row>
    <row r="2611" spans="2:6" x14ac:dyDescent="0.35">
      <c r="B2611" s="143"/>
      <c r="C2611" s="143"/>
      <c r="D2611" s="143"/>
      <c r="E2611" s="144"/>
      <c r="F2611" s="144"/>
    </row>
    <row r="2612" spans="2:6" x14ac:dyDescent="0.35">
      <c r="B2612" s="143"/>
      <c r="C2612" s="143"/>
      <c r="D2612" s="143"/>
      <c r="E2612" s="144"/>
      <c r="F2612" s="144"/>
    </row>
    <row r="2613" spans="2:6" x14ac:dyDescent="0.35">
      <c r="B2613" s="143"/>
      <c r="C2613" s="143"/>
      <c r="D2613" s="143"/>
      <c r="E2613" s="144"/>
      <c r="F2613" s="144"/>
    </row>
    <row r="2614" spans="2:6" x14ac:dyDescent="0.35">
      <c r="B2614" s="143"/>
      <c r="C2614" s="143"/>
      <c r="D2614" s="143"/>
      <c r="E2614" s="144"/>
      <c r="F2614" s="144"/>
    </row>
    <row r="2615" spans="2:6" x14ac:dyDescent="0.35">
      <c r="B2615" s="143"/>
      <c r="C2615" s="143"/>
      <c r="D2615" s="143"/>
      <c r="E2615" s="144"/>
      <c r="F2615" s="144"/>
    </row>
    <row r="2616" spans="2:6" x14ac:dyDescent="0.35">
      <c r="B2616" s="143"/>
      <c r="C2616" s="143"/>
      <c r="D2616" s="143"/>
      <c r="E2616" s="144"/>
      <c r="F2616" s="144"/>
    </row>
    <row r="2617" spans="2:6" x14ac:dyDescent="0.35">
      <c r="B2617" s="143"/>
      <c r="C2617" s="143"/>
      <c r="D2617" s="143"/>
      <c r="E2617" s="144"/>
      <c r="F2617" s="144"/>
    </row>
    <row r="2618" spans="2:6" x14ac:dyDescent="0.35">
      <c r="B2618" s="143"/>
      <c r="C2618" s="143"/>
      <c r="D2618" s="143"/>
      <c r="E2618" s="144"/>
      <c r="F2618" s="144"/>
    </row>
    <row r="2619" spans="2:6" x14ac:dyDescent="0.35">
      <c r="B2619" s="143"/>
      <c r="C2619" s="143"/>
      <c r="D2619" s="143"/>
      <c r="E2619" s="144"/>
      <c r="F2619" s="144"/>
    </row>
    <row r="2620" spans="2:6" x14ac:dyDescent="0.35">
      <c r="B2620" s="143"/>
      <c r="C2620" s="143"/>
      <c r="D2620" s="143"/>
      <c r="E2620" s="144"/>
      <c r="F2620" s="144"/>
    </row>
    <row r="2621" spans="2:6" x14ac:dyDescent="0.35">
      <c r="B2621" s="143"/>
      <c r="C2621" s="143"/>
      <c r="D2621" s="143"/>
      <c r="E2621" s="144"/>
      <c r="F2621" s="144"/>
    </row>
    <row r="2622" spans="2:6" x14ac:dyDescent="0.35">
      <c r="B2622" s="143"/>
      <c r="C2622" s="143"/>
      <c r="D2622" s="143"/>
      <c r="E2622" s="144"/>
      <c r="F2622" s="144"/>
    </row>
    <row r="2623" spans="2:6" x14ac:dyDescent="0.35">
      <c r="B2623" s="143"/>
      <c r="C2623" s="143"/>
      <c r="D2623" s="143"/>
      <c r="E2623" s="144"/>
      <c r="F2623" s="144"/>
    </row>
    <row r="2624" spans="2:6" x14ac:dyDescent="0.35">
      <c r="B2624" s="143"/>
      <c r="C2624" s="143"/>
      <c r="D2624" s="143"/>
      <c r="E2624" s="144"/>
      <c r="F2624" s="144"/>
    </row>
    <row r="2625" spans="2:6" x14ac:dyDescent="0.35">
      <c r="B2625" s="143"/>
      <c r="C2625" s="143"/>
      <c r="D2625" s="143"/>
      <c r="E2625" s="144"/>
      <c r="F2625" s="144"/>
    </row>
    <row r="2626" spans="2:6" x14ac:dyDescent="0.35">
      <c r="B2626" s="143"/>
      <c r="C2626" s="143"/>
      <c r="D2626" s="143"/>
      <c r="E2626" s="144"/>
      <c r="F2626" s="144"/>
    </row>
    <row r="2627" spans="2:6" x14ac:dyDescent="0.35">
      <c r="B2627" s="143"/>
      <c r="C2627" s="143"/>
      <c r="D2627" s="143"/>
      <c r="E2627" s="144"/>
      <c r="F2627" s="144"/>
    </row>
    <row r="2628" spans="2:6" x14ac:dyDescent="0.35">
      <c r="B2628" s="143"/>
      <c r="C2628" s="143"/>
      <c r="D2628" s="143"/>
      <c r="E2628" s="144"/>
      <c r="F2628" s="144"/>
    </row>
    <row r="2629" spans="2:6" x14ac:dyDescent="0.35">
      <c r="B2629" s="143"/>
      <c r="C2629" s="143"/>
      <c r="D2629" s="143"/>
      <c r="E2629" s="144"/>
      <c r="F2629" s="144"/>
    </row>
    <row r="2630" spans="2:6" x14ac:dyDescent="0.35">
      <c r="B2630" s="143"/>
      <c r="C2630" s="143"/>
      <c r="D2630" s="143"/>
      <c r="E2630" s="144"/>
      <c r="F2630" s="144"/>
    </row>
    <row r="2631" spans="2:6" x14ac:dyDescent="0.35">
      <c r="B2631" s="143"/>
      <c r="C2631" s="143"/>
      <c r="D2631" s="143"/>
      <c r="E2631" s="144"/>
      <c r="F2631" s="144"/>
    </row>
    <row r="2632" spans="2:6" x14ac:dyDescent="0.35">
      <c r="B2632" s="143"/>
      <c r="C2632" s="143"/>
      <c r="D2632" s="143"/>
      <c r="E2632" s="144"/>
      <c r="F2632" s="144"/>
    </row>
    <row r="2633" spans="2:6" x14ac:dyDescent="0.35">
      <c r="B2633" s="143"/>
      <c r="C2633" s="143"/>
      <c r="D2633" s="143"/>
      <c r="E2633" s="144"/>
      <c r="F2633" s="144"/>
    </row>
    <row r="2634" spans="2:6" x14ac:dyDescent="0.35">
      <c r="B2634" s="143"/>
      <c r="C2634" s="143"/>
      <c r="D2634" s="143"/>
      <c r="E2634" s="144"/>
      <c r="F2634" s="144"/>
    </row>
    <row r="2635" spans="2:6" x14ac:dyDescent="0.35">
      <c r="B2635" s="143"/>
      <c r="C2635" s="143"/>
      <c r="D2635" s="143"/>
      <c r="E2635" s="144"/>
      <c r="F2635" s="144"/>
    </row>
    <row r="2636" spans="2:6" x14ac:dyDescent="0.35">
      <c r="B2636" s="143"/>
      <c r="C2636" s="143"/>
      <c r="D2636" s="143"/>
      <c r="E2636" s="144"/>
      <c r="F2636" s="144"/>
    </row>
    <row r="2637" spans="2:6" x14ac:dyDescent="0.35">
      <c r="B2637" s="143"/>
      <c r="C2637" s="143"/>
      <c r="D2637" s="143"/>
      <c r="E2637" s="144"/>
      <c r="F2637" s="144"/>
    </row>
    <row r="2638" spans="2:6" x14ac:dyDescent="0.35">
      <c r="B2638" s="143"/>
      <c r="C2638" s="143"/>
      <c r="D2638" s="143"/>
      <c r="E2638" s="144"/>
      <c r="F2638" s="144"/>
    </row>
    <row r="2639" spans="2:6" x14ac:dyDescent="0.35">
      <c r="B2639" s="143"/>
      <c r="C2639" s="143"/>
      <c r="D2639" s="143"/>
      <c r="E2639" s="144"/>
      <c r="F2639" s="144"/>
    </row>
    <row r="2640" spans="2:6" x14ac:dyDescent="0.35">
      <c r="B2640" s="143"/>
      <c r="C2640" s="143"/>
      <c r="D2640" s="143"/>
      <c r="E2640" s="144"/>
      <c r="F2640" s="144"/>
    </row>
    <row r="2641" spans="2:6" x14ac:dyDescent="0.35">
      <c r="B2641" s="143"/>
      <c r="C2641" s="143"/>
      <c r="D2641" s="143"/>
      <c r="E2641" s="144"/>
      <c r="F2641" s="144"/>
    </row>
    <row r="2642" spans="2:6" x14ac:dyDescent="0.35">
      <c r="B2642" s="143"/>
      <c r="C2642" s="143"/>
      <c r="D2642" s="143"/>
      <c r="E2642" s="144"/>
      <c r="F2642" s="144"/>
    </row>
    <row r="2643" spans="2:6" x14ac:dyDescent="0.35">
      <c r="B2643" s="143"/>
      <c r="C2643" s="143"/>
      <c r="D2643" s="143"/>
      <c r="E2643" s="144"/>
      <c r="F2643" s="144"/>
    </row>
    <row r="2644" spans="2:6" x14ac:dyDescent="0.35">
      <c r="B2644" s="143"/>
      <c r="C2644" s="143"/>
      <c r="D2644" s="143"/>
      <c r="E2644" s="144"/>
      <c r="F2644" s="144"/>
    </row>
    <row r="2645" spans="2:6" x14ac:dyDescent="0.35">
      <c r="B2645" s="143"/>
      <c r="C2645" s="143"/>
      <c r="D2645" s="143"/>
      <c r="E2645" s="144"/>
      <c r="F2645" s="144"/>
    </row>
    <row r="2646" spans="2:6" x14ac:dyDescent="0.35">
      <c r="B2646" s="143"/>
      <c r="C2646" s="143"/>
      <c r="D2646" s="143"/>
      <c r="E2646" s="144"/>
      <c r="F2646" s="144"/>
    </row>
    <row r="2647" spans="2:6" x14ac:dyDescent="0.35">
      <c r="B2647" s="143"/>
      <c r="C2647" s="143"/>
      <c r="D2647" s="143"/>
      <c r="E2647" s="144"/>
      <c r="F2647" s="144"/>
    </row>
    <row r="2648" spans="2:6" x14ac:dyDescent="0.35">
      <c r="B2648" s="143"/>
      <c r="C2648" s="143"/>
      <c r="D2648" s="143"/>
      <c r="E2648" s="144"/>
      <c r="F2648" s="144"/>
    </row>
    <row r="2649" spans="2:6" x14ac:dyDescent="0.35">
      <c r="B2649" s="143"/>
      <c r="C2649" s="143"/>
      <c r="D2649" s="143"/>
      <c r="E2649" s="144"/>
      <c r="F2649" s="144"/>
    </row>
    <row r="2650" spans="2:6" x14ac:dyDescent="0.35">
      <c r="B2650" s="143"/>
      <c r="C2650" s="143"/>
      <c r="D2650" s="143"/>
      <c r="E2650" s="144"/>
      <c r="F2650" s="144"/>
    </row>
    <row r="2651" spans="2:6" x14ac:dyDescent="0.35">
      <c r="B2651" s="143"/>
      <c r="C2651" s="143"/>
      <c r="D2651" s="143"/>
      <c r="E2651" s="144"/>
      <c r="F2651" s="144"/>
    </row>
    <row r="2652" spans="2:6" x14ac:dyDescent="0.35">
      <c r="B2652" s="143"/>
      <c r="C2652" s="143"/>
      <c r="D2652" s="143"/>
      <c r="E2652" s="144"/>
      <c r="F2652" s="144"/>
    </row>
    <row r="2653" spans="2:6" x14ac:dyDescent="0.35">
      <c r="B2653" s="143"/>
      <c r="C2653" s="143"/>
      <c r="D2653" s="143"/>
      <c r="E2653" s="144"/>
      <c r="F2653" s="144"/>
    </row>
    <row r="2654" spans="2:6" x14ac:dyDescent="0.35">
      <c r="B2654" s="143"/>
      <c r="C2654" s="143"/>
      <c r="D2654" s="143"/>
      <c r="E2654" s="144"/>
      <c r="F2654" s="144"/>
    </row>
    <row r="2655" spans="2:6" x14ac:dyDescent="0.35">
      <c r="B2655" s="143"/>
      <c r="C2655" s="143"/>
      <c r="D2655" s="143"/>
      <c r="E2655" s="144"/>
      <c r="F2655" s="144"/>
    </row>
    <row r="2656" spans="2:6" x14ac:dyDescent="0.35">
      <c r="B2656" s="143"/>
      <c r="C2656" s="143"/>
      <c r="D2656" s="143"/>
      <c r="E2656" s="144"/>
      <c r="F2656" s="144"/>
    </row>
    <row r="2657" spans="2:6" x14ac:dyDescent="0.35">
      <c r="B2657" s="143"/>
      <c r="C2657" s="143"/>
      <c r="D2657" s="143"/>
      <c r="E2657" s="144"/>
      <c r="F2657" s="144"/>
    </row>
    <row r="2658" spans="2:6" x14ac:dyDescent="0.35">
      <c r="B2658" s="143"/>
      <c r="C2658" s="143"/>
      <c r="D2658" s="143"/>
      <c r="E2658" s="144"/>
      <c r="F2658" s="144"/>
    </row>
    <row r="2659" spans="2:6" x14ac:dyDescent="0.35">
      <c r="B2659" s="143"/>
      <c r="C2659" s="143"/>
      <c r="D2659" s="143"/>
      <c r="E2659" s="144"/>
      <c r="F2659" s="144"/>
    </row>
    <row r="2660" spans="2:6" x14ac:dyDescent="0.35">
      <c r="B2660" s="143"/>
      <c r="C2660" s="143"/>
      <c r="D2660" s="143"/>
      <c r="E2660" s="144"/>
      <c r="F2660" s="144"/>
    </row>
    <row r="2661" spans="2:6" x14ac:dyDescent="0.35">
      <c r="B2661" s="143"/>
      <c r="C2661" s="143"/>
      <c r="D2661" s="143"/>
      <c r="E2661" s="144"/>
      <c r="F2661" s="144"/>
    </row>
    <row r="2662" spans="2:6" x14ac:dyDescent="0.35">
      <c r="B2662" s="143"/>
      <c r="C2662" s="143"/>
      <c r="D2662" s="143"/>
      <c r="E2662" s="144"/>
      <c r="F2662" s="144"/>
    </row>
    <row r="2663" spans="2:6" x14ac:dyDescent="0.35">
      <c r="B2663" s="143"/>
      <c r="C2663" s="143"/>
      <c r="D2663" s="143"/>
      <c r="E2663" s="144"/>
      <c r="F2663" s="144"/>
    </row>
    <row r="2664" spans="2:6" x14ac:dyDescent="0.35">
      <c r="B2664" s="143"/>
      <c r="C2664" s="143"/>
      <c r="D2664" s="143"/>
      <c r="E2664" s="144"/>
      <c r="F2664" s="144"/>
    </row>
    <row r="2665" spans="2:6" x14ac:dyDescent="0.35">
      <c r="B2665" s="143"/>
      <c r="C2665" s="143"/>
      <c r="D2665" s="143"/>
      <c r="E2665" s="144"/>
      <c r="F2665" s="144"/>
    </row>
    <row r="2666" spans="2:6" x14ac:dyDescent="0.35">
      <c r="B2666" s="143"/>
      <c r="C2666" s="143"/>
      <c r="D2666" s="143"/>
      <c r="E2666" s="144"/>
      <c r="F2666" s="144"/>
    </row>
    <row r="2667" spans="2:6" x14ac:dyDescent="0.35">
      <c r="B2667" s="143"/>
      <c r="C2667" s="143"/>
      <c r="D2667" s="143"/>
      <c r="E2667" s="144"/>
      <c r="F2667" s="144"/>
    </row>
    <row r="2668" spans="2:6" x14ac:dyDescent="0.35">
      <c r="B2668" s="143"/>
      <c r="C2668" s="143"/>
      <c r="D2668" s="143"/>
      <c r="E2668" s="144"/>
      <c r="F2668" s="144"/>
    </row>
    <row r="2669" spans="2:6" x14ac:dyDescent="0.35">
      <c r="B2669" s="143"/>
      <c r="C2669" s="143"/>
      <c r="D2669" s="143"/>
      <c r="E2669" s="144"/>
      <c r="F2669" s="144"/>
    </row>
    <row r="2670" spans="2:6" x14ac:dyDescent="0.35">
      <c r="B2670" s="143"/>
      <c r="C2670" s="143"/>
      <c r="D2670" s="143"/>
      <c r="E2670" s="144"/>
      <c r="F2670" s="144"/>
    </row>
    <row r="2671" spans="2:6" x14ac:dyDescent="0.35">
      <c r="B2671" s="143"/>
      <c r="C2671" s="143"/>
      <c r="D2671" s="143"/>
      <c r="E2671" s="144"/>
      <c r="F2671" s="144"/>
    </row>
    <row r="2672" spans="2:6" x14ac:dyDescent="0.35">
      <c r="B2672" s="143"/>
      <c r="C2672" s="143"/>
      <c r="D2672" s="143"/>
      <c r="E2672" s="144"/>
      <c r="F2672" s="144"/>
    </row>
    <row r="2673" spans="2:6" x14ac:dyDescent="0.35">
      <c r="B2673" s="143"/>
      <c r="C2673" s="143"/>
      <c r="D2673" s="143"/>
      <c r="E2673" s="144"/>
      <c r="F2673" s="144"/>
    </row>
    <row r="2674" spans="2:6" x14ac:dyDescent="0.35">
      <c r="B2674" s="143"/>
      <c r="C2674" s="143"/>
      <c r="D2674" s="143"/>
      <c r="E2674" s="144"/>
      <c r="F2674" s="144"/>
    </row>
    <row r="2675" spans="2:6" x14ac:dyDescent="0.35">
      <c r="B2675" s="143"/>
      <c r="C2675" s="143"/>
      <c r="D2675" s="143"/>
      <c r="E2675" s="144"/>
      <c r="F2675" s="144"/>
    </row>
    <row r="2676" spans="2:6" x14ac:dyDescent="0.35">
      <c r="B2676" s="143"/>
      <c r="C2676" s="143"/>
      <c r="D2676" s="143"/>
      <c r="E2676" s="144"/>
      <c r="F2676" s="144"/>
    </row>
    <row r="2677" spans="2:6" x14ac:dyDescent="0.35">
      <c r="B2677" s="143"/>
      <c r="C2677" s="143"/>
      <c r="D2677" s="143"/>
      <c r="E2677" s="144"/>
      <c r="F2677" s="144"/>
    </row>
    <row r="2678" spans="2:6" x14ac:dyDescent="0.35">
      <c r="B2678" s="143"/>
      <c r="C2678" s="143"/>
      <c r="D2678" s="143"/>
      <c r="E2678" s="144"/>
      <c r="F2678" s="144"/>
    </row>
    <row r="2679" spans="2:6" x14ac:dyDescent="0.35">
      <c r="B2679" s="143"/>
      <c r="C2679" s="143"/>
      <c r="D2679" s="143"/>
      <c r="E2679" s="144"/>
      <c r="F2679" s="144"/>
    </row>
    <row r="2680" spans="2:6" x14ac:dyDescent="0.35">
      <c r="B2680" s="143"/>
      <c r="C2680" s="143"/>
      <c r="D2680" s="143"/>
      <c r="E2680" s="144"/>
      <c r="F2680" s="144"/>
    </row>
    <row r="2681" spans="2:6" x14ac:dyDescent="0.35">
      <c r="B2681" s="143"/>
      <c r="C2681" s="143"/>
      <c r="D2681" s="143"/>
      <c r="E2681" s="144"/>
      <c r="F2681" s="144"/>
    </row>
    <row r="2682" spans="2:6" x14ac:dyDescent="0.35">
      <c r="B2682" s="143"/>
      <c r="C2682" s="143"/>
      <c r="D2682" s="143"/>
      <c r="E2682" s="144"/>
      <c r="F2682" s="144"/>
    </row>
    <row r="2683" spans="2:6" x14ac:dyDescent="0.35">
      <c r="B2683" s="143"/>
      <c r="C2683" s="143"/>
      <c r="D2683" s="143"/>
      <c r="E2683" s="144"/>
      <c r="F2683" s="144"/>
    </row>
    <row r="2684" spans="2:6" x14ac:dyDescent="0.35">
      <c r="B2684" s="143"/>
      <c r="C2684" s="143"/>
      <c r="D2684" s="143"/>
      <c r="E2684" s="144"/>
      <c r="F2684" s="144"/>
    </row>
    <row r="2685" spans="2:6" x14ac:dyDescent="0.35">
      <c r="B2685" s="143"/>
      <c r="C2685" s="143"/>
      <c r="D2685" s="143"/>
      <c r="E2685" s="144"/>
      <c r="F2685" s="144"/>
    </row>
    <row r="2686" spans="2:6" x14ac:dyDescent="0.35">
      <c r="B2686" s="143"/>
      <c r="C2686" s="143"/>
      <c r="D2686" s="143"/>
      <c r="E2686" s="144"/>
      <c r="F2686" s="144"/>
    </row>
    <row r="2687" spans="2:6" x14ac:dyDescent="0.35">
      <c r="B2687" s="143"/>
      <c r="C2687" s="143"/>
      <c r="D2687" s="143"/>
      <c r="E2687" s="144"/>
      <c r="F2687" s="144"/>
    </row>
    <row r="2688" spans="2:6" x14ac:dyDescent="0.35">
      <c r="B2688" s="143"/>
      <c r="C2688" s="143"/>
      <c r="D2688" s="143"/>
      <c r="E2688" s="144"/>
      <c r="F2688" s="144"/>
    </row>
    <row r="2689" spans="2:6" x14ac:dyDescent="0.35">
      <c r="B2689" s="143"/>
      <c r="C2689" s="143"/>
      <c r="D2689" s="143"/>
      <c r="E2689" s="144"/>
      <c r="F2689" s="144"/>
    </row>
    <row r="2690" spans="2:6" x14ac:dyDescent="0.35">
      <c r="B2690" s="143"/>
      <c r="C2690" s="143"/>
      <c r="D2690" s="143"/>
      <c r="E2690" s="144"/>
      <c r="F2690" s="144"/>
    </row>
    <row r="2691" spans="2:6" x14ac:dyDescent="0.35">
      <c r="B2691" s="143"/>
      <c r="C2691" s="143"/>
      <c r="D2691" s="143"/>
      <c r="E2691" s="144"/>
      <c r="F2691" s="144"/>
    </row>
    <row r="2692" spans="2:6" x14ac:dyDescent="0.35">
      <c r="B2692" s="143"/>
      <c r="C2692" s="143"/>
      <c r="D2692" s="143"/>
      <c r="E2692" s="144"/>
      <c r="F2692" s="144"/>
    </row>
    <row r="2693" spans="2:6" x14ac:dyDescent="0.35">
      <c r="B2693" s="143"/>
      <c r="C2693" s="143"/>
      <c r="D2693" s="143"/>
      <c r="E2693" s="144"/>
      <c r="F2693" s="144"/>
    </row>
    <row r="2694" spans="2:6" x14ac:dyDescent="0.35">
      <c r="B2694" s="143"/>
      <c r="C2694" s="143"/>
      <c r="D2694" s="143"/>
      <c r="E2694" s="144"/>
      <c r="F2694" s="144"/>
    </row>
    <row r="2695" spans="2:6" x14ac:dyDescent="0.35">
      <c r="B2695" s="143"/>
      <c r="C2695" s="143"/>
      <c r="D2695" s="143"/>
      <c r="E2695" s="144"/>
      <c r="F2695" s="144"/>
    </row>
    <row r="2696" spans="2:6" x14ac:dyDescent="0.35">
      <c r="B2696" s="143"/>
      <c r="C2696" s="143"/>
      <c r="D2696" s="143"/>
      <c r="E2696" s="144"/>
      <c r="F2696" s="144"/>
    </row>
    <row r="2697" spans="2:6" x14ac:dyDescent="0.35">
      <c r="B2697" s="143"/>
      <c r="C2697" s="143"/>
      <c r="D2697" s="143"/>
      <c r="E2697" s="144"/>
      <c r="F2697" s="144"/>
    </row>
    <row r="2698" spans="2:6" x14ac:dyDescent="0.35">
      <c r="B2698" s="143"/>
      <c r="C2698" s="143"/>
      <c r="D2698" s="143"/>
      <c r="E2698" s="144"/>
      <c r="F2698" s="144"/>
    </row>
    <row r="2699" spans="2:6" x14ac:dyDescent="0.35">
      <c r="B2699" s="143"/>
      <c r="C2699" s="143"/>
      <c r="D2699" s="143"/>
      <c r="E2699" s="144"/>
      <c r="F2699" s="144"/>
    </row>
    <row r="2700" spans="2:6" x14ac:dyDescent="0.35">
      <c r="B2700" s="143"/>
      <c r="C2700" s="143"/>
      <c r="D2700" s="143"/>
      <c r="E2700" s="144"/>
      <c r="F2700" s="144"/>
    </row>
    <row r="2701" spans="2:6" x14ac:dyDescent="0.35">
      <c r="B2701" s="143"/>
      <c r="C2701" s="143"/>
      <c r="D2701" s="143"/>
      <c r="E2701" s="144"/>
      <c r="F2701" s="144"/>
    </row>
    <row r="2702" spans="2:6" x14ac:dyDescent="0.35">
      <c r="B2702" s="143"/>
      <c r="C2702" s="143"/>
      <c r="D2702" s="143"/>
      <c r="E2702" s="144"/>
      <c r="F2702" s="144"/>
    </row>
    <row r="2703" spans="2:6" x14ac:dyDescent="0.35">
      <c r="B2703" s="143"/>
      <c r="C2703" s="143"/>
      <c r="D2703" s="143"/>
      <c r="E2703" s="144"/>
      <c r="F2703" s="144"/>
    </row>
    <row r="2704" spans="2:6" x14ac:dyDescent="0.35">
      <c r="B2704" s="143"/>
      <c r="C2704" s="143"/>
      <c r="D2704" s="143"/>
      <c r="E2704" s="144"/>
      <c r="F2704" s="144"/>
    </row>
    <row r="2705" spans="2:6" x14ac:dyDescent="0.35">
      <c r="B2705" s="143"/>
      <c r="C2705" s="143"/>
      <c r="D2705" s="143"/>
      <c r="E2705" s="144"/>
      <c r="F2705" s="144"/>
    </row>
    <row r="2706" spans="2:6" x14ac:dyDescent="0.35">
      <c r="B2706" s="143"/>
      <c r="C2706" s="143"/>
      <c r="D2706" s="143"/>
      <c r="E2706" s="144"/>
      <c r="F2706" s="144"/>
    </row>
    <row r="2707" spans="2:6" x14ac:dyDescent="0.35">
      <c r="B2707" s="143"/>
      <c r="C2707" s="143"/>
      <c r="D2707" s="143"/>
      <c r="E2707" s="144"/>
      <c r="F2707" s="144"/>
    </row>
    <row r="2708" spans="2:6" x14ac:dyDescent="0.35">
      <c r="B2708" s="143"/>
      <c r="C2708" s="143"/>
      <c r="D2708" s="143"/>
      <c r="E2708" s="144"/>
      <c r="F2708" s="144"/>
    </row>
    <row r="2709" spans="2:6" x14ac:dyDescent="0.35">
      <c r="B2709" s="143"/>
      <c r="C2709" s="143"/>
      <c r="D2709" s="143"/>
      <c r="E2709" s="144"/>
      <c r="F2709" s="144"/>
    </row>
    <row r="2710" spans="2:6" x14ac:dyDescent="0.35">
      <c r="B2710" s="143"/>
      <c r="C2710" s="143"/>
      <c r="D2710" s="143"/>
      <c r="E2710" s="144"/>
      <c r="F2710" s="144"/>
    </row>
    <row r="2711" spans="2:6" x14ac:dyDescent="0.35">
      <c r="B2711" s="143"/>
      <c r="C2711" s="143"/>
      <c r="D2711" s="143"/>
      <c r="E2711" s="144"/>
      <c r="F2711" s="144"/>
    </row>
    <row r="2712" spans="2:6" x14ac:dyDescent="0.35">
      <c r="B2712" s="143"/>
      <c r="C2712" s="143"/>
      <c r="D2712" s="143"/>
      <c r="E2712" s="144"/>
      <c r="F2712" s="144"/>
    </row>
    <row r="2713" spans="2:6" x14ac:dyDescent="0.35">
      <c r="B2713" s="143"/>
      <c r="C2713" s="143"/>
      <c r="D2713" s="143"/>
      <c r="E2713" s="144"/>
      <c r="F2713" s="144"/>
    </row>
    <row r="2714" spans="2:6" x14ac:dyDescent="0.35">
      <c r="B2714" s="143"/>
      <c r="C2714" s="143"/>
      <c r="D2714" s="143"/>
      <c r="E2714" s="144"/>
      <c r="F2714" s="144"/>
    </row>
    <row r="2715" spans="2:6" x14ac:dyDescent="0.35">
      <c r="B2715" s="143"/>
      <c r="C2715" s="143"/>
      <c r="D2715" s="143"/>
      <c r="E2715" s="144"/>
      <c r="F2715" s="144"/>
    </row>
    <row r="2716" spans="2:6" x14ac:dyDescent="0.35">
      <c r="B2716" s="143"/>
      <c r="C2716" s="143"/>
      <c r="D2716" s="143"/>
      <c r="E2716" s="144"/>
      <c r="F2716" s="144"/>
    </row>
    <row r="2717" spans="2:6" x14ac:dyDescent="0.35">
      <c r="B2717" s="143"/>
      <c r="C2717" s="143"/>
      <c r="D2717" s="143"/>
      <c r="E2717" s="144"/>
      <c r="F2717" s="144"/>
    </row>
    <row r="2718" spans="2:6" x14ac:dyDescent="0.35">
      <c r="B2718" s="143"/>
      <c r="C2718" s="143"/>
      <c r="D2718" s="143"/>
      <c r="E2718" s="144"/>
      <c r="F2718" s="144"/>
    </row>
    <row r="2719" spans="2:6" x14ac:dyDescent="0.35">
      <c r="B2719" s="143"/>
      <c r="C2719" s="143"/>
      <c r="D2719" s="143"/>
      <c r="E2719" s="144"/>
      <c r="F2719" s="144"/>
    </row>
    <row r="2720" spans="2:6" x14ac:dyDescent="0.35">
      <c r="B2720" s="143"/>
      <c r="C2720" s="143"/>
      <c r="D2720" s="143"/>
      <c r="E2720" s="144"/>
      <c r="F2720" s="144"/>
    </row>
    <row r="2721" spans="2:6" x14ac:dyDescent="0.35">
      <c r="B2721" s="143"/>
      <c r="C2721" s="143"/>
      <c r="D2721" s="143"/>
      <c r="E2721" s="144"/>
      <c r="F2721" s="144"/>
    </row>
    <row r="2722" spans="2:6" x14ac:dyDescent="0.35">
      <c r="B2722" s="143"/>
      <c r="C2722" s="143"/>
      <c r="D2722" s="143"/>
      <c r="E2722" s="144"/>
      <c r="F2722" s="144"/>
    </row>
    <row r="2723" spans="2:6" x14ac:dyDescent="0.35">
      <c r="B2723" s="143"/>
      <c r="C2723" s="143"/>
      <c r="D2723" s="143"/>
      <c r="E2723" s="144"/>
      <c r="F2723" s="144"/>
    </row>
    <row r="2724" spans="2:6" x14ac:dyDescent="0.35">
      <c r="B2724" s="143"/>
      <c r="C2724" s="143"/>
      <c r="D2724" s="143"/>
      <c r="E2724" s="144"/>
      <c r="F2724" s="144"/>
    </row>
    <row r="2725" spans="2:6" x14ac:dyDescent="0.35">
      <c r="B2725" s="143"/>
      <c r="C2725" s="143"/>
      <c r="D2725" s="143"/>
      <c r="E2725" s="144"/>
      <c r="F2725" s="144"/>
    </row>
    <row r="2726" spans="2:6" x14ac:dyDescent="0.35">
      <c r="B2726" s="143"/>
      <c r="C2726" s="143"/>
      <c r="D2726" s="143"/>
      <c r="E2726" s="144"/>
      <c r="F2726" s="144"/>
    </row>
    <row r="2727" spans="2:6" x14ac:dyDescent="0.35">
      <c r="B2727" s="143"/>
      <c r="C2727" s="143"/>
      <c r="D2727" s="143"/>
      <c r="E2727" s="144"/>
      <c r="F2727" s="144"/>
    </row>
    <row r="2728" spans="2:6" x14ac:dyDescent="0.35">
      <c r="B2728" s="143"/>
      <c r="C2728" s="143"/>
      <c r="D2728" s="143"/>
      <c r="E2728" s="144"/>
      <c r="F2728" s="144"/>
    </row>
    <row r="2729" spans="2:6" x14ac:dyDescent="0.35">
      <c r="B2729" s="143"/>
      <c r="C2729" s="143"/>
      <c r="D2729" s="143"/>
      <c r="E2729" s="144"/>
      <c r="F2729" s="144"/>
    </row>
    <row r="2730" spans="2:6" x14ac:dyDescent="0.35">
      <c r="B2730" s="143"/>
      <c r="C2730" s="143"/>
      <c r="D2730" s="143"/>
      <c r="E2730" s="144"/>
      <c r="F2730" s="144"/>
    </row>
    <row r="2731" spans="2:6" x14ac:dyDescent="0.35">
      <c r="B2731" s="143"/>
      <c r="C2731" s="143"/>
      <c r="D2731" s="143"/>
      <c r="E2731" s="144"/>
      <c r="F2731" s="144"/>
    </row>
    <row r="2732" spans="2:6" x14ac:dyDescent="0.35">
      <c r="B2732" s="143"/>
      <c r="C2732" s="143"/>
      <c r="D2732" s="143"/>
      <c r="E2732" s="144"/>
      <c r="F2732" s="144"/>
    </row>
    <row r="2733" spans="2:6" x14ac:dyDescent="0.35">
      <c r="B2733" s="143"/>
      <c r="C2733" s="143"/>
      <c r="D2733" s="143"/>
      <c r="E2733" s="144"/>
      <c r="F2733" s="144"/>
    </row>
    <row r="2734" spans="2:6" x14ac:dyDescent="0.35">
      <c r="B2734" s="143"/>
      <c r="C2734" s="143"/>
      <c r="D2734" s="143"/>
      <c r="E2734" s="144"/>
      <c r="F2734" s="144"/>
    </row>
    <row r="2735" spans="2:6" x14ac:dyDescent="0.35">
      <c r="B2735" s="143"/>
      <c r="C2735" s="143"/>
      <c r="D2735" s="143"/>
      <c r="E2735" s="144"/>
      <c r="F2735" s="144"/>
    </row>
    <row r="2736" spans="2:6" x14ac:dyDescent="0.35">
      <c r="B2736" s="143"/>
      <c r="C2736" s="143"/>
      <c r="D2736" s="143"/>
      <c r="E2736" s="144"/>
      <c r="F2736" s="144"/>
    </row>
    <row r="2737" spans="2:6" x14ac:dyDescent="0.35">
      <c r="B2737" s="143"/>
      <c r="C2737" s="143"/>
      <c r="D2737" s="143"/>
      <c r="E2737" s="144"/>
      <c r="F2737" s="144"/>
    </row>
    <row r="2738" spans="2:6" x14ac:dyDescent="0.35">
      <c r="B2738" s="143"/>
      <c r="C2738" s="143"/>
      <c r="D2738" s="143"/>
      <c r="E2738" s="144"/>
      <c r="F2738" s="144"/>
    </row>
    <row r="2739" spans="2:6" x14ac:dyDescent="0.35">
      <c r="B2739" s="143"/>
      <c r="C2739" s="143"/>
      <c r="D2739" s="143"/>
      <c r="E2739" s="144"/>
      <c r="F2739" s="144"/>
    </row>
    <row r="2740" spans="2:6" x14ac:dyDescent="0.35">
      <c r="B2740" s="143"/>
      <c r="C2740" s="143"/>
      <c r="D2740" s="143"/>
      <c r="E2740" s="144"/>
      <c r="F2740" s="144"/>
    </row>
    <row r="2741" spans="2:6" x14ac:dyDescent="0.35">
      <c r="B2741" s="143"/>
      <c r="C2741" s="143"/>
      <c r="D2741" s="143"/>
      <c r="E2741" s="144"/>
      <c r="F2741" s="144"/>
    </row>
    <row r="2742" spans="2:6" x14ac:dyDescent="0.35">
      <c r="B2742" s="143"/>
      <c r="C2742" s="143"/>
      <c r="D2742" s="143"/>
      <c r="E2742" s="144"/>
      <c r="F2742" s="144"/>
    </row>
    <row r="2743" spans="2:6" x14ac:dyDescent="0.35">
      <c r="B2743" s="143"/>
      <c r="C2743" s="143"/>
      <c r="D2743" s="143"/>
      <c r="E2743" s="144"/>
      <c r="F2743" s="144"/>
    </row>
    <row r="2744" spans="2:6" x14ac:dyDescent="0.35">
      <c r="B2744" s="143"/>
      <c r="C2744" s="143"/>
      <c r="D2744" s="143"/>
      <c r="E2744" s="144"/>
      <c r="F2744" s="144"/>
    </row>
    <row r="2745" spans="2:6" x14ac:dyDescent="0.35">
      <c r="B2745" s="143"/>
      <c r="C2745" s="143"/>
      <c r="D2745" s="143"/>
      <c r="E2745" s="144"/>
      <c r="F2745" s="144"/>
    </row>
    <row r="2746" spans="2:6" x14ac:dyDescent="0.35">
      <c r="B2746" s="143"/>
      <c r="C2746" s="143"/>
      <c r="D2746" s="143"/>
      <c r="E2746" s="144"/>
      <c r="F2746" s="144"/>
    </row>
    <row r="2747" spans="2:6" x14ac:dyDescent="0.35">
      <c r="B2747" s="143"/>
      <c r="C2747" s="143"/>
      <c r="D2747" s="143"/>
      <c r="E2747" s="144"/>
      <c r="F2747" s="144"/>
    </row>
    <row r="2748" spans="2:6" x14ac:dyDescent="0.35">
      <c r="B2748" s="143"/>
      <c r="C2748" s="143"/>
      <c r="D2748" s="143"/>
      <c r="E2748" s="144"/>
      <c r="F2748" s="144"/>
    </row>
    <row r="2749" spans="2:6" x14ac:dyDescent="0.35">
      <c r="B2749" s="143"/>
      <c r="C2749" s="143"/>
      <c r="D2749" s="143"/>
      <c r="E2749" s="144"/>
      <c r="F2749" s="144"/>
    </row>
    <row r="2750" spans="2:6" x14ac:dyDescent="0.35">
      <c r="B2750" s="143"/>
      <c r="C2750" s="143"/>
      <c r="D2750" s="143"/>
      <c r="E2750" s="144"/>
      <c r="F2750" s="144"/>
    </row>
    <row r="2751" spans="2:6" x14ac:dyDescent="0.35">
      <c r="B2751" s="143"/>
      <c r="C2751" s="143"/>
      <c r="D2751" s="143"/>
      <c r="E2751" s="144"/>
      <c r="F2751" s="144"/>
    </row>
    <row r="2752" spans="2:6" x14ac:dyDescent="0.35">
      <c r="B2752" s="143"/>
      <c r="C2752" s="143"/>
      <c r="D2752" s="143"/>
      <c r="E2752" s="144"/>
      <c r="F2752" s="144"/>
    </row>
    <row r="2753" spans="2:6" x14ac:dyDescent="0.35">
      <c r="B2753" s="143"/>
      <c r="C2753" s="143"/>
      <c r="D2753" s="143"/>
      <c r="E2753" s="144"/>
      <c r="F2753" s="144"/>
    </row>
    <row r="2754" spans="2:6" x14ac:dyDescent="0.35">
      <c r="B2754" s="143"/>
      <c r="C2754" s="143"/>
      <c r="D2754" s="143"/>
      <c r="E2754" s="144"/>
      <c r="F2754" s="144"/>
    </row>
    <row r="2755" spans="2:6" x14ac:dyDescent="0.35">
      <c r="B2755" s="143"/>
      <c r="C2755" s="143"/>
      <c r="D2755" s="143"/>
      <c r="E2755" s="144"/>
      <c r="F2755" s="144"/>
    </row>
    <row r="2756" spans="2:6" x14ac:dyDescent="0.35">
      <c r="B2756" s="143"/>
      <c r="C2756" s="143"/>
      <c r="D2756" s="143"/>
      <c r="E2756" s="144"/>
      <c r="F2756" s="144"/>
    </row>
    <row r="2757" spans="2:6" x14ac:dyDescent="0.35">
      <c r="B2757" s="143"/>
      <c r="C2757" s="143"/>
      <c r="D2757" s="143"/>
      <c r="E2757" s="144"/>
      <c r="F2757" s="144"/>
    </row>
    <row r="2758" spans="2:6" x14ac:dyDescent="0.35">
      <c r="B2758" s="143"/>
      <c r="C2758" s="143"/>
      <c r="D2758" s="143"/>
      <c r="E2758" s="144"/>
      <c r="F2758" s="144"/>
    </row>
    <row r="2759" spans="2:6" x14ac:dyDescent="0.35">
      <c r="B2759" s="143"/>
      <c r="C2759" s="143"/>
      <c r="D2759" s="143"/>
      <c r="E2759" s="144"/>
      <c r="F2759" s="144"/>
    </row>
    <row r="2760" spans="2:6" x14ac:dyDescent="0.35">
      <c r="B2760" s="143"/>
      <c r="C2760" s="143"/>
      <c r="D2760" s="143"/>
      <c r="E2760" s="144"/>
      <c r="F2760" s="144"/>
    </row>
    <row r="2761" spans="2:6" x14ac:dyDescent="0.35">
      <c r="B2761" s="143"/>
      <c r="C2761" s="143"/>
      <c r="D2761" s="143"/>
      <c r="E2761" s="144"/>
      <c r="F2761" s="144"/>
    </row>
    <row r="2762" spans="2:6" x14ac:dyDescent="0.35">
      <c r="B2762" s="143"/>
      <c r="C2762" s="143"/>
      <c r="D2762" s="143"/>
      <c r="E2762" s="144"/>
      <c r="F2762" s="144"/>
    </row>
    <row r="2763" spans="2:6" x14ac:dyDescent="0.35">
      <c r="B2763" s="143"/>
      <c r="C2763" s="143"/>
      <c r="D2763" s="143"/>
      <c r="E2763" s="144"/>
      <c r="F2763" s="144"/>
    </row>
    <row r="2764" spans="2:6" x14ac:dyDescent="0.35">
      <c r="B2764" s="143"/>
      <c r="C2764" s="143"/>
      <c r="D2764" s="143"/>
      <c r="E2764" s="144"/>
      <c r="F2764" s="144"/>
    </row>
    <row r="2765" spans="2:6" x14ac:dyDescent="0.35">
      <c r="B2765" s="143"/>
      <c r="C2765" s="143"/>
      <c r="D2765" s="143"/>
      <c r="E2765" s="144"/>
      <c r="F2765" s="144"/>
    </row>
    <row r="2766" spans="2:6" x14ac:dyDescent="0.35">
      <c r="B2766" s="143"/>
      <c r="C2766" s="143"/>
      <c r="D2766" s="143"/>
      <c r="E2766" s="144"/>
      <c r="F2766" s="144"/>
    </row>
    <row r="2767" spans="2:6" x14ac:dyDescent="0.35">
      <c r="B2767" s="143"/>
      <c r="C2767" s="143"/>
      <c r="D2767" s="143"/>
      <c r="E2767" s="144"/>
      <c r="F2767" s="144"/>
    </row>
    <row r="2768" spans="2:6" x14ac:dyDescent="0.35">
      <c r="B2768" s="143"/>
      <c r="C2768" s="143"/>
      <c r="D2768" s="143"/>
      <c r="E2768" s="144"/>
      <c r="F2768" s="144"/>
    </row>
    <row r="2769" spans="2:6" x14ac:dyDescent="0.35">
      <c r="B2769" s="143"/>
      <c r="C2769" s="143"/>
      <c r="D2769" s="143"/>
      <c r="E2769" s="144"/>
      <c r="F2769" s="144"/>
    </row>
    <row r="2770" spans="2:6" x14ac:dyDescent="0.35">
      <c r="B2770" s="143"/>
      <c r="C2770" s="143"/>
      <c r="D2770" s="143"/>
      <c r="E2770" s="144"/>
      <c r="F2770" s="144"/>
    </row>
    <row r="2771" spans="2:6" x14ac:dyDescent="0.35">
      <c r="B2771" s="143"/>
      <c r="C2771" s="143"/>
      <c r="D2771" s="143"/>
      <c r="E2771" s="144"/>
      <c r="F2771" s="144"/>
    </row>
    <row r="2772" spans="2:6" x14ac:dyDescent="0.35">
      <c r="B2772" s="143"/>
      <c r="C2772" s="143"/>
      <c r="D2772" s="143"/>
      <c r="E2772" s="144"/>
      <c r="F2772" s="144"/>
    </row>
    <row r="2773" spans="2:6" x14ac:dyDescent="0.35">
      <c r="B2773" s="143"/>
      <c r="C2773" s="143"/>
      <c r="D2773" s="143"/>
      <c r="E2773" s="144"/>
      <c r="F2773" s="144"/>
    </row>
    <row r="2774" spans="2:6" x14ac:dyDescent="0.35">
      <c r="B2774" s="143"/>
      <c r="C2774" s="143"/>
      <c r="D2774" s="143"/>
      <c r="E2774" s="144"/>
      <c r="F2774" s="144"/>
    </row>
    <row r="2775" spans="2:6" x14ac:dyDescent="0.35">
      <c r="B2775" s="143"/>
      <c r="C2775" s="143"/>
      <c r="D2775" s="143"/>
      <c r="E2775" s="144"/>
      <c r="F2775" s="144"/>
    </row>
    <row r="2776" spans="2:6" x14ac:dyDescent="0.35">
      <c r="B2776" s="143"/>
      <c r="C2776" s="143"/>
      <c r="D2776" s="143"/>
      <c r="E2776" s="144"/>
      <c r="F2776" s="144"/>
    </row>
    <row r="2777" spans="2:6" x14ac:dyDescent="0.35">
      <c r="B2777" s="143"/>
      <c r="C2777" s="143"/>
      <c r="D2777" s="143"/>
      <c r="E2777" s="144"/>
      <c r="F2777" s="144"/>
    </row>
    <row r="2778" spans="2:6" x14ac:dyDescent="0.35">
      <c r="B2778" s="143"/>
      <c r="C2778" s="143"/>
      <c r="D2778" s="143"/>
      <c r="E2778" s="144"/>
      <c r="F2778" s="144"/>
    </row>
    <row r="2779" spans="2:6" x14ac:dyDescent="0.35">
      <c r="B2779" s="143"/>
      <c r="C2779" s="143"/>
      <c r="D2779" s="143"/>
      <c r="E2779" s="144"/>
      <c r="F2779" s="144"/>
    </row>
    <row r="2780" spans="2:6" x14ac:dyDescent="0.35">
      <c r="B2780" s="143"/>
      <c r="C2780" s="143"/>
      <c r="D2780" s="143"/>
      <c r="E2780" s="144"/>
      <c r="F2780" s="144"/>
    </row>
    <row r="2781" spans="2:6" x14ac:dyDescent="0.35">
      <c r="B2781" s="143"/>
      <c r="C2781" s="143"/>
      <c r="D2781" s="143"/>
      <c r="E2781" s="144"/>
      <c r="F2781" s="144"/>
    </row>
    <row r="2782" spans="2:6" x14ac:dyDescent="0.35">
      <c r="B2782" s="143"/>
      <c r="C2782" s="143"/>
      <c r="D2782" s="143"/>
      <c r="E2782" s="144"/>
      <c r="F2782" s="144"/>
    </row>
    <row r="2783" spans="2:6" x14ac:dyDescent="0.35">
      <c r="B2783" s="143"/>
      <c r="C2783" s="143"/>
      <c r="D2783" s="143"/>
      <c r="E2783" s="144"/>
      <c r="F2783" s="144"/>
    </row>
    <row r="2784" spans="2:6" x14ac:dyDescent="0.35">
      <c r="B2784" s="143"/>
      <c r="C2784" s="143"/>
      <c r="D2784" s="143"/>
      <c r="E2784" s="144"/>
      <c r="F2784" s="144"/>
    </row>
    <row r="2785" spans="2:6" x14ac:dyDescent="0.35">
      <c r="B2785" s="143"/>
      <c r="C2785" s="143"/>
      <c r="D2785" s="143"/>
      <c r="E2785" s="144"/>
      <c r="F2785" s="144"/>
    </row>
    <row r="2786" spans="2:6" x14ac:dyDescent="0.35">
      <c r="B2786" s="143"/>
      <c r="C2786" s="143"/>
      <c r="D2786" s="143"/>
      <c r="E2786" s="144"/>
      <c r="F2786" s="144"/>
    </row>
    <row r="2787" spans="2:6" x14ac:dyDescent="0.35">
      <c r="B2787" s="143"/>
      <c r="C2787" s="143"/>
      <c r="D2787" s="143"/>
      <c r="E2787" s="144"/>
      <c r="F2787" s="144"/>
    </row>
    <row r="2788" spans="2:6" x14ac:dyDescent="0.35">
      <c r="B2788" s="143"/>
      <c r="C2788" s="143"/>
      <c r="D2788" s="143"/>
      <c r="E2788" s="144"/>
      <c r="F2788" s="144"/>
    </row>
    <row r="2789" spans="2:6" x14ac:dyDescent="0.35">
      <c r="B2789" s="143"/>
      <c r="C2789" s="143"/>
      <c r="D2789" s="143"/>
      <c r="E2789" s="144"/>
      <c r="F2789" s="144"/>
    </row>
    <row r="2790" spans="2:6" x14ac:dyDescent="0.35">
      <c r="B2790" s="143"/>
      <c r="C2790" s="143"/>
      <c r="D2790" s="143"/>
      <c r="E2790" s="144"/>
      <c r="F2790" s="144"/>
    </row>
    <row r="2791" spans="2:6" x14ac:dyDescent="0.35">
      <c r="B2791" s="143"/>
      <c r="C2791" s="143"/>
      <c r="D2791" s="143"/>
      <c r="E2791" s="144"/>
      <c r="F2791" s="144"/>
    </row>
    <row r="2792" spans="2:6" x14ac:dyDescent="0.35">
      <c r="B2792" s="143"/>
      <c r="C2792" s="143"/>
      <c r="D2792" s="143"/>
      <c r="E2792" s="144"/>
      <c r="F2792" s="144"/>
    </row>
    <row r="2793" spans="2:6" x14ac:dyDescent="0.35">
      <c r="B2793" s="143"/>
      <c r="C2793" s="143"/>
      <c r="D2793" s="143"/>
      <c r="E2793" s="144"/>
      <c r="F2793" s="144"/>
    </row>
    <row r="2794" spans="2:6" x14ac:dyDescent="0.35">
      <c r="B2794" s="143"/>
      <c r="C2794" s="143"/>
      <c r="D2794" s="143"/>
      <c r="E2794" s="144"/>
      <c r="F2794" s="144"/>
    </row>
    <row r="2795" spans="2:6" x14ac:dyDescent="0.35">
      <c r="B2795" s="143"/>
      <c r="C2795" s="143"/>
      <c r="D2795" s="143"/>
      <c r="E2795" s="144"/>
      <c r="F2795" s="144"/>
    </row>
    <row r="2796" spans="2:6" x14ac:dyDescent="0.35">
      <c r="B2796" s="143"/>
      <c r="C2796" s="143"/>
      <c r="D2796" s="143"/>
      <c r="E2796" s="144"/>
      <c r="F2796" s="144"/>
    </row>
    <row r="2797" spans="2:6" x14ac:dyDescent="0.35">
      <c r="B2797" s="143"/>
      <c r="C2797" s="143"/>
      <c r="D2797" s="143"/>
      <c r="E2797" s="144"/>
      <c r="F2797" s="144"/>
    </row>
    <row r="2798" spans="2:6" x14ac:dyDescent="0.35">
      <c r="B2798" s="143"/>
      <c r="C2798" s="143"/>
      <c r="D2798" s="143"/>
      <c r="E2798" s="144"/>
      <c r="F2798" s="144"/>
    </row>
    <row r="2799" spans="2:6" x14ac:dyDescent="0.35">
      <c r="B2799" s="143"/>
      <c r="C2799" s="143"/>
      <c r="D2799" s="143"/>
      <c r="E2799" s="144"/>
      <c r="F2799" s="144"/>
    </row>
    <row r="2800" spans="2:6" x14ac:dyDescent="0.35">
      <c r="B2800" s="143"/>
      <c r="C2800" s="143"/>
      <c r="D2800" s="143"/>
      <c r="E2800" s="144"/>
      <c r="F2800" s="144"/>
    </row>
    <row r="2801" spans="2:6" x14ac:dyDescent="0.35">
      <c r="B2801" s="143"/>
      <c r="C2801" s="143"/>
      <c r="D2801" s="143"/>
      <c r="E2801" s="144"/>
      <c r="F2801" s="144"/>
    </row>
    <row r="2802" spans="2:6" x14ac:dyDescent="0.35">
      <c r="B2802" s="143"/>
      <c r="C2802" s="143"/>
      <c r="D2802" s="143"/>
      <c r="E2802" s="144"/>
      <c r="F2802" s="144"/>
    </row>
    <row r="2803" spans="2:6" x14ac:dyDescent="0.35">
      <c r="B2803" s="143"/>
      <c r="C2803" s="143"/>
      <c r="D2803" s="143"/>
      <c r="E2803" s="144"/>
      <c r="F2803" s="144"/>
    </row>
    <row r="2804" spans="2:6" x14ac:dyDescent="0.35">
      <c r="B2804" s="143"/>
      <c r="C2804" s="143"/>
      <c r="D2804" s="143"/>
      <c r="E2804" s="144"/>
      <c r="F2804" s="144"/>
    </row>
    <row r="2805" spans="2:6" x14ac:dyDescent="0.35">
      <c r="B2805" s="143"/>
      <c r="C2805" s="143"/>
      <c r="D2805" s="143"/>
      <c r="E2805" s="144"/>
      <c r="F2805" s="144"/>
    </row>
    <row r="2806" spans="2:6" x14ac:dyDescent="0.35">
      <c r="B2806" s="143"/>
      <c r="C2806" s="143"/>
      <c r="D2806" s="143"/>
      <c r="E2806" s="144"/>
      <c r="F2806" s="144"/>
    </row>
    <row r="2807" spans="2:6" x14ac:dyDescent="0.35">
      <c r="B2807" s="143"/>
      <c r="C2807" s="143"/>
      <c r="D2807" s="143"/>
      <c r="E2807" s="144"/>
      <c r="F2807" s="144"/>
    </row>
    <row r="2808" spans="2:6" x14ac:dyDescent="0.35">
      <c r="B2808" s="143"/>
      <c r="C2808" s="143"/>
      <c r="D2808" s="143"/>
      <c r="E2808" s="144"/>
      <c r="F2808" s="144"/>
    </row>
    <row r="2809" spans="2:6" x14ac:dyDescent="0.35">
      <c r="B2809" s="143"/>
      <c r="C2809" s="143"/>
      <c r="D2809" s="143"/>
      <c r="E2809" s="144"/>
      <c r="F2809" s="144"/>
    </row>
    <row r="2810" spans="2:6" x14ac:dyDescent="0.35">
      <c r="B2810" s="143"/>
      <c r="C2810" s="143"/>
      <c r="D2810" s="143"/>
      <c r="E2810" s="144"/>
      <c r="F2810" s="144"/>
    </row>
    <row r="2811" spans="2:6" x14ac:dyDescent="0.35">
      <c r="B2811" s="143"/>
      <c r="C2811" s="143"/>
      <c r="D2811" s="143"/>
      <c r="E2811" s="144"/>
      <c r="F2811" s="144"/>
    </row>
    <row r="2812" spans="2:6" x14ac:dyDescent="0.35">
      <c r="B2812" s="143"/>
      <c r="C2812" s="143"/>
      <c r="D2812" s="143"/>
      <c r="E2812" s="144"/>
      <c r="F2812" s="144"/>
    </row>
    <row r="2813" spans="2:6" x14ac:dyDescent="0.35">
      <c r="B2813" s="143"/>
      <c r="C2813" s="143"/>
      <c r="D2813" s="143"/>
      <c r="E2813" s="144"/>
      <c r="F2813" s="144"/>
    </row>
    <row r="2814" spans="2:6" x14ac:dyDescent="0.35">
      <c r="B2814" s="143"/>
      <c r="C2814" s="143"/>
      <c r="D2814" s="143"/>
      <c r="E2814" s="144"/>
      <c r="F2814" s="144"/>
    </row>
    <row r="2815" spans="2:6" x14ac:dyDescent="0.35">
      <c r="B2815" s="143"/>
      <c r="C2815" s="143"/>
      <c r="D2815" s="143"/>
      <c r="E2815" s="144"/>
      <c r="F2815" s="144"/>
    </row>
    <row r="2816" spans="2:6" x14ac:dyDescent="0.35">
      <c r="B2816" s="143"/>
      <c r="C2816" s="143"/>
      <c r="D2816" s="143"/>
      <c r="E2816" s="144"/>
      <c r="F2816" s="144"/>
    </row>
    <row r="2817" spans="2:6" x14ac:dyDescent="0.35">
      <c r="B2817" s="143"/>
      <c r="C2817" s="143"/>
      <c r="D2817" s="143"/>
      <c r="E2817" s="144"/>
      <c r="F2817" s="144"/>
    </row>
    <row r="2818" spans="2:6" x14ac:dyDescent="0.35">
      <c r="B2818" s="143"/>
      <c r="C2818" s="143"/>
      <c r="D2818" s="143"/>
      <c r="E2818" s="144"/>
      <c r="F2818" s="144"/>
    </row>
    <row r="2819" spans="2:6" x14ac:dyDescent="0.35">
      <c r="B2819" s="143"/>
      <c r="C2819" s="143"/>
      <c r="D2819" s="143"/>
      <c r="E2819" s="144"/>
      <c r="F2819" s="144"/>
    </row>
    <row r="2820" spans="2:6" x14ac:dyDescent="0.35">
      <c r="B2820" s="143"/>
      <c r="C2820" s="143"/>
      <c r="D2820" s="143"/>
      <c r="E2820" s="144"/>
      <c r="F2820" s="144"/>
    </row>
    <row r="2821" spans="2:6" x14ac:dyDescent="0.35">
      <c r="B2821" s="143"/>
      <c r="C2821" s="143"/>
      <c r="D2821" s="143"/>
      <c r="E2821" s="144"/>
      <c r="F2821" s="144"/>
    </row>
    <row r="2822" spans="2:6" x14ac:dyDescent="0.35">
      <c r="B2822" s="143"/>
      <c r="C2822" s="143"/>
      <c r="D2822" s="143"/>
      <c r="E2822" s="144"/>
      <c r="F2822" s="144"/>
    </row>
    <row r="2823" spans="2:6" x14ac:dyDescent="0.35">
      <c r="B2823" s="143"/>
      <c r="C2823" s="143"/>
      <c r="D2823" s="143"/>
      <c r="E2823" s="144"/>
      <c r="F2823" s="144"/>
    </row>
    <row r="2824" spans="2:6" x14ac:dyDescent="0.35">
      <c r="B2824" s="143"/>
      <c r="C2824" s="143"/>
      <c r="D2824" s="143"/>
      <c r="E2824" s="144"/>
      <c r="F2824" s="144"/>
    </row>
    <row r="2825" spans="2:6" x14ac:dyDescent="0.35">
      <c r="B2825" s="143"/>
      <c r="C2825" s="143"/>
      <c r="D2825" s="143"/>
      <c r="E2825" s="144"/>
      <c r="F2825" s="144"/>
    </row>
    <row r="2826" spans="2:6" x14ac:dyDescent="0.35">
      <c r="B2826" s="143"/>
      <c r="C2826" s="143"/>
      <c r="D2826" s="143"/>
      <c r="E2826" s="144"/>
      <c r="F2826" s="144"/>
    </row>
    <row r="2827" spans="2:6" x14ac:dyDescent="0.35">
      <c r="B2827" s="143"/>
      <c r="C2827" s="143"/>
      <c r="D2827" s="143"/>
      <c r="E2827" s="144"/>
      <c r="F2827" s="144"/>
    </row>
    <row r="2828" spans="2:6" x14ac:dyDescent="0.35">
      <c r="B2828" s="143"/>
      <c r="C2828" s="143"/>
      <c r="D2828" s="143"/>
      <c r="E2828" s="144"/>
      <c r="F2828" s="144"/>
    </row>
    <row r="2829" spans="2:6" x14ac:dyDescent="0.35">
      <c r="B2829" s="143"/>
      <c r="C2829" s="143"/>
      <c r="D2829" s="143"/>
      <c r="E2829" s="144"/>
      <c r="F2829" s="144"/>
    </row>
    <row r="2830" spans="2:6" x14ac:dyDescent="0.35">
      <c r="B2830" s="143"/>
      <c r="C2830" s="143"/>
      <c r="D2830" s="143"/>
      <c r="E2830" s="144"/>
      <c r="F2830" s="144"/>
    </row>
    <row r="2831" spans="2:6" x14ac:dyDescent="0.35">
      <c r="B2831" s="143"/>
      <c r="C2831" s="143"/>
      <c r="D2831" s="143"/>
      <c r="E2831" s="144"/>
      <c r="F2831" s="144"/>
    </row>
    <row r="2832" spans="2:6" x14ac:dyDescent="0.35">
      <c r="B2832" s="143"/>
      <c r="C2832" s="143"/>
      <c r="D2832" s="143"/>
      <c r="E2832" s="144"/>
      <c r="F2832" s="144"/>
    </row>
    <row r="2833" spans="2:6" x14ac:dyDescent="0.35">
      <c r="B2833" s="143"/>
      <c r="C2833" s="143"/>
      <c r="D2833" s="143"/>
      <c r="E2833" s="144"/>
      <c r="F2833" s="144"/>
    </row>
    <row r="2834" spans="2:6" x14ac:dyDescent="0.35">
      <c r="B2834" s="143"/>
      <c r="C2834" s="143"/>
      <c r="D2834" s="143"/>
      <c r="E2834" s="144"/>
      <c r="F2834" s="144"/>
    </row>
    <row r="2835" spans="2:6" x14ac:dyDescent="0.35">
      <c r="B2835" s="143"/>
      <c r="C2835" s="143"/>
      <c r="D2835" s="143"/>
      <c r="E2835" s="144"/>
      <c r="F2835" s="144"/>
    </row>
    <row r="2836" spans="2:6" x14ac:dyDescent="0.35">
      <c r="B2836" s="143"/>
      <c r="C2836" s="143"/>
      <c r="D2836" s="143"/>
      <c r="E2836" s="144"/>
      <c r="F2836" s="144"/>
    </row>
    <row r="2837" spans="2:6" x14ac:dyDescent="0.35">
      <c r="B2837" s="143"/>
      <c r="C2837" s="143"/>
      <c r="D2837" s="143"/>
      <c r="E2837" s="144"/>
      <c r="F2837" s="144"/>
    </row>
    <row r="2838" spans="2:6" x14ac:dyDescent="0.35">
      <c r="B2838" s="143"/>
      <c r="C2838" s="143"/>
      <c r="D2838" s="143"/>
      <c r="E2838" s="144"/>
      <c r="F2838" s="144"/>
    </row>
    <row r="2839" spans="2:6" x14ac:dyDescent="0.35">
      <c r="B2839" s="143"/>
      <c r="C2839" s="143"/>
      <c r="D2839" s="143"/>
      <c r="E2839" s="144"/>
      <c r="F2839" s="144"/>
    </row>
    <row r="2840" spans="2:6" x14ac:dyDescent="0.35">
      <c r="B2840" s="143"/>
      <c r="C2840" s="143"/>
      <c r="D2840" s="143"/>
      <c r="E2840" s="144"/>
      <c r="F2840" s="144"/>
    </row>
    <row r="2841" spans="2:6" x14ac:dyDescent="0.35">
      <c r="B2841" s="143"/>
      <c r="C2841" s="143"/>
      <c r="D2841" s="143"/>
      <c r="E2841" s="144"/>
      <c r="F2841" s="144"/>
    </row>
    <row r="2842" spans="2:6" x14ac:dyDescent="0.35">
      <c r="B2842" s="143"/>
      <c r="C2842" s="143"/>
      <c r="D2842" s="143"/>
      <c r="E2842" s="144"/>
      <c r="F2842" s="144"/>
    </row>
    <row r="2843" spans="2:6" x14ac:dyDescent="0.35">
      <c r="B2843" s="143"/>
      <c r="C2843" s="143"/>
      <c r="D2843" s="143"/>
      <c r="E2843" s="144"/>
      <c r="F2843" s="144"/>
    </row>
    <row r="2844" spans="2:6" x14ac:dyDescent="0.35">
      <c r="B2844" s="143"/>
      <c r="C2844" s="143"/>
      <c r="D2844" s="143"/>
      <c r="E2844" s="144"/>
      <c r="F2844" s="144"/>
    </row>
    <row r="2845" spans="2:6" x14ac:dyDescent="0.35">
      <c r="B2845" s="143"/>
      <c r="C2845" s="143"/>
      <c r="D2845" s="143"/>
      <c r="E2845" s="144"/>
      <c r="F2845" s="144"/>
    </row>
    <row r="2846" spans="2:6" x14ac:dyDescent="0.35">
      <c r="B2846" s="143"/>
      <c r="C2846" s="143"/>
      <c r="D2846" s="143"/>
      <c r="E2846" s="144"/>
      <c r="F2846" s="144"/>
    </row>
    <row r="2847" spans="2:6" x14ac:dyDescent="0.35">
      <c r="B2847" s="143"/>
      <c r="C2847" s="143"/>
      <c r="D2847" s="143"/>
      <c r="E2847" s="144"/>
      <c r="F2847" s="144"/>
    </row>
    <row r="2848" spans="2:6" x14ac:dyDescent="0.35">
      <c r="B2848" s="143"/>
      <c r="C2848" s="143"/>
      <c r="D2848" s="143"/>
      <c r="E2848" s="144"/>
      <c r="F2848" s="144"/>
    </row>
    <row r="2849" spans="2:6" x14ac:dyDescent="0.35">
      <c r="B2849" s="143"/>
      <c r="C2849" s="143"/>
      <c r="D2849" s="143"/>
      <c r="E2849" s="144"/>
      <c r="F2849" s="144"/>
    </row>
    <row r="2850" spans="2:6" x14ac:dyDescent="0.35">
      <c r="B2850" s="143"/>
      <c r="C2850" s="143"/>
      <c r="D2850" s="143"/>
      <c r="E2850" s="144"/>
      <c r="F2850" s="144"/>
    </row>
    <row r="2851" spans="2:6" x14ac:dyDescent="0.35">
      <c r="B2851" s="143"/>
      <c r="C2851" s="143"/>
      <c r="D2851" s="143"/>
      <c r="E2851" s="144"/>
      <c r="F2851" s="144"/>
    </row>
    <row r="2852" spans="2:6" x14ac:dyDescent="0.35">
      <c r="B2852" s="143"/>
      <c r="C2852" s="143"/>
      <c r="D2852" s="143"/>
      <c r="E2852" s="144"/>
      <c r="F2852" s="144"/>
    </row>
    <row r="2853" spans="2:6" x14ac:dyDescent="0.35">
      <c r="B2853" s="143"/>
      <c r="C2853" s="143"/>
      <c r="D2853" s="143"/>
      <c r="E2853" s="144"/>
      <c r="F2853" s="144"/>
    </row>
    <row r="2854" spans="2:6" x14ac:dyDescent="0.35">
      <c r="B2854" s="143"/>
      <c r="C2854" s="143"/>
      <c r="D2854" s="143"/>
      <c r="E2854" s="144"/>
      <c r="F2854" s="144"/>
    </row>
    <row r="2855" spans="2:6" x14ac:dyDescent="0.35">
      <c r="B2855" s="143"/>
      <c r="C2855" s="143"/>
      <c r="D2855" s="143"/>
      <c r="E2855" s="144"/>
      <c r="F2855" s="144"/>
    </row>
    <row r="2856" spans="2:6" x14ac:dyDescent="0.35">
      <c r="B2856" s="143"/>
      <c r="C2856" s="143"/>
      <c r="D2856" s="143"/>
      <c r="E2856" s="144"/>
      <c r="F2856" s="144"/>
    </row>
    <row r="2857" spans="2:6" x14ac:dyDescent="0.35">
      <c r="B2857" s="143"/>
      <c r="C2857" s="143"/>
      <c r="D2857" s="143"/>
      <c r="E2857" s="144"/>
      <c r="F2857" s="144"/>
    </row>
    <row r="2858" spans="2:6" x14ac:dyDescent="0.35">
      <c r="B2858" s="143"/>
      <c r="C2858" s="143"/>
      <c r="D2858" s="143"/>
      <c r="E2858" s="144"/>
      <c r="F2858" s="144"/>
    </row>
    <row r="2859" spans="2:6" x14ac:dyDescent="0.35">
      <c r="B2859" s="143"/>
      <c r="C2859" s="143"/>
      <c r="D2859" s="143"/>
      <c r="E2859" s="144"/>
      <c r="F2859" s="144"/>
    </row>
    <row r="2860" spans="2:6" x14ac:dyDescent="0.35">
      <c r="B2860" s="143"/>
      <c r="C2860" s="143"/>
      <c r="D2860" s="143"/>
      <c r="E2860" s="144"/>
      <c r="F2860" s="144"/>
    </row>
    <row r="2861" spans="2:6" x14ac:dyDescent="0.35">
      <c r="B2861" s="143"/>
      <c r="C2861" s="143"/>
      <c r="D2861" s="143"/>
      <c r="E2861" s="144"/>
      <c r="F2861" s="144"/>
    </row>
    <row r="2862" spans="2:6" x14ac:dyDescent="0.35">
      <c r="B2862" s="143"/>
      <c r="C2862" s="143"/>
      <c r="D2862" s="143"/>
      <c r="E2862" s="144"/>
      <c r="F2862" s="144"/>
    </row>
    <row r="2863" spans="2:6" x14ac:dyDescent="0.35">
      <c r="B2863" s="143"/>
      <c r="C2863" s="143"/>
      <c r="D2863" s="143"/>
      <c r="E2863" s="144"/>
      <c r="F2863" s="144"/>
    </row>
    <row r="2864" spans="2:6" x14ac:dyDescent="0.35">
      <c r="B2864" s="143"/>
      <c r="C2864" s="143"/>
      <c r="D2864" s="143"/>
      <c r="E2864" s="144"/>
      <c r="F2864" s="144"/>
    </row>
    <row r="2865" spans="2:6" x14ac:dyDescent="0.35">
      <c r="B2865" s="143"/>
      <c r="C2865" s="143"/>
      <c r="D2865" s="143"/>
      <c r="E2865" s="144"/>
      <c r="F2865" s="144"/>
    </row>
    <row r="2866" spans="2:6" x14ac:dyDescent="0.35">
      <c r="B2866" s="143"/>
      <c r="C2866" s="143"/>
      <c r="D2866" s="143"/>
      <c r="E2866" s="144"/>
      <c r="F2866" s="144"/>
    </row>
    <row r="2867" spans="2:6" x14ac:dyDescent="0.35">
      <c r="B2867" s="143"/>
      <c r="C2867" s="143"/>
      <c r="D2867" s="143"/>
      <c r="E2867" s="144"/>
      <c r="F2867" s="144"/>
    </row>
    <row r="2868" spans="2:6" x14ac:dyDescent="0.35">
      <c r="B2868" s="143"/>
      <c r="C2868" s="143"/>
      <c r="D2868" s="143"/>
      <c r="E2868" s="144"/>
      <c r="F2868" s="144"/>
    </row>
    <row r="2869" spans="2:6" x14ac:dyDescent="0.35">
      <c r="B2869" s="143"/>
      <c r="C2869" s="143"/>
      <c r="D2869" s="143"/>
      <c r="E2869" s="144"/>
      <c r="F2869" s="144"/>
    </row>
    <row r="2870" spans="2:6" x14ac:dyDescent="0.35">
      <c r="B2870" s="143"/>
      <c r="C2870" s="143"/>
      <c r="D2870" s="143"/>
      <c r="E2870" s="144"/>
      <c r="F2870" s="144"/>
    </row>
    <row r="2871" spans="2:6" x14ac:dyDescent="0.35">
      <c r="B2871" s="143"/>
      <c r="C2871" s="143"/>
      <c r="D2871" s="143"/>
      <c r="E2871" s="144"/>
      <c r="F2871" s="144"/>
    </row>
    <row r="2872" spans="2:6" x14ac:dyDescent="0.35">
      <c r="B2872" s="143"/>
      <c r="C2872" s="143"/>
      <c r="D2872" s="143"/>
      <c r="E2872" s="144"/>
      <c r="F2872" s="144"/>
    </row>
    <row r="2873" spans="2:6" x14ac:dyDescent="0.35">
      <c r="B2873" s="143"/>
      <c r="C2873" s="143"/>
      <c r="D2873" s="143"/>
      <c r="E2873" s="144"/>
      <c r="F2873" s="144"/>
    </row>
    <row r="2874" spans="2:6" x14ac:dyDescent="0.35">
      <c r="B2874" s="143"/>
      <c r="C2874" s="143"/>
      <c r="D2874" s="143"/>
      <c r="E2874" s="144"/>
      <c r="F2874" s="144"/>
    </row>
    <row r="2875" spans="2:6" x14ac:dyDescent="0.35">
      <c r="B2875" s="143"/>
      <c r="C2875" s="143"/>
      <c r="D2875" s="143"/>
      <c r="E2875" s="144"/>
      <c r="F2875" s="144"/>
    </row>
    <row r="2876" spans="2:6" x14ac:dyDescent="0.35">
      <c r="B2876" s="143"/>
      <c r="C2876" s="143"/>
      <c r="D2876" s="143"/>
      <c r="E2876" s="144"/>
      <c r="F2876" s="144"/>
    </row>
    <row r="2877" spans="2:6" x14ac:dyDescent="0.35">
      <c r="B2877" s="143"/>
      <c r="C2877" s="143"/>
      <c r="D2877" s="143"/>
      <c r="E2877" s="144"/>
      <c r="F2877" s="144"/>
    </row>
    <row r="2878" spans="2:6" x14ac:dyDescent="0.35">
      <c r="B2878" s="143"/>
      <c r="C2878" s="143"/>
      <c r="D2878" s="143"/>
      <c r="E2878" s="144"/>
      <c r="F2878" s="144"/>
    </row>
    <row r="2879" spans="2:6" x14ac:dyDescent="0.35">
      <c r="B2879" s="143"/>
      <c r="C2879" s="143"/>
      <c r="D2879" s="143"/>
      <c r="E2879" s="144"/>
      <c r="F2879" s="144"/>
    </row>
    <row r="2880" spans="2:6" x14ac:dyDescent="0.35">
      <c r="B2880" s="143"/>
      <c r="C2880" s="143"/>
      <c r="D2880" s="143"/>
      <c r="E2880" s="144"/>
      <c r="F2880" s="144"/>
    </row>
    <row r="2881" spans="2:6" x14ac:dyDescent="0.35">
      <c r="B2881" s="143"/>
      <c r="C2881" s="143"/>
      <c r="D2881" s="143"/>
      <c r="E2881" s="144"/>
      <c r="F2881" s="144"/>
    </row>
    <row r="2882" spans="2:6" x14ac:dyDescent="0.35">
      <c r="B2882" s="143"/>
      <c r="C2882" s="143"/>
      <c r="D2882" s="143"/>
      <c r="E2882" s="144"/>
      <c r="F2882" s="144"/>
    </row>
    <row r="2883" spans="2:6" x14ac:dyDescent="0.35">
      <c r="B2883" s="143"/>
      <c r="C2883" s="143"/>
      <c r="D2883" s="143"/>
      <c r="E2883" s="144"/>
      <c r="F2883" s="144"/>
    </row>
    <row r="2884" spans="2:6" x14ac:dyDescent="0.35">
      <c r="B2884" s="143"/>
      <c r="C2884" s="143"/>
      <c r="D2884" s="143"/>
      <c r="E2884" s="144"/>
      <c r="F2884" s="144"/>
    </row>
    <row r="2885" spans="2:6" x14ac:dyDescent="0.35">
      <c r="B2885" s="143"/>
      <c r="C2885" s="143"/>
      <c r="D2885" s="143"/>
      <c r="E2885" s="144"/>
      <c r="F2885" s="144"/>
    </row>
    <row r="2886" spans="2:6" x14ac:dyDescent="0.35">
      <c r="B2886" s="143"/>
      <c r="C2886" s="143"/>
      <c r="D2886" s="143"/>
      <c r="E2886" s="144"/>
      <c r="F2886" s="144"/>
    </row>
    <row r="2887" spans="2:6" x14ac:dyDescent="0.35">
      <c r="B2887" s="143"/>
      <c r="C2887" s="143"/>
      <c r="D2887" s="143"/>
      <c r="E2887" s="144"/>
      <c r="F2887" s="144"/>
    </row>
    <row r="2888" spans="2:6" x14ac:dyDescent="0.35">
      <c r="B2888" s="143"/>
      <c r="C2888" s="143"/>
      <c r="D2888" s="143"/>
      <c r="E2888" s="144"/>
      <c r="F2888" s="144"/>
    </row>
    <row r="2889" spans="2:6" x14ac:dyDescent="0.35">
      <c r="B2889" s="143"/>
      <c r="C2889" s="143"/>
      <c r="D2889" s="143"/>
      <c r="E2889" s="144"/>
      <c r="F2889" s="144"/>
    </row>
    <row r="2890" spans="2:6" x14ac:dyDescent="0.35">
      <c r="B2890" s="143"/>
      <c r="C2890" s="143"/>
      <c r="D2890" s="143"/>
      <c r="E2890" s="144"/>
      <c r="F2890" s="144"/>
    </row>
    <row r="2891" spans="2:6" x14ac:dyDescent="0.35">
      <c r="B2891" s="143"/>
      <c r="C2891" s="143"/>
      <c r="D2891" s="143"/>
      <c r="E2891" s="144"/>
      <c r="F2891" s="144"/>
    </row>
    <row r="2892" spans="2:6" x14ac:dyDescent="0.35">
      <c r="B2892" s="143"/>
      <c r="C2892" s="143"/>
      <c r="D2892" s="143"/>
      <c r="E2892" s="144"/>
      <c r="F2892" s="144"/>
    </row>
    <row r="2893" spans="2:6" x14ac:dyDescent="0.35">
      <c r="B2893" s="143"/>
      <c r="C2893" s="143"/>
      <c r="D2893" s="143"/>
      <c r="E2893" s="144"/>
      <c r="F2893" s="144"/>
    </row>
    <row r="2894" spans="2:6" x14ac:dyDescent="0.35">
      <c r="B2894" s="143"/>
      <c r="C2894" s="143"/>
      <c r="D2894" s="143"/>
      <c r="E2894" s="144"/>
      <c r="F2894" s="144"/>
    </row>
    <row r="2895" spans="2:6" x14ac:dyDescent="0.35">
      <c r="B2895" s="143"/>
      <c r="C2895" s="143"/>
      <c r="D2895" s="143"/>
      <c r="E2895" s="144"/>
      <c r="F2895" s="144"/>
    </row>
    <row r="2896" spans="2:6" x14ac:dyDescent="0.35">
      <c r="B2896" s="143"/>
      <c r="C2896" s="143"/>
      <c r="D2896" s="143"/>
      <c r="E2896" s="144"/>
      <c r="F2896" s="144"/>
    </row>
    <row r="2897" spans="2:6" x14ac:dyDescent="0.35">
      <c r="B2897" s="143"/>
      <c r="C2897" s="143"/>
      <c r="D2897" s="143"/>
      <c r="E2897" s="144"/>
      <c r="F2897" s="144"/>
    </row>
    <row r="2898" spans="2:6" x14ac:dyDescent="0.35">
      <c r="B2898" s="143"/>
      <c r="C2898" s="143"/>
      <c r="D2898" s="143"/>
      <c r="E2898" s="144"/>
      <c r="F2898" s="144"/>
    </row>
    <row r="2899" spans="2:6" x14ac:dyDescent="0.35">
      <c r="B2899" s="143"/>
      <c r="C2899" s="143"/>
      <c r="D2899" s="143"/>
      <c r="E2899" s="144"/>
      <c r="F2899" s="144"/>
    </row>
    <row r="2900" spans="2:6" x14ac:dyDescent="0.35">
      <c r="B2900" s="143"/>
      <c r="C2900" s="143"/>
      <c r="D2900" s="143"/>
      <c r="E2900" s="144"/>
      <c r="F2900" s="144"/>
    </row>
    <row r="2901" spans="2:6" x14ac:dyDescent="0.35">
      <c r="B2901" s="143"/>
      <c r="C2901" s="143"/>
      <c r="D2901" s="143"/>
      <c r="E2901" s="144"/>
      <c r="F2901" s="144"/>
    </row>
    <row r="2902" spans="2:6" x14ac:dyDescent="0.35">
      <c r="B2902" s="143"/>
      <c r="C2902" s="143"/>
      <c r="D2902" s="143"/>
      <c r="E2902" s="144"/>
      <c r="F2902" s="144"/>
    </row>
    <row r="2903" spans="2:6" x14ac:dyDescent="0.35">
      <c r="B2903" s="143"/>
      <c r="C2903" s="143"/>
      <c r="D2903" s="143"/>
      <c r="E2903" s="144"/>
      <c r="F2903" s="144"/>
    </row>
    <row r="2904" spans="2:6" x14ac:dyDescent="0.35">
      <c r="B2904" s="143"/>
      <c r="C2904" s="143"/>
      <c r="D2904" s="143"/>
      <c r="E2904" s="144"/>
      <c r="F2904" s="144"/>
    </row>
    <row r="2905" spans="2:6" x14ac:dyDescent="0.35">
      <c r="B2905" s="143"/>
      <c r="C2905" s="143"/>
      <c r="D2905" s="143"/>
      <c r="E2905" s="144"/>
      <c r="F2905" s="144"/>
    </row>
    <row r="2906" spans="2:6" x14ac:dyDescent="0.35">
      <c r="B2906" s="143"/>
      <c r="C2906" s="143"/>
      <c r="D2906" s="143"/>
      <c r="E2906" s="144"/>
      <c r="F2906" s="144"/>
    </row>
    <row r="2907" spans="2:6" x14ac:dyDescent="0.35">
      <c r="B2907" s="143"/>
      <c r="C2907" s="143"/>
      <c r="D2907" s="143"/>
      <c r="E2907" s="144"/>
      <c r="F2907" s="144"/>
    </row>
    <row r="2908" spans="2:6" x14ac:dyDescent="0.35">
      <c r="B2908" s="143"/>
      <c r="C2908" s="143"/>
      <c r="D2908" s="143"/>
      <c r="E2908" s="144"/>
      <c r="F2908" s="144"/>
    </row>
    <row r="2909" spans="2:6" x14ac:dyDescent="0.35">
      <c r="B2909" s="143"/>
      <c r="C2909" s="143"/>
      <c r="D2909" s="143"/>
      <c r="E2909" s="144"/>
      <c r="F2909" s="144"/>
    </row>
    <row r="2910" spans="2:6" x14ac:dyDescent="0.35">
      <c r="B2910" s="143"/>
      <c r="C2910" s="143"/>
      <c r="D2910" s="143"/>
      <c r="E2910" s="144"/>
      <c r="F2910" s="144"/>
    </row>
    <row r="2911" spans="2:6" x14ac:dyDescent="0.35">
      <c r="B2911" s="143"/>
      <c r="C2911" s="143"/>
      <c r="D2911" s="143"/>
      <c r="E2911" s="144"/>
      <c r="F2911" s="144"/>
    </row>
    <row r="2912" spans="2:6" x14ac:dyDescent="0.35">
      <c r="B2912" s="143"/>
      <c r="C2912" s="143"/>
      <c r="D2912" s="143"/>
      <c r="E2912" s="144"/>
      <c r="F2912" s="144"/>
    </row>
    <row r="2913" spans="2:6" x14ac:dyDescent="0.35">
      <c r="B2913" s="143"/>
      <c r="C2913" s="143"/>
      <c r="D2913" s="143"/>
      <c r="E2913" s="144"/>
      <c r="F2913" s="144"/>
    </row>
    <row r="2914" spans="2:6" x14ac:dyDescent="0.35">
      <c r="B2914" s="143"/>
      <c r="C2914" s="143"/>
      <c r="D2914" s="143"/>
      <c r="E2914" s="144"/>
      <c r="F2914" s="144"/>
    </row>
    <row r="2915" spans="2:6" x14ac:dyDescent="0.35">
      <c r="B2915" s="143"/>
      <c r="C2915" s="143"/>
      <c r="D2915" s="143"/>
      <c r="E2915" s="144"/>
      <c r="F2915" s="144"/>
    </row>
  </sheetData>
  <sheetProtection algorithmName="SHA-512" hashValue="Q7G7rs/L0USoGWVWv5LpkSxZGjXa7dV4DxaMZvpLxrRf6BqhBfI/X3X9avMVYra5E6TO4jU6jos7PpLusji+TA==" saltValue="yb/vygUSTlAO+iPCYdaS8Q==" spinCount="100000" sheet="1" objects="1" scenarios="1"/>
  <autoFilter ref="B15:AK2915" xr:uid="{8AC56C2C-DBD4-40D6-B6F4-1B684D8C0DD2}"/>
  <mergeCells count="2">
    <mergeCell ref="B12:K13"/>
    <mergeCell ref="B11:K11"/>
  </mergeCells>
  <conditionalFormatting sqref="X556:Y2915 O16:Y555">
    <cfRule type="colorScale" priority="135">
      <colorScale>
        <cfvo type="min"/>
        <cfvo type="percentile" val="50"/>
        <cfvo type="max"/>
        <color rgb="FF63BE7B"/>
        <color rgb="FFFFEB84"/>
        <color rgb="FFF8696B"/>
      </colorScale>
    </cfRule>
    <cfRule type="colorScale" priority="136">
      <colorScale>
        <cfvo type="min"/>
        <cfvo type="max"/>
        <color rgb="FFFFEF9C"/>
        <color rgb="FF63BE7B"/>
      </colorScale>
    </cfRule>
  </conditionalFormatting>
  <conditionalFormatting sqref="AI556:AJ2915 Z16:AJ555">
    <cfRule type="colorScale" priority="126">
      <colorScale>
        <cfvo type="min"/>
        <cfvo type="percentile" val="50"/>
        <cfvo type="max"/>
        <color rgb="FF63BE7B"/>
        <color rgb="FFFFEB84"/>
        <color rgb="FFF8696B"/>
      </colorScale>
    </cfRule>
  </conditionalFormatting>
  <conditionalFormatting sqref="AI556:AJ2915 X556:Y2915 O16:AJ555">
    <cfRule type="colorScale" priority="125">
      <colorScale>
        <cfvo type="min"/>
        <cfvo type="percentile" val="50"/>
        <cfvo type="max"/>
        <color rgb="FF63BE7B"/>
        <color rgb="FFFFEB84"/>
        <color rgb="FFF8696B"/>
      </colorScale>
    </cfRule>
  </conditionalFormatting>
  <conditionalFormatting sqref="I131">
    <cfRule type="expression" dxfId="97" priority="122">
      <formula>No</formula>
    </cfRule>
  </conditionalFormatting>
  <conditionalFormatting sqref="I131">
    <cfRule type="expression" dxfId="96" priority="121">
      <formula>No</formula>
    </cfRule>
  </conditionalFormatting>
  <conditionalFormatting sqref="I16">
    <cfRule type="expression" dxfId="95" priority="117">
      <formula>Yes</formula>
    </cfRule>
  </conditionalFormatting>
  <conditionalFormatting sqref="I32">
    <cfRule type="containsText" dxfId="94" priority="116" operator="containsText" text="YES">
      <formula>NOT(ISERROR(SEARCH("YES",I32)))</formula>
    </cfRule>
  </conditionalFormatting>
  <conditionalFormatting sqref="I34">
    <cfRule type="containsText" dxfId="93" priority="115" operator="containsText" text="Yes">
      <formula>NOT(ISERROR(SEARCH("Yes",I34)))</formula>
    </cfRule>
  </conditionalFormatting>
  <conditionalFormatting sqref="I131 I96 I16:I87 I103:I104 I106:I113">
    <cfRule type="containsText" dxfId="92" priority="114" operator="containsText" text="Yes">
      <formula>NOT(ISERROR(SEARCH("Yes",I16)))</formula>
    </cfRule>
  </conditionalFormatting>
  <conditionalFormatting sqref="C3:M4">
    <cfRule type="colorScale" priority="3">
      <colorScale>
        <cfvo type="min"/>
        <cfvo type="percentile" val="50"/>
        <cfvo type="max"/>
        <color rgb="FF63BE7B"/>
        <color rgb="FFFFEB84"/>
        <color rgb="FFF8696B"/>
      </colorScale>
    </cfRule>
  </conditionalFormatting>
  <conditionalFormatting sqref="I132:I136">
    <cfRule type="expression" dxfId="91" priority="104">
      <formula>No</formula>
    </cfRule>
  </conditionalFormatting>
  <conditionalFormatting sqref="I132:I136">
    <cfRule type="expression" dxfId="90" priority="103">
      <formula>No</formula>
    </cfRule>
  </conditionalFormatting>
  <conditionalFormatting sqref="I132:I136">
    <cfRule type="containsText" dxfId="89" priority="102" operator="containsText" text="Yes">
      <formula>NOT(ISERROR(SEARCH("Yes",I132)))</formula>
    </cfRule>
  </conditionalFormatting>
  <conditionalFormatting sqref="I129">
    <cfRule type="expression" dxfId="88" priority="101">
      <formula>No</formula>
    </cfRule>
  </conditionalFormatting>
  <conditionalFormatting sqref="I129">
    <cfRule type="expression" dxfId="87" priority="100">
      <formula>No</formula>
    </cfRule>
  </conditionalFormatting>
  <conditionalFormatting sqref="I129">
    <cfRule type="containsText" dxfId="86" priority="99" operator="containsText" text="Yes">
      <formula>NOT(ISERROR(SEARCH("Yes",I129)))</formula>
    </cfRule>
  </conditionalFormatting>
  <conditionalFormatting sqref="I130">
    <cfRule type="expression" dxfId="85" priority="98">
      <formula>No</formula>
    </cfRule>
  </conditionalFormatting>
  <conditionalFormatting sqref="I130">
    <cfRule type="expression" dxfId="84" priority="97">
      <formula>No</formula>
    </cfRule>
  </conditionalFormatting>
  <conditionalFormatting sqref="I130">
    <cfRule type="containsText" dxfId="83" priority="96" operator="containsText" text="Yes">
      <formula>NOT(ISERROR(SEARCH("Yes",I130)))</formula>
    </cfRule>
  </conditionalFormatting>
  <conditionalFormatting sqref="I137">
    <cfRule type="expression" dxfId="82" priority="95">
      <formula>No</formula>
    </cfRule>
  </conditionalFormatting>
  <conditionalFormatting sqref="I137">
    <cfRule type="expression" dxfId="81" priority="94">
      <formula>No</formula>
    </cfRule>
  </conditionalFormatting>
  <conditionalFormatting sqref="I137">
    <cfRule type="containsText" dxfId="80" priority="93" operator="containsText" text="Yes">
      <formula>NOT(ISERROR(SEARCH("Yes",I137)))</formula>
    </cfRule>
  </conditionalFormatting>
  <conditionalFormatting sqref="I138">
    <cfRule type="expression" dxfId="79" priority="92">
      <formula>No</formula>
    </cfRule>
  </conditionalFormatting>
  <conditionalFormatting sqref="I138">
    <cfRule type="expression" dxfId="78" priority="91">
      <formula>No</formula>
    </cfRule>
  </conditionalFormatting>
  <conditionalFormatting sqref="I138">
    <cfRule type="containsText" dxfId="77" priority="90" operator="containsText" text="Yes">
      <formula>NOT(ISERROR(SEARCH("Yes",I138)))</formula>
    </cfRule>
  </conditionalFormatting>
  <conditionalFormatting sqref="I88">
    <cfRule type="containsText" dxfId="76" priority="89" operator="containsText" text="Yes">
      <formula>NOT(ISERROR(SEARCH("Yes",I88)))</formula>
    </cfRule>
  </conditionalFormatting>
  <conditionalFormatting sqref="I89">
    <cfRule type="containsText" dxfId="75" priority="88" operator="containsText" text="Yes">
      <formula>NOT(ISERROR(SEARCH("Yes",I89)))</formula>
    </cfRule>
  </conditionalFormatting>
  <conditionalFormatting sqref="I90">
    <cfRule type="containsText" dxfId="74" priority="87" operator="containsText" text="Yes">
      <formula>NOT(ISERROR(SEARCH("Yes",I90)))</formula>
    </cfRule>
  </conditionalFormatting>
  <conditionalFormatting sqref="I91">
    <cfRule type="containsText" dxfId="73" priority="86" operator="containsText" text="Yes">
      <formula>NOT(ISERROR(SEARCH("Yes",I91)))</formula>
    </cfRule>
  </conditionalFormatting>
  <conditionalFormatting sqref="I92">
    <cfRule type="containsText" dxfId="72" priority="85" operator="containsText" text="Yes">
      <formula>NOT(ISERROR(SEARCH("Yes",I92)))</formula>
    </cfRule>
  </conditionalFormatting>
  <conditionalFormatting sqref="I93">
    <cfRule type="containsText" dxfId="71" priority="84" operator="containsText" text="Yes">
      <formula>NOT(ISERROR(SEARCH("Yes",I93)))</formula>
    </cfRule>
  </conditionalFormatting>
  <conditionalFormatting sqref="I94">
    <cfRule type="containsText" dxfId="70" priority="83" operator="containsText" text="Yes">
      <formula>NOT(ISERROR(SEARCH("Yes",I94)))</formula>
    </cfRule>
  </conditionalFormatting>
  <conditionalFormatting sqref="I95">
    <cfRule type="containsText" dxfId="69" priority="82" operator="containsText" text="Yes">
      <formula>NOT(ISERROR(SEARCH("Yes",I95)))</formula>
    </cfRule>
  </conditionalFormatting>
  <conditionalFormatting sqref="I97:I102">
    <cfRule type="containsText" dxfId="68" priority="81" operator="containsText" text="Yes">
      <formula>NOT(ISERROR(SEARCH("Yes",I97)))</formula>
    </cfRule>
  </conditionalFormatting>
  <conditionalFormatting sqref="I105">
    <cfRule type="containsText" dxfId="67" priority="80" operator="containsText" text="Yes">
      <formula>NOT(ISERROR(SEARCH("Yes",I105)))</formula>
    </cfRule>
  </conditionalFormatting>
  <conditionalFormatting sqref="I114:I128">
    <cfRule type="containsText" dxfId="66" priority="76" operator="containsText" text="Yes">
      <formula>NOT(ISERROR(SEARCH("Yes",I114)))</formula>
    </cfRule>
  </conditionalFormatting>
  <conditionalFormatting sqref="I139">
    <cfRule type="containsText" dxfId="65" priority="75" operator="containsText" text="Yes">
      <formula>NOT(ISERROR(SEARCH("Yes",I139)))</formula>
    </cfRule>
  </conditionalFormatting>
  <conditionalFormatting sqref="I140">
    <cfRule type="containsText" dxfId="64" priority="74" operator="containsText" text="Yes">
      <formula>NOT(ISERROR(SEARCH("Yes",I140)))</formula>
    </cfRule>
  </conditionalFormatting>
  <conditionalFormatting sqref="I141">
    <cfRule type="containsText" dxfId="63" priority="73" operator="containsText" text="Yes">
      <formula>NOT(ISERROR(SEARCH("Yes",I141)))</formula>
    </cfRule>
  </conditionalFormatting>
  <conditionalFormatting sqref="I142">
    <cfRule type="containsText" dxfId="62" priority="72" operator="containsText" text="Yes">
      <formula>NOT(ISERROR(SEARCH("Yes",I142)))</formula>
    </cfRule>
  </conditionalFormatting>
  <conditionalFormatting sqref="I161">
    <cfRule type="containsText" dxfId="61" priority="71" operator="containsText" text="Yes">
      <formula>NOT(ISERROR(SEARCH("Yes",I161)))</formula>
    </cfRule>
  </conditionalFormatting>
  <conditionalFormatting sqref="I162">
    <cfRule type="containsText" dxfId="60" priority="70" operator="containsText" text="Yes">
      <formula>NOT(ISERROR(SEARCH("Yes",I162)))</formula>
    </cfRule>
  </conditionalFormatting>
  <conditionalFormatting sqref="I163">
    <cfRule type="containsText" dxfId="59" priority="69" operator="containsText" text="Yes">
      <formula>NOT(ISERROR(SEARCH("Yes",I163)))</formula>
    </cfRule>
  </conditionalFormatting>
  <conditionalFormatting sqref="I164">
    <cfRule type="containsText" dxfId="58" priority="68" operator="containsText" text="Yes">
      <formula>NOT(ISERROR(SEARCH("Yes",I164)))</formula>
    </cfRule>
  </conditionalFormatting>
  <conditionalFormatting sqref="I165">
    <cfRule type="containsText" dxfId="57" priority="67" operator="containsText" text="Yes">
      <formula>NOT(ISERROR(SEARCH("Yes",I165)))</formula>
    </cfRule>
  </conditionalFormatting>
  <conditionalFormatting sqref="I166">
    <cfRule type="containsText" dxfId="56" priority="66" operator="containsText" text="Yes">
      <formula>NOT(ISERROR(SEARCH("Yes",I166)))</formula>
    </cfRule>
  </conditionalFormatting>
  <conditionalFormatting sqref="I172">
    <cfRule type="containsText" dxfId="55" priority="65" operator="containsText" text="Yes">
      <formula>NOT(ISERROR(SEARCH("Yes",I172)))</formula>
    </cfRule>
  </conditionalFormatting>
  <conditionalFormatting sqref="I174">
    <cfRule type="containsText" dxfId="54" priority="64" operator="containsText" text="Yes">
      <formula>NOT(ISERROR(SEARCH("Yes",I174)))</formula>
    </cfRule>
  </conditionalFormatting>
  <conditionalFormatting sqref="I175">
    <cfRule type="containsText" dxfId="53" priority="63" operator="containsText" text="Yes">
      <formula>NOT(ISERROR(SEARCH("Yes",I175)))</formula>
    </cfRule>
  </conditionalFormatting>
  <conditionalFormatting sqref="I328">
    <cfRule type="containsText" dxfId="52" priority="54" operator="containsText" text="Yes">
      <formula>NOT(ISERROR(SEARCH("Yes",I328)))</formula>
    </cfRule>
  </conditionalFormatting>
  <conditionalFormatting sqref="I329">
    <cfRule type="containsText" dxfId="51" priority="53" operator="containsText" text="Yes">
      <formula>NOT(ISERROR(SEARCH("Yes",I329)))</formula>
    </cfRule>
  </conditionalFormatting>
  <conditionalFormatting sqref="I368">
    <cfRule type="containsText" dxfId="50" priority="52" operator="containsText" text="Yes">
      <formula>NOT(ISERROR(SEARCH("Yes",I368)))</formula>
    </cfRule>
  </conditionalFormatting>
  <conditionalFormatting sqref="I369">
    <cfRule type="containsText" dxfId="49" priority="51" operator="containsText" text="Yes">
      <formula>NOT(ISERROR(SEARCH("Yes",I369)))</formula>
    </cfRule>
  </conditionalFormatting>
  <conditionalFormatting sqref="I157">
    <cfRule type="containsText" dxfId="48" priority="49" operator="containsText" text="Yes">
      <formula>NOT(ISERROR(SEARCH("Yes",I157)))</formula>
    </cfRule>
  </conditionalFormatting>
  <conditionalFormatting sqref="I156">
    <cfRule type="containsText" dxfId="47" priority="48" operator="containsText" text="Yes">
      <formula>NOT(ISERROR(SEARCH("Yes",I156)))</formula>
    </cfRule>
  </conditionalFormatting>
  <conditionalFormatting sqref="I158">
    <cfRule type="containsText" dxfId="46" priority="47" operator="containsText" text="Yes">
      <formula>NOT(ISERROR(SEARCH("Yes",I158)))</formula>
    </cfRule>
  </conditionalFormatting>
  <conditionalFormatting sqref="I169">
    <cfRule type="containsText" dxfId="45" priority="46" operator="containsText" text="Yes">
      <formula>NOT(ISERROR(SEARCH("Yes",I169)))</formula>
    </cfRule>
  </conditionalFormatting>
  <conditionalFormatting sqref="I176">
    <cfRule type="containsText" dxfId="44" priority="45" operator="containsText" text="Yes">
      <formula>NOT(ISERROR(SEARCH("Yes",I176)))</formula>
    </cfRule>
  </conditionalFormatting>
  <conditionalFormatting sqref="I204">
    <cfRule type="containsText" dxfId="43" priority="44" operator="containsText" text="Yes">
      <formula>NOT(ISERROR(SEARCH("Yes",I204)))</formula>
    </cfRule>
  </conditionalFormatting>
  <conditionalFormatting sqref="I205">
    <cfRule type="containsText" dxfId="42" priority="43" operator="containsText" text="Yes">
      <formula>NOT(ISERROR(SEARCH("Yes",I205)))</formula>
    </cfRule>
  </conditionalFormatting>
  <conditionalFormatting sqref="I208">
    <cfRule type="containsText" dxfId="41" priority="42" operator="containsText" text="Yes">
      <formula>NOT(ISERROR(SEARCH("Yes",I208)))</formula>
    </cfRule>
  </conditionalFormatting>
  <conditionalFormatting sqref="I210">
    <cfRule type="containsText" dxfId="40" priority="41" operator="containsText" text="Yes">
      <formula>NOT(ISERROR(SEARCH("Yes",I210)))</formula>
    </cfRule>
  </conditionalFormatting>
  <conditionalFormatting sqref="I209">
    <cfRule type="containsText" dxfId="39" priority="40" operator="containsText" text="Yes">
      <formula>NOT(ISERROR(SEARCH("Yes",I209)))</formula>
    </cfRule>
  </conditionalFormatting>
  <conditionalFormatting sqref="I201">
    <cfRule type="containsText" dxfId="38" priority="39" operator="containsText" text="Yes">
      <formula>NOT(ISERROR(SEARCH("Yes",I201)))</formula>
    </cfRule>
  </conditionalFormatting>
  <conditionalFormatting sqref="I203">
    <cfRule type="containsText" dxfId="37" priority="38" operator="containsText" text="Yes">
      <formula>NOT(ISERROR(SEARCH("Yes",I203)))</formula>
    </cfRule>
  </conditionalFormatting>
  <conditionalFormatting sqref="I216">
    <cfRule type="containsText" dxfId="36" priority="37" operator="containsText" text="Yes">
      <formula>NOT(ISERROR(SEARCH("Yes",I216)))</formula>
    </cfRule>
  </conditionalFormatting>
  <conditionalFormatting sqref="I394">
    <cfRule type="containsText" dxfId="35" priority="24" operator="containsText" text="Yes">
      <formula>NOT(ISERROR(SEARCH("Yes",I394)))</formula>
    </cfRule>
  </conditionalFormatting>
  <conditionalFormatting sqref="I217">
    <cfRule type="containsText" dxfId="34" priority="36" operator="containsText" text="Yes">
      <formula>NOT(ISERROR(SEARCH("Yes",I217)))</formula>
    </cfRule>
  </conditionalFormatting>
  <conditionalFormatting sqref="I398">
    <cfRule type="containsText" dxfId="33" priority="34" operator="containsText" text="Yes">
      <formula>NOT(ISERROR(SEARCH("Yes",I398)))</formula>
    </cfRule>
  </conditionalFormatting>
  <conditionalFormatting sqref="I399">
    <cfRule type="containsText" dxfId="32" priority="33" operator="containsText" text="Yes">
      <formula>NOT(ISERROR(SEARCH("Yes",I399)))</formula>
    </cfRule>
  </conditionalFormatting>
  <conditionalFormatting sqref="I400">
    <cfRule type="containsText" dxfId="31" priority="32" operator="containsText" text="Yes">
      <formula>NOT(ISERROR(SEARCH("Yes",I400)))</formula>
    </cfRule>
  </conditionalFormatting>
  <conditionalFormatting sqref="I401">
    <cfRule type="containsText" dxfId="30" priority="31" operator="containsText" text="Yes">
      <formula>NOT(ISERROR(SEARCH("Yes",I401)))</formula>
    </cfRule>
  </conditionalFormatting>
  <conditionalFormatting sqref="I412">
    <cfRule type="containsText" dxfId="29" priority="30" operator="containsText" text="Yes">
      <formula>NOT(ISERROR(SEARCH("Yes",I412)))</formula>
    </cfRule>
  </conditionalFormatting>
  <conditionalFormatting sqref="I413">
    <cfRule type="containsText" dxfId="28" priority="29" operator="containsText" text="Yes">
      <formula>NOT(ISERROR(SEARCH("Yes",I413)))</formula>
    </cfRule>
  </conditionalFormatting>
  <conditionalFormatting sqref="I414">
    <cfRule type="containsText" dxfId="27" priority="28" operator="containsText" text="Yes">
      <formula>NOT(ISERROR(SEARCH("Yes",I414)))</formula>
    </cfRule>
  </conditionalFormatting>
  <conditionalFormatting sqref="I415">
    <cfRule type="containsText" dxfId="26" priority="27" operator="containsText" text="Yes">
      <formula>NOT(ISERROR(SEARCH("Yes",I415)))</formula>
    </cfRule>
  </conditionalFormatting>
  <conditionalFormatting sqref="I416">
    <cfRule type="containsText" dxfId="25" priority="26" operator="containsText" text="Yes">
      <formula>NOT(ISERROR(SEARCH("Yes",I416)))</formula>
    </cfRule>
  </conditionalFormatting>
  <conditionalFormatting sqref="I393">
    <cfRule type="containsText" dxfId="24" priority="25" operator="containsText" text="Yes">
      <formula>NOT(ISERROR(SEARCH("Yes",I393)))</formula>
    </cfRule>
  </conditionalFormatting>
  <conditionalFormatting sqref="L3:L4">
    <cfRule type="colorScale" priority="23">
      <colorScale>
        <cfvo type="min"/>
        <cfvo type="percentile" val="50"/>
        <cfvo type="max"/>
        <color rgb="FF63BE7B"/>
        <color rgb="FFFFEB84"/>
        <color rgb="FFF8696B"/>
      </colorScale>
    </cfRule>
  </conditionalFormatting>
  <conditionalFormatting sqref="M3:M4">
    <cfRule type="colorScale" priority="22">
      <colorScale>
        <cfvo type="min"/>
        <cfvo type="percentile" val="50"/>
        <cfvo type="max"/>
        <color rgb="FF63BE7B"/>
        <color rgb="FFFFEB84"/>
        <color rgb="FFF8696B"/>
      </colorScale>
    </cfRule>
  </conditionalFormatting>
  <conditionalFormatting sqref="C3:M3">
    <cfRule type="colorScale" priority="21">
      <colorScale>
        <cfvo type="min"/>
        <cfvo type="percentile" val="50"/>
        <cfvo type="max"/>
        <color rgb="FF63BE7B"/>
        <color rgb="FFFFEB84"/>
        <color rgb="FFF8696B"/>
      </colorScale>
    </cfRule>
  </conditionalFormatting>
  <conditionalFormatting sqref="C4:M4">
    <cfRule type="colorScale" priority="20">
      <colorScale>
        <cfvo type="min"/>
        <cfvo type="percentile" val="50"/>
        <cfvo type="max"/>
        <color rgb="FF63BE7B"/>
        <color rgb="FFFFEB84"/>
        <color rgb="FFF8696B"/>
      </colorScale>
    </cfRule>
  </conditionalFormatting>
  <conditionalFormatting sqref="I218:I231">
    <cfRule type="containsText" dxfId="23" priority="19" operator="containsText" text="Yes">
      <formula>NOT(ISERROR(SEARCH("Yes",I218)))</formula>
    </cfRule>
  </conditionalFormatting>
  <conditionalFormatting sqref="I238">
    <cfRule type="containsText" dxfId="22" priority="18" operator="containsText" text="Yes">
      <formula>NOT(ISERROR(SEARCH("Yes",I238)))</formula>
    </cfRule>
  </conditionalFormatting>
  <conditionalFormatting sqref="I239:I241">
    <cfRule type="containsText" dxfId="21" priority="17" operator="containsText" text="Yes">
      <formula>NOT(ISERROR(SEARCH("Yes",I239)))</formula>
    </cfRule>
  </conditionalFormatting>
  <conditionalFormatting sqref="I250:I257">
    <cfRule type="containsText" dxfId="20" priority="16" operator="containsText" text="Yes">
      <formula>NOT(ISERROR(SEARCH("Yes",I250)))</formula>
    </cfRule>
  </conditionalFormatting>
  <conditionalFormatting sqref="I260:I265">
    <cfRule type="containsText" dxfId="19" priority="15" operator="containsText" text="Yes">
      <formula>NOT(ISERROR(SEARCH("Yes",I260)))</formula>
    </cfRule>
  </conditionalFormatting>
  <conditionalFormatting sqref="I268:I277">
    <cfRule type="containsText" dxfId="18" priority="14" operator="containsText" text="Yes">
      <formula>NOT(ISERROR(SEARCH("Yes",I268)))</formula>
    </cfRule>
  </conditionalFormatting>
  <conditionalFormatting sqref="I280:I281">
    <cfRule type="containsText" dxfId="17" priority="13" operator="containsText" text="Yes">
      <formula>NOT(ISERROR(SEARCH("Yes",I280)))</formula>
    </cfRule>
  </conditionalFormatting>
  <conditionalFormatting sqref="I284">
    <cfRule type="containsText" dxfId="16" priority="12" operator="containsText" text="Yes">
      <formula>NOT(ISERROR(SEARCH("Yes",I284)))</formula>
    </cfRule>
  </conditionalFormatting>
  <conditionalFormatting sqref="I285">
    <cfRule type="containsText" dxfId="15" priority="11" operator="containsText" text="Yes">
      <formula>NOT(ISERROR(SEARCH("Yes",I285)))</formula>
    </cfRule>
  </conditionalFormatting>
  <conditionalFormatting sqref="I288:I289">
    <cfRule type="containsText" dxfId="14" priority="10" operator="containsText" text="Yes">
      <formula>NOT(ISERROR(SEARCH("Yes",I288)))</formula>
    </cfRule>
  </conditionalFormatting>
  <conditionalFormatting sqref="I298:I299">
    <cfRule type="containsText" dxfId="13" priority="9" operator="containsText" text="Yes">
      <formula>NOT(ISERROR(SEARCH("Yes",I298)))</formula>
    </cfRule>
  </conditionalFormatting>
  <conditionalFormatting sqref="I504:I506">
    <cfRule type="containsText" dxfId="12" priority="8" operator="containsText" text="Yes">
      <formula>NOT(ISERROR(SEARCH("Yes",I504)))</formula>
    </cfRule>
  </conditionalFormatting>
  <conditionalFormatting sqref="I3:M4">
    <cfRule type="colorScale" priority="5">
      <colorScale>
        <cfvo type="min"/>
        <cfvo type="percentile" val="50"/>
        <cfvo type="max"/>
        <color rgb="FF63BE7B"/>
        <color rgb="FFFFEB84"/>
        <color rgb="FFF8696B"/>
      </colorScale>
    </cfRule>
  </conditionalFormatting>
  <conditionalFormatting sqref="I167">
    <cfRule type="containsText" dxfId="11" priority="2" operator="containsText" text="Yes">
      <formula>NOT(ISERROR(SEARCH("Yes",I167)))</formula>
    </cfRule>
  </conditionalFormatting>
  <conditionalFormatting sqref="I168">
    <cfRule type="containsText" dxfId="10" priority="1" operator="containsText" text="Yes">
      <formula>NOT(ISERROR(SEARCH("Yes",I168)))</formula>
    </cfRule>
  </conditionalFormatting>
  <dataValidations count="4">
    <dataValidation type="list" allowBlank="1" showInputMessage="1" showErrorMessage="1" sqref="K16:K555" xr:uid="{710A8C4C-844C-4996-A4AE-316C0E2F1D16}">
      <formula1>"2020, 2021, 2022, 2023, 2024, 2025, 2026, 2027, 2028"</formula1>
    </dataValidation>
    <dataValidation type="whole" allowBlank="1" showInputMessage="1" showErrorMessage="1" sqref="E16:E2915" xr:uid="{3C2EB86F-93CA-457E-9C02-DD2CACE70828}">
      <formula1>1900</formula1>
      <formula2>2050</formula2>
    </dataValidation>
    <dataValidation type="list" allowBlank="1" showInputMessage="1" showErrorMessage="1" sqref="I16:I552" xr:uid="{A07F0926-2254-437C-BD63-E4D67B47DD5D}">
      <formula1>"Yes, No"</formula1>
    </dataValidation>
    <dataValidation type="list" allowBlank="1" showInputMessage="1" showErrorMessage="1" sqref="J16:J555" xr:uid="{8658282A-322E-43A9-876A-969D1CA5BAD8}">
      <formula1>"Retired, Permanent Low-Use, New, Year-by-year"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11" id="{5107DDDE-1F44-491D-A2AC-2E81F2475904}">
            <xm:f>IF('C:\Users\ayan\OneDrive - aqmd.gov\Documents\Y21 SOON EVALUATIONS MASTERFILE\Y21 SOON PROJECTS MASTERFILE\TGI Equipment 21CMP226\Supporting Documents\[Copy of JamesFleetCalc2 REV1 AY.xlsx]2019 Compliance'!#REF!&lt;&gt;B16,"TRUE")</xm:f>
            <x14:dxf>
              <fill>
                <patternFill>
                  <bgColor rgb="FFFFC000"/>
                </patternFill>
              </fill>
            </x14:dxf>
          </x14:cfRule>
          <xm:sqref>B16:F481 B553:D2915 F553:F2915</xm:sqref>
        </x14:conditionalFormatting>
        <x14:conditionalFormatting xmlns:xm="http://schemas.microsoft.com/office/excel/2006/main">
          <x14:cfRule type="expression" priority="62" id="{690CCE5B-57FF-44D2-9175-F4573777180A}">
            <xm:f>IF('C:\Users\ayan\OneDrive - aqmd.gov\Documents\Y21 SOON EVALUATIONS MASTERFILE\Y21 SOON PROJECTS MASTERFILE\TGI Equipment 21CMP226\Supporting Documents\[Copy of JamesFleetCalc2 REV1 AY 2026.xlsx]2021 Compliance'!#REF!&lt;&gt;B482,"TRUE")</xm:f>
            <x14:dxf>
              <fill>
                <patternFill>
                  <bgColor rgb="FFFFC000"/>
                </patternFill>
              </fill>
            </x14:dxf>
          </x14:cfRule>
          <xm:sqref>B482:F485</xm:sqref>
        </x14:conditionalFormatting>
        <x14:conditionalFormatting xmlns:xm="http://schemas.microsoft.com/office/excel/2006/main">
          <x14:cfRule type="expression" priority="61" id="{2EC8661C-2720-4112-BE08-420026BD5960}">
            <xm:f>IF('C:\Users\ayan\OneDrive - aqmd.gov\Documents\Y21 SOON EVALUATIONS MASTERFILE\Y21 SOON PROJECTS MASTERFILE\TGI Equipment 21CMP226\Supporting Documents\[Copy of JamesFleetCalc2 REV1 AY 2026.xlsx]2021 Compliance'!#REF!&lt;&gt;B486,"TRUE")</xm:f>
            <x14:dxf>
              <fill>
                <patternFill>
                  <bgColor rgb="FFFFC000"/>
                </patternFill>
              </fill>
            </x14:dxf>
          </x14:cfRule>
          <xm:sqref>B486:F487</xm:sqref>
        </x14:conditionalFormatting>
        <x14:conditionalFormatting xmlns:xm="http://schemas.microsoft.com/office/excel/2006/main">
          <x14:cfRule type="expression" priority="60" id="{AF145D28-D97F-48CE-A0F9-8A246102D55A}">
            <xm:f>IF('C:\Users\ayan\OneDrive - aqmd.gov\Documents\Y21 SOON EVALUATIONS MASTERFILE\Y21 SOON PROJECTS MASTERFILE\TGI Equipment 21CMP226\Supporting Documents\[Copy of JamesFleetCalc2 REV1 AY 2026.xlsx]2021 Compliance'!#REF!&lt;&gt;B488,"TRUE")</xm:f>
            <x14:dxf>
              <fill>
                <patternFill>
                  <bgColor rgb="FFFFC000"/>
                </patternFill>
              </fill>
            </x14:dxf>
          </x14:cfRule>
          <xm:sqref>B488:F491</xm:sqref>
        </x14:conditionalFormatting>
        <x14:conditionalFormatting xmlns:xm="http://schemas.microsoft.com/office/excel/2006/main">
          <x14:cfRule type="expression" priority="59" id="{A3DEF4D9-FFDD-4B7C-AF80-E5582BDF9EF1}">
            <xm:f>IF('C:\Users\ayan\OneDrive - aqmd.gov\Documents\Y21 SOON EVALUATIONS MASTERFILE\Y21 SOON PROJECTS MASTERFILE\TGI Equipment 21CMP226\Supporting Documents\[Copy of JamesFleetCalc2 REV1 AY 2026.xlsx]2021 Compliance'!#REF!&lt;&gt;B492,"TRUE")</xm:f>
            <x14:dxf>
              <fill>
                <patternFill>
                  <bgColor rgb="FFFFC000"/>
                </patternFill>
              </fill>
            </x14:dxf>
          </x14:cfRule>
          <xm:sqref>B492:F493</xm:sqref>
        </x14:conditionalFormatting>
        <x14:conditionalFormatting xmlns:xm="http://schemas.microsoft.com/office/excel/2006/main">
          <x14:cfRule type="expression" priority="58" id="{E0817EB8-D7CA-48F4-8907-90046EF0A631}">
            <xm:f>IF('C:\Users\ayan\OneDrive - aqmd.gov\Documents\Y21 SOON EVALUATIONS MASTERFILE\Y21 SOON PROJECTS MASTERFILE\TGI Equipment 21CMP226\Supporting Documents\[Copy of JamesFleetCalc2 REV1 AY 2026.xlsx]2021 Compliance'!#REF!&lt;&gt;B494,"TRUE")</xm:f>
            <x14:dxf>
              <fill>
                <patternFill>
                  <bgColor rgb="FFFFC000"/>
                </patternFill>
              </fill>
            </x14:dxf>
          </x14:cfRule>
          <xm:sqref>B494:F495</xm:sqref>
        </x14:conditionalFormatting>
        <x14:conditionalFormatting xmlns:xm="http://schemas.microsoft.com/office/excel/2006/main">
          <x14:cfRule type="expression" priority="57" id="{51A3F6D6-80E3-46F1-A603-1573596B3DF6}">
            <xm:f>IF('C:\Users\ayan\OneDrive - aqmd.gov\Documents\Y21 SOON EVALUATIONS MASTERFILE\Y21 SOON PROJECTS MASTERFILE\TGI Equipment 21CMP226\Supporting Documents\[Copy of JamesFleetCalc2 REV1 AY 2026.xlsx]2021 Compliance'!#REF!&lt;&gt;B496,"TRUE")</xm:f>
            <x14:dxf>
              <fill>
                <patternFill>
                  <bgColor rgb="FFFFC000"/>
                </patternFill>
              </fill>
            </x14:dxf>
          </x14:cfRule>
          <xm:sqref>B496:F499</xm:sqref>
        </x14:conditionalFormatting>
        <x14:conditionalFormatting xmlns:xm="http://schemas.microsoft.com/office/excel/2006/main">
          <x14:cfRule type="expression" priority="56" id="{77DAEB9D-3E48-4715-8635-F599C936B948}">
            <xm:f>IF('C:\Users\ayan\OneDrive - aqmd.gov\Documents\Y21 SOON EVALUATIONS MASTERFILE\Y21 SOON PROJECTS MASTERFILE\TGI Equipment 21CMP226\Supporting Documents\[Copy of JamesFleetCalc2 REV1 AY 2026.xlsx]2021 Compliance'!#REF!&lt;&gt;B500,"TRUE")</xm:f>
            <x14:dxf>
              <fill>
                <patternFill>
                  <bgColor rgb="FFFFC000"/>
                </patternFill>
              </fill>
            </x14:dxf>
          </x14:cfRule>
          <xm:sqref>B500:F501</xm:sqref>
        </x14:conditionalFormatting>
        <x14:conditionalFormatting xmlns:xm="http://schemas.microsoft.com/office/excel/2006/main">
          <x14:cfRule type="expression" priority="55" id="{7670376E-A7D2-4823-9AC3-795B1C1B38E5}">
            <xm:f>IF('C:\Users\ayan\OneDrive - aqmd.gov\Documents\Y21 SOON EVALUATIONS MASTERFILE\Y21 SOON PROJECTS MASTERFILE\TGI Equipment 21CMP226\Supporting Documents\[Copy of JamesFleetCalc2 REV1 AY 2026.xlsx]2021 Compliance'!#REF!&lt;&gt;B502,"TRUE")</xm:f>
            <x14:dxf>
              <fill>
                <patternFill>
                  <bgColor rgb="FFFFC000"/>
                </patternFill>
              </fill>
            </x14:dxf>
          </x14:cfRule>
          <xm:sqref>B502:F503</xm:sqref>
        </x14:conditionalFormatting>
        <x14:conditionalFormatting xmlns:xm="http://schemas.microsoft.com/office/excel/2006/main">
          <x14:cfRule type="expression" priority="7" id="{9D381874-677E-4A05-98FC-CA0E6CA89C86}">
            <xm:f>IF('C:\Users\ayan\OneDrive - aqmd.gov\Documents\Y21 SOON EVALUATIONS MASTERFILE\Y21 SOON PROJECTS MASTERFILE\TGI Equipment 21CMP226\Supporting Documents\[Copy of JamesFleetCalc2 REV1 AY.xlsx]2019 Compliance'!#REF!&lt;&gt;B504,"TRUE")</xm:f>
            <x14:dxf>
              <fill>
                <patternFill>
                  <bgColor rgb="FFFFC000"/>
                </patternFill>
              </fill>
            </x14:dxf>
          </x14:cfRule>
          <xm:sqref>B504:F504 B505:D552 F505:F552 E505:E2915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264A98C-248C-4F35-9EDA-22C376373265}">
          <x14:formula1>
            <xm:f>'Source Data'!$B$137:$B$143</xm:f>
          </x14:formula1>
          <xm:sqref>G16:G552</xm:sqref>
        </x14:dataValidation>
        <x14:dataValidation type="list" allowBlank="1" xr:uid="{3820421E-C046-4EB6-8823-95670E52A45E}">
          <x14:formula1>
            <xm:f>'E:\Work Desktop\Y21 SOON EVALUATIONS MASTERFILE\Y21 SOON PROJECTS MASTERFILE\TGI Equipment 21CMP226\Supporting Documents\[Copy of JamesFleetCalc2 REV1 AY.xlsx]Source Data'!#REF!</xm:f>
          </x14:formula1>
          <xm:sqref>F556:F2915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J149"/>
  <sheetViews>
    <sheetView topLeftCell="A22" workbookViewId="0">
      <selection activeCell="I21" sqref="I21"/>
    </sheetView>
  </sheetViews>
  <sheetFormatPr defaultRowHeight="14.5" x14ac:dyDescent="0.35"/>
  <cols>
    <col min="2" max="2" width="23.54296875" customWidth="1"/>
  </cols>
  <sheetData>
    <row r="1" spans="2:10" ht="15" thickBot="1" x14ac:dyDescent="0.4"/>
    <row r="2" spans="2:10" x14ac:dyDescent="0.35">
      <c r="B2" s="69" t="s">
        <v>3</v>
      </c>
      <c r="C2" s="72" t="s">
        <v>52</v>
      </c>
      <c r="D2" s="70"/>
      <c r="E2" s="70"/>
      <c r="F2" s="70"/>
      <c r="G2" s="70"/>
      <c r="H2" s="70"/>
      <c r="I2" s="70"/>
      <c r="J2" s="2"/>
    </row>
    <row r="3" spans="2:10" ht="15" thickBot="1" x14ac:dyDescent="0.4">
      <c r="B3" s="65" t="s">
        <v>4</v>
      </c>
      <c r="C3" s="73">
        <v>2023</v>
      </c>
      <c r="D3" s="63"/>
      <c r="E3" s="63"/>
      <c r="F3" s="63"/>
      <c r="G3" s="63"/>
      <c r="H3" s="63"/>
      <c r="I3" s="63"/>
      <c r="J3" s="2"/>
    </row>
    <row r="4" spans="2:10" x14ac:dyDescent="0.35">
      <c r="B4" s="66">
        <v>25</v>
      </c>
      <c r="C4" s="74">
        <v>3.3</v>
      </c>
      <c r="D4" s="64"/>
      <c r="E4" s="64"/>
      <c r="F4" s="64"/>
      <c r="G4" s="64"/>
      <c r="H4" s="64"/>
      <c r="I4" s="64"/>
      <c r="J4" s="2"/>
    </row>
    <row r="5" spans="2:10" x14ac:dyDescent="0.35">
      <c r="B5" s="67">
        <v>50</v>
      </c>
      <c r="C5" s="75">
        <v>3</v>
      </c>
      <c r="D5" s="64"/>
      <c r="E5" s="64"/>
      <c r="F5" s="64"/>
      <c r="G5" s="64"/>
      <c r="H5" s="64"/>
      <c r="I5" s="64"/>
      <c r="J5" s="2"/>
    </row>
    <row r="6" spans="2:10" x14ac:dyDescent="0.35">
      <c r="B6" s="67">
        <v>75</v>
      </c>
      <c r="C6" s="75">
        <v>1.4</v>
      </c>
      <c r="D6" s="64"/>
      <c r="E6" s="64"/>
      <c r="F6" s="64"/>
      <c r="G6" s="64"/>
      <c r="H6" s="64"/>
      <c r="I6" s="64"/>
      <c r="J6" s="2"/>
    </row>
    <row r="7" spans="2:10" x14ac:dyDescent="0.35">
      <c r="B7" s="67">
        <v>100</v>
      </c>
      <c r="C7" s="75">
        <v>1.3</v>
      </c>
      <c r="D7" s="64"/>
      <c r="E7" s="64"/>
      <c r="F7" s="64"/>
      <c r="G7" s="64"/>
      <c r="H7" s="64"/>
      <c r="I7" s="64"/>
      <c r="J7" s="2"/>
    </row>
    <row r="8" spans="2:10" x14ac:dyDescent="0.35">
      <c r="B8" s="67">
        <v>175</v>
      </c>
      <c r="C8" s="75">
        <v>0.7</v>
      </c>
      <c r="D8" s="64"/>
      <c r="E8" s="64"/>
      <c r="F8" s="64"/>
      <c r="G8" s="64"/>
      <c r="H8" s="64"/>
      <c r="I8" s="64"/>
      <c r="J8" s="2"/>
    </row>
    <row r="9" spans="2:10" x14ac:dyDescent="0.35">
      <c r="B9" s="67">
        <v>300</v>
      </c>
      <c r="C9" s="75">
        <v>0.7</v>
      </c>
      <c r="D9" s="64"/>
      <c r="E9" s="64"/>
      <c r="F9" s="64"/>
      <c r="G9" s="64"/>
      <c r="H9" s="64"/>
      <c r="I9" s="64"/>
      <c r="J9" s="2"/>
    </row>
    <row r="10" spans="2:10" x14ac:dyDescent="0.35">
      <c r="B10" s="67">
        <v>600</v>
      </c>
      <c r="C10" s="75">
        <v>0.7</v>
      </c>
      <c r="D10" s="64"/>
      <c r="E10" s="64"/>
      <c r="F10" s="64"/>
      <c r="G10" s="64"/>
      <c r="H10" s="64"/>
      <c r="I10" s="64"/>
      <c r="J10" s="2"/>
    </row>
    <row r="11" spans="2:10" ht="15" thickBot="1" x14ac:dyDescent="0.4">
      <c r="B11" s="68">
        <v>751</v>
      </c>
      <c r="C11" s="71">
        <v>2.7</v>
      </c>
      <c r="D11" s="64"/>
      <c r="E11" s="64"/>
      <c r="F11" s="64"/>
      <c r="G11" s="64"/>
      <c r="H11" s="64"/>
      <c r="I11" s="64"/>
      <c r="J11" s="2"/>
    </row>
    <row r="12" spans="2:10" ht="15" thickBot="1" x14ac:dyDescent="0.4"/>
    <row r="13" spans="2:10" ht="15" thickBot="1" x14ac:dyDescent="0.4">
      <c r="B13" s="1" t="s">
        <v>3</v>
      </c>
      <c r="C13" s="161" t="s">
        <v>51</v>
      </c>
      <c r="D13" s="162"/>
      <c r="E13" s="162"/>
      <c r="F13" s="162"/>
      <c r="G13" s="162"/>
      <c r="H13" s="162"/>
      <c r="I13" s="163"/>
      <c r="J13" s="2"/>
    </row>
    <row r="14" spans="2:10" ht="15" thickBot="1" x14ac:dyDescent="0.4">
      <c r="B14" s="3" t="s">
        <v>4</v>
      </c>
      <c r="C14" s="4">
        <v>2017</v>
      </c>
      <c r="D14" s="4">
        <v>2018</v>
      </c>
      <c r="E14" s="4">
        <v>2019</v>
      </c>
      <c r="F14" s="4">
        <v>2020</v>
      </c>
      <c r="G14" s="4">
        <v>2021</v>
      </c>
      <c r="H14" s="4">
        <v>2022</v>
      </c>
      <c r="I14" s="5">
        <v>2023</v>
      </c>
      <c r="J14" s="2"/>
    </row>
    <row r="15" spans="2:10" x14ac:dyDescent="0.35">
      <c r="B15" s="6">
        <v>25</v>
      </c>
      <c r="C15" s="7">
        <v>5</v>
      </c>
      <c r="D15" s="7">
        <v>4.7</v>
      </c>
      <c r="E15" s="7">
        <v>4.4000000000000004</v>
      </c>
      <c r="F15" s="7">
        <v>4.0999999999999996</v>
      </c>
      <c r="G15" s="7">
        <v>3.8</v>
      </c>
      <c r="H15" s="7">
        <v>3.5</v>
      </c>
      <c r="I15" s="8">
        <v>3.3</v>
      </c>
      <c r="J15" s="2"/>
    </row>
    <row r="16" spans="2:10" x14ac:dyDescent="0.35">
      <c r="B16" s="9">
        <v>50</v>
      </c>
      <c r="C16" s="10">
        <v>5.4</v>
      </c>
      <c r="D16" s="10">
        <v>5</v>
      </c>
      <c r="E16" s="10">
        <v>4.5999999999999996</v>
      </c>
      <c r="F16" s="10">
        <v>4.2</v>
      </c>
      <c r="G16" s="10">
        <v>3.8</v>
      </c>
      <c r="H16" s="10">
        <v>3.4</v>
      </c>
      <c r="I16" s="11">
        <v>3</v>
      </c>
      <c r="J16" s="2"/>
    </row>
    <row r="17" spans="2:10" x14ac:dyDescent="0.35">
      <c r="B17" s="9">
        <v>75</v>
      </c>
      <c r="C17" s="10">
        <v>5.5</v>
      </c>
      <c r="D17" s="10">
        <v>4.8</v>
      </c>
      <c r="E17" s="10">
        <v>4.0999999999999996</v>
      </c>
      <c r="F17" s="10">
        <v>3.4</v>
      </c>
      <c r="G17" s="10">
        <v>2.7</v>
      </c>
      <c r="H17" s="10">
        <v>2</v>
      </c>
      <c r="I17" s="11">
        <v>1.4</v>
      </c>
      <c r="J17" s="2"/>
    </row>
    <row r="18" spans="2:10" x14ac:dyDescent="0.35">
      <c r="B18" s="9">
        <v>100</v>
      </c>
      <c r="C18" s="10">
        <v>4.9000000000000004</v>
      </c>
      <c r="D18" s="10">
        <v>4.3</v>
      </c>
      <c r="E18" s="10">
        <v>3.7</v>
      </c>
      <c r="F18" s="10">
        <v>3.1</v>
      </c>
      <c r="G18" s="10">
        <v>2.5</v>
      </c>
      <c r="H18" s="10">
        <v>1.9</v>
      </c>
      <c r="I18" s="11">
        <v>1.3</v>
      </c>
      <c r="J18" s="2"/>
    </row>
    <row r="19" spans="2:10" x14ac:dyDescent="0.35">
      <c r="B19" s="9">
        <v>175</v>
      </c>
      <c r="C19" s="10">
        <v>4.7</v>
      </c>
      <c r="D19" s="10">
        <v>4.0999999999999996</v>
      </c>
      <c r="E19" s="10">
        <v>3.5</v>
      </c>
      <c r="F19" s="10">
        <v>2.9</v>
      </c>
      <c r="G19" s="10">
        <v>2.2999999999999998</v>
      </c>
      <c r="H19" s="10">
        <v>1.7</v>
      </c>
      <c r="I19" s="11">
        <v>1.5</v>
      </c>
      <c r="J19" s="2"/>
    </row>
    <row r="20" spans="2:10" x14ac:dyDescent="0.35">
      <c r="B20" s="9">
        <v>300</v>
      </c>
      <c r="C20" s="10">
        <v>4.5</v>
      </c>
      <c r="D20" s="10">
        <v>4</v>
      </c>
      <c r="E20" s="10">
        <v>3.4</v>
      </c>
      <c r="F20" s="10">
        <v>2.8</v>
      </c>
      <c r="G20" s="10">
        <v>2.2000000000000002</v>
      </c>
      <c r="H20" s="10">
        <v>1.7</v>
      </c>
      <c r="I20" s="11">
        <v>1.5</v>
      </c>
      <c r="J20" s="2"/>
    </row>
    <row r="21" spans="2:10" x14ac:dyDescent="0.35">
      <c r="B21" s="9">
        <v>600</v>
      </c>
      <c r="C21" s="10">
        <v>4.5999999999999996</v>
      </c>
      <c r="D21" s="10">
        <v>4</v>
      </c>
      <c r="E21" s="10">
        <v>3.4</v>
      </c>
      <c r="F21" s="10">
        <v>2.9</v>
      </c>
      <c r="G21" s="10">
        <v>2.2999999999999998</v>
      </c>
      <c r="H21" s="10">
        <v>1.7</v>
      </c>
      <c r="I21" s="11">
        <v>1.5</v>
      </c>
      <c r="J21" s="2"/>
    </row>
    <row r="22" spans="2:10" ht="15" thickBot="1" x14ac:dyDescent="0.4">
      <c r="B22" s="12">
        <v>751</v>
      </c>
      <c r="C22" s="13">
        <v>6</v>
      </c>
      <c r="D22" s="13">
        <v>5.5</v>
      </c>
      <c r="E22" s="13">
        <v>5</v>
      </c>
      <c r="F22" s="13">
        <v>4.5</v>
      </c>
      <c r="G22" s="13">
        <v>4</v>
      </c>
      <c r="H22" s="13">
        <v>3.5</v>
      </c>
      <c r="I22" s="14">
        <v>3.4</v>
      </c>
      <c r="J22" s="2"/>
    </row>
    <row r="23" spans="2:10" ht="15" thickBot="1" x14ac:dyDescent="0.4">
      <c r="B23" s="2"/>
      <c r="C23" s="2"/>
      <c r="D23" s="2"/>
      <c r="E23" s="2"/>
      <c r="F23" s="2"/>
      <c r="G23" s="2"/>
      <c r="H23" s="2"/>
      <c r="I23" s="2"/>
      <c r="J23" s="2"/>
    </row>
    <row r="24" spans="2:10" x14ac:dyDescent="0.35">
      <c r="B24" s="164" t="s">
        <v>5</v>
      </c>
      <c r="C24" s="165"/>
      <c r="D24" s="165"/>
      <c r="E24" s="165"/>
      <c r="F24" s="165"/>
      <c r="G24" s="165"/>
      <c r="H24" s="165"/>
      <c r="I24" s="165"/>
      <c r="J24" s="166"/>
    </row>
    <row r="25" spans="2:10" x14ac:dyDescent="0.35">
      <c r="B25" s="15"/>
      <c r="C25" s="167" t="s">
        <v>6</v>
      </c>
      <c r="D25" s="159"/>
      <c r="E25" s="159"/>
      <c r="F25" s="159"/>
      <c r="G25" s="159"/>
      <c r="H25" s="159"/>
      <c r="I25" s="159"/>
      <c r="J25" s="160"/>
    </row>
    <row r="26" spans="2:10" x14ac:dyDescent="0.35">
      <c r="B26" s="15"/>
      <c r="C26" s="16">
        <v>25</v>
      </c>
      <c r="D26" s="16">
        <v>50</v>
      </c>
      <c r="E26" s="16">
        <v>75</v>
      </c>
      <c r="F26" s="16">
        <v>100</v>
      </c>
      <c r="G26" s="16">
        <v>175</v>
      </c>
      <c r="H26" s="16">
        <v>300</v>
      </c>
      <c r="I26" s="16">
        <v>600</v>
      </c>
      <c r="J26" s="17">
        <v>751</v>
      </c>
    </row>
    <row r="27" spans="2:10" x14ac:dyDescent="0.35">
      <c r="B27" s="15" t="s">
        <v>7</v>
      </c>
      <c r="C27" s="158" t="s">
        <v>8</v>
      </c>
      <c r="D27" s="159"/>
      <c r="E27" s="159"/>
      <c r="F27" s="159"/>
      <c r="G27" s="159"/>
      <c r="H27" s="159"/>
      <c r="I27" s="159"/>
      <c r="J27" s="160"/>
    </row>
    <row r="28" spans="2:10" x14ac:dyDescent="0.35">
      <c r="B28" s="18" t="s">
        <v>9</v>
      </c>
      <c r="C28" s="19" t="s">
        <v>10</v>
      </c>
      <c r="D28" s="19" t="s">
        <v>11</v>
      </c>
      <c r="E28" s="19" t="s">
        <v>12</v>
      </c>
      <c r="F28" s="19" t="s">
        <v>13</v>
      </c>
      <c r="G28" s="19" t="s">
        <v>14</v>
      </c>
      <c r="H28" s="19" t="s">
        <v>15</v>
      </c>
      <c r="I28" s="19" t="s">
        <v>16</v>
      </c>
      <c r="J28" s="20" t="s">
        <v>17</v>
      </c>
    </row>
    <row r="29" spans="2:10" x14ac:dyDescent="0.35">
      <c r="B29" s="21">
        <v>1900</v>
      </c>
      <c r="C29" s="10">
        <v>7.2</v>
      </c>
      <c r="D29" s="10">
        <v>14.8</v>
      </c>
      <c r="E29" s="10">
        <v>14.8</v>
      </c>
      <c r="F29" s="10">
        <v>15.9</v>
      </c>
      <c r="G29" s="10">
        <v>15.9</v>
      </c>
      <c r="H29" s="10">
        <v>15.2</v>
      </c>
      <c r="I29" s="10">
        <v>15.2</v>
      </c>
      <c r="J29" s="11">
        <v>15.2</v>
      </c>
    </row>
    <row r="30" spans="2:10" x14ac:dyDescent="0.35">
      <c r="B30" s="21">
        <v>1969</v>
      </c>
      <c r="C30" s="10">
        <v>7.2</v>
      </c>
      <c r="D30" s="10">
        <v>14.8</v>
      </c>
      <c r="E30" s="10">
        <v>14.8</v>
      </c>
      <c r="F30" s="10">
        <v>15.9</v>
      </c>
      <c r="G30" s="10">
        <v>15.9</v>
      </c>
      <c r="H30" s="10">
        <v>15.2</v>
      </c>
      <c r="I30" s="10">
        <v>15.2</v>
      </c>
      <c r="J30" s="11">
        <v>15.2</v>
      </c>
    </row>
    <row r="31" spans="2:10" x14ac:dyDescent="0.35">
      <c r="B31" s="21">
        <v>1970</v>
      </c>
      <c r="C31" s="10">
        <v>7.2</v>
      </c>
      <c r="D31" s="10">
        <v>14.8</v>
      </c>
      <c r="E31" s="10">
        <v>14.8</v>
      </c>
      <c r="F31" s="10">
        <v>14.8</v>
      </c>
      <c r="G31" s="10">
        <v>14.8</v>
      </c>
      <c r="H31" s="10">
        <v>14.1</v>
      </c>
      <c r="I31" s="10">
        <v>14.1</v>
      </c>
      <c r="J31" s="11">
        <v>14.1</v>
      </c>
    </row>
    <row r="32" spans="2:10" x14ac:dyDescent="0.35">
      <c r="B32" s="21">
        <v>1972</v>
      </c>
      <c r="C32" s="10">
        <v>7.2</v>
      </c>
      <c r="D32" s="10">
        <v>14.8</v>
      </c>
      <c r="E32" s="10">
        <v>14.8</v>
      </c>
      <c r="F32" s="10">
        <v>13.6</v>
      </c>
      <c r="G32" s="10">
        <v>13.6</v>
      </c>
      <c r="H32" s="10">
        <v>13</v>
      </c>
      <c r="I32" s="10">
        <v>13</v>
      </c>
      <c r="J32" s="11">
        <v>13</v>
      </c>
    </row>
    <row r="33" spans="2:10" x14ac:dyDescent="0.35">
      <c r="B33" s="21">
        <v>1980</v>
      </c>
      <c r="C33" s="10">
        <v>7.2</v>
      </c>
      <c r="D33" s="10">
        <v>14.8</v>
      </c>
      <c r="E33" s="10">
        <v>14.8</v>
      </c>
      <c r="F33" s="10">
        <v>12.5</v>
      </c>
      <c r="G33" s="10">
        <v>12.5</v>
      </c>
      <c r="H33" s="10">
        <v>11.9</v>
      </c>
      <c r="I33" s="10">
        <v>11.9</v>
      </c>
      <c r="J33" s="11">
        <v>11.9</v>
      </c>
    </row>
    <row r="34" spans="2:10" x14ac:dyDescent="0.35">
      <c r="B34" s="21">
        <v>1988</v>
      </c>
      <c r="C34" s="10">
        <v>7.1</v>
      </c>
      <c r="D34" s="10">
        <v>9.9</v>
      </c>
      <c r="E34" s="10">
        <v>9.9</v>
      </c>
      <c r="F34" s="10">
        <v>9.3000000000000007</v>
      </c>
      <c r="G34" s="10">
        <v>9.3000000000000007</v>
      </c>
      <c r="H34" s="10">
        <v>8.9</v>
      </c>
      <c r="I34" s="10">
        <v>8.9</v>
      </c>
      <c r="J34" s="11">
        <v>8.9</v>
      </c>
    </row>
    <row r="35" spans="2:10" x14ac:dyDescent="0.35">
      <c r="B35" s="21">
        <v>1989</v>
      </c>
      <c r="C35" s="10">
        <v>7.1</v>
      </c>
      <c r="D35" s="10">
        <v>9.9</v>
      </c>
      <c r="E35" s="10">
        <v>9.9</v>
      </c>
      <c r="F35" s="10">
        <v>9.3000000000000007</v>
      </c>
      <c r="G35" s="10">
        <v>9.3000000000000007</v>
      </c>
      <c r="H35" s="10">
        <v>8.9</v>
      </c>
      <c r="I35" s="10">
        <v>8.9</v>
      </c>
      <c r="J35" s="11">
        <v>8.9</v>
      </c>
    </row>
    <row r="36" spans="2:10" x14ac:dyDescent="0.35">
      <c r="B36" s="21">
        <v>1996</v>
      </c>
      <c r="C36" s="10">
        <v>7.1</v>
      </c>
      <c r="D36" s="10">
        <v>9.9</v>
      </c>
      <c r="E36" s="10">
        <v>9.9</v>
      </c>
      <c r="F36" s="10">
        <v>9.3000000000000007</v>
      </c>
      <c r="G36" s="22">
        <v>6.9</v>
      </c>
      <c r="H36" s="22">
        <v>6.9</v>
      </c>
      <c r="I36" s="22">
        <v>6.9</v>
      </c>
      <c r="J36" s="11">
        <v>8.9</v>
      </c>
    </row>
    <row r="37" spans="2:10" x14ac:dyDescent="0.35">
      <c r="B37" s="21">
        <v>1997</v>
      </c>
      <c r="C37" s="10">
        <v>7.1</v>
      </c>
      <c r="D37" s="10">
        <v>9.9</v>
      </c>
      <c r="E37" s="10">
        <v>9.9</v>
      </c>
      <c r="F37" s="22">
        <v>6.9</v>
      </c>
      <c r="G37" s="22">
        <v>6.9</v>
      </c>
      <c r="H37" s="22">
        <v>6.9</v>
      </c>
      <c r="I37" s="22">
        <v>6.9</v>
      </c>
      <c r="J37" s="11">
        <v>8.9</v>
      </c>
    </row>
    <row r="38" spans="2:10" x14ac:dyDescent="0.35">
      <c r="B38" s="21">
        <v>1998</v>
      </c>
      <c r="C38" s="10">
        <v>7.1</v>
      </c>
      <c r="D38" s="22">
        <v>6.9</v>
      </c>
      <c r="E38" s="22">
        <v>6.9</v>
      </c>
      <c r="F38" s="22">
        <v>6.9</v>
      </c>
      <c r="G38" s="22">
        <v>6.9</v>
      </c>
      <c r="H38" s="22">
        <v>6.9</v>
      </c>
      <c r="I38" s="22">
        <v>6.9</v>
      </c>
      <c r="J38" s="11">
        <v>8.9</v>
      </c>
    </row>
    <row r="39" spans="2:10" x14ac:dyDescent="0.35">
      <c r="B39" s="21">
        <v>1999</v>
      </c>
      <c r="C39" s="22">
        <v>6.2</v>
      </c>
      <c r="D39" s="22">
        <v>6.9</v>
      </c>
      <c r="E39" s="22">
        <v>6.9</v>
      </c>
      <c r="F39" s="22">
        <v>6.9</v>
      </c>
      <c r="G39" s="22">
        <v>6.9</v>
      </c>
      <c r="H39" s="22">
        <v>6.9</v>
      </c>
      <c r="I39" s="22">
        <v>6.9</v>
      </c>
      <c r="J39" s="11">
        <v>8.9</v>
      </c>
    </row>
    <row r="40" spans="2:10" x14ac:dyDescent="0.35">
      <c r="B40" s="21">
        <v>2000</v>
      </c>
      <c r="C40" s="22">
        <v>6.2</v>
      </c>
      <c r="D40" s="22">
        <v>6.9</v>
      </c>
      <c r="E40" s="22">
        <v>6.9</v>
      </c>
      <c r="F40" s="22">
        <v>6.9</v>
      </c>
      <c r="G40" s="22">
        <v>6.9</v>
      </c>
      <c r="H40" s="22">
        <v>6.9</v>
      </c>
      <c r="I40" s="22">
        <v>6.9</v>
      </c>
      <c r="J40" s="23">
        <v>6.9</v>
      </c>
    </row>
    <row r="41" spans="2:10" x14ac:dyDescent="0.35">
      <c r="B41" s="21">
        <v>2001</v>
      </c>
      <c r="C41" s="22">
        <v>6.2</v>
      </c>
      <c r="D41" s="22">
        <v>6.9</v>
      </c>
      <c r="E41" s="22">
        <v>6.9</v>
      </c>
      <c r="F41" s="22">
        <v>6.9</v>
      </c>
      <c r="G41" s="22">
        <v>6.9</v>
      </c>
      <c r="H41" s="24">
        <v>4.2</v>
      </c>
      <c r="I41" s="22">
        <v>6.9</v>
      </c>
      <c r="J41" s="23">
        <v>6.9</v>
      </c>
    </row>
    <row r="42" spans="2:10" x14ac:dyDescent="0.35">
      <c r="B42" s="21">
        <v>2002</v>
      </c>
      <c r="C42" s="22">
        <v>6.2</v>
      </c>
      <c r="D42" s="22">
        <v>6.9</v>
      </c>
      <c r="E42" s="22">
        <v>6.9</v>
      </c>
      <c r="F42" s="22">
        <v>6.9</v>
      </c>
      <c r="G42" s="22">
        <v>6.9</v>
      </c>
      <c r="H42" s="24">
        <v>4.2</v>
      </c>
      <c r="I42" s="24">
        <v>4.2</v>
      </c>
      <c r="J42" s="23">
        <v>6.9</v>
      </c>
    </row>
    <row r="43" spans="2:10" x14ac:dyDescent="0.35">
      <c r="B43" s="21">
        <v>2003</v>
      </c>
      <c r="C43" s="22">
        <v>6.2</v>
      </c>
      <c r="D43" s="22">
        <v>6.9</v>
      </c>
      <c r="E43" s="22">
        <v>6.9</v>
      </c>
      <c r="F43" s="24">
        <v>4.3</v>
      </c>
      <c r="G43" s="24">
        <v>4.3</v>
      </c>
      <c r="H43" s="24">
        <v>4.2</v>
      </c>
      <c r="I43" s="24">
        <v>4.2</v>
      </c>
      <c r="J43" s="23">
        <v>6.9</v>
      </c>
    </row>
    <row r="44" spans="2:10" x14ac:dyDescent="0.35">
      <c r="B44" s="21">
        <v>2004</v>
      </c>
      <c r="C44" s="24">
        <v>4.9000000000000004</v>
      </c>
      <c r="D44" s="24">
        <v>4.9000000000000004</v>
      </c>
      <c r="E44" s="24">
        <v>4.9000000000000004</v>
      </c>
      <c r="F44" s="24">
        <v>4.3</v>
      </c>
      <c r="G44" s="24">
        <v>4.3</v>
      </c>
      <c r="H44" s="24">
        <v>4.2</v>
      </c>
      <c r="I44" s="24">
        <v>4.2</v>
      </c>
      <c r="J44" s="23">
        <v>6.9</v>
      </c>
    </row>
    <row r="45" spans="2:10" x14ac:dyDescent="0.35">
      <c r="B45" s="21">
        <v>2005</v>
      </c>
      <c r="C45" s="24">
        <v>4.9000000000000004</v>
      </c>
      <c r="D45" s="24">
        <v>4.9000000000000004</v>
      </c>
      <c r="E45" s="24">
        <v>4.9000000000000004</v>
      </c>
      <c r="F45" s="24">
        <v>4.3</v>
      </c>
      <c r="G45" s="24">
        <v>4.3</v>
      </c>
      <c r="H45" s="24">
        <v>4.2</v>
      </c>
      <c r="I45" s="24">
        <v>4.2</v>
      </c>
      <c r="J45" s="23">
        <v>6.9</v>
      </c>
    </row>
    <row r="46" spans="2:10" x14ac:dyDescent="0.35">
      <c r="B46" s="21">
        <v>2006</v>
      </c>
      <c r="C46" s="24">
        <v>4.9000000000000004</v>
      </c>
      <c r="D46" s="24">
        <v>4.9000000000000004</v>
      </c>
      <c r="E46" s="24">
        <v>4.9000000000000004</v>
      </c>
      <c r="F46" s="24">
        <v>4.3</v>
      </c>
      <c r="G46" s="25">
        <v>2.6</v>
      </c>
      <c r="H46" s="25">
        <v>2.6</v>
      </c>
      <c r="I46" s="25">
        <v>2.6</v>
      </c>
      <c r="J46" s="26">
        <v>4.2</v>
      </c>
    </row>
    <row r="47" spans="2:10" x14ac:dyDescent="0.35">
      <c r="B47" s="21">
        <v>2007</v>
      </c>
      <c r="C47" s="24">
        <v>4.9000000000000004</v>
      </c>
      <c r="D47" s="24">
        <v>4.9000000000000004</v>
      </c>
      <c r="E47" s="24">
        <v>4.9000000000000004</v>
      </c>
      <c r="F47" s="25">
        <v>2.6</v>
      </c>
      <c r="G47" s="25">
        <v>2.6</v>
      </c>
      <c r="H47" s="25">
        <v>2.6</v>
      </c>
      <c r="I47" s="25">
        <v>2.6</v>
      </c>
      <c r="J47" s="26">
        <v>4.2</v>
      </c>
    </row>
    <row r="48" spans="2:10" x14ac:dyDescent="0.35">
      <c r="B48" s="21">
        <v>2008</v>
      </c>
      <c r="C48" s="27">
        <v>4.9000000000000004</v>
      </c>
      <c r="D48" s="27">
        <v>3</v>
      </c>
      <c r="E48" s="25">
        <v>3</v>
      </c>
      <c r="F48" s="25">
        <v>2.6</v>
      </c>
      <c r="G48" s="25">
        <v>2.6</v>
      </c>
      <c r="H48" s="25">
        <v>2.6</v>
      </c>
      <c r="I48" s="25">
        <v>2.6</v>
      </c>
      <c r="J48" s="26">
        <v>4.2</v>
      </c>
    </row>
    <row r="49" spans="2:10" x14ac:dyDescent="0.35">
      <c r="B49" s="21">
        <v>2009</v>
      </c>
      <c r="C49" s="27">
        <v>4.9000000000000004</v>
      </c>
      <c r="D49" s="27">
        <v>3</v>
      </c>
      <c r="E49" s="25">
        <v>3</v>
      </c>
      <c r="F49" s="25">
        <v>2.6</v>
      </c>
      <c r="G49" s="25">
        <v>2.6</v>
      </c>
      <c r="H49" s="25">
        <v>2.6</v>
      </c>
      <c r="I49" s="25">
        <v>2.6</v>
      </c>
      <c r="J49" s="26">
        <v>4.2</v>
      </c>
    </row>
    <row r="50" spans="2:10" x14ac:dyDescent="0.35">
      <c r="B50" s="21">
        <v>2010</v>
      </c>
      <c r="C50" s="27">
        <v>4.9000000000000004</v>
      </c>
      <c r="D50" s="27">
        <v>3</v>
      </c>
      <c r="E50" s="25">
        <v>3</v>
      </c>
      <c r="F50" s="25">
        <v>2.6</v>
      </c>
      <c r="G50" s="25">
        <v>2.6</v>
      </c>
      <c r="H50" s="25">
        <v>2.6</v>
      </c>
      <c r="I50" s="25">
        <v>2.6</v>
      </c>
      <c r="J50" s="26">
        <v>4.2</v>
      </c>
    </row>
    <row r="51" spans="2:10" x14ac:dyDescent="0.35">
      <c r="B51" s="21">
        <v>2011</v>
      </c>
      <c r="C51" s="27">
        <v>4.9000000000000004</v>
      </c>
      <c r="D51" s="27">
        <v>3</v>
      </c>
      <c r="E51" s="25">
        <v>3</v>
      </c>
      <c r="F51" s="25">
        <v>2.6</v>
      </c>
      <c r="G51" s="27">
        <v>1.5</v>
      </c>
      <c r="H51" s="27">
        <v>1.5</v>
      </c>
      <c r="I51" s="27">
        <v>1.5</v>
      </c>
      <c r="J51" s="28">
        <v>2.6</v>
      </c>
    </row>
    <row r="52" spans="2:10" x14ac:dyDescent="0.35">
      <c r="B52" s="21">
        <v>2012</v>
      </c>
      <c r="C52" s="27">
        <v>4.9000000000000004</v>
      </c>
      <c r="D52" s="27">
        <v>3</v>
      </c>
      <c r="E52" s="27">
        <v>2.5</v>
      </c>
      <c r="F52" s="27">
        <v>2.5</v>
      </c>
      <c r="G52" s="27">
        <v>1.5</v>
      </c>
      <c r="H52" s="27">
        <v>1.5</v>
      </c>
      <c r="I52" s="27">
        <v>1.5</v>
      </c>
      <c r="J52" s="28">
        <v>2.6</v>
      </c>
    </row>
    <row r="53" spans="2:10" x14ac:dyDescent="0.35">
      <c r="B53" s="21">
        <v>2013</v>
      </c>
      <c r="C53" s="29">
        <v>3</v>
      </c>
      <c r="D53" s="29">
        <v>3</v>
      </c>
      <c r="E53" s="27">
        <v>2.5</v>
      </c>
      <c r="F53" s="27">
        <v>2.5</v>
      </c>
      <c r="G53" s="27">
        <v>1.5</v>
      </c>
      <c r="H53" s="27">
        <v>1.5</v>
      </c>
      <c r="I53" s="27">
        <v>1.5</v>
      </c>
      <c r="J53" s="28">
        <v>2.6</v>
      </c>
    </row>
    <row r="54" spans="2:10" x14ac:dyDescent="0.35">
      <c r="B54" s="21">
        <v>2014</v>
      </c>
      <c r="C54" s="29">
        <v>3</v>
      </c>
      <c r="D54" s="29">
        <v>3</v>
      </c>
      <c r="E54" s="27">
        <v>2.5</v>
      </c>
      <c r="F54" s="27">
        <v>2.5</v>
      </c>
      <c r="G54" s="29">
        <v>0.3</v>
      </c>
      <c r="H54" s="29">
        <v>0.3</v>
      </c>
      <c r="I54" s="29">
        <v>0.3</v>
      </c>
      <c r="J54" s="28">
        <v>2.6</v>
      </c>
    </row>
    <row r="55" spans="2:10" x14ac:dyDescent="0.35">
      <c r="B55" s="21">
        <v>2015</v>
      </c>
      <c r="C55" s="29">
        <v>3</v>
      </c>
      <c r="D55" s="29">
        <v>3</v>
      </c>
      <c r="E55" s="29">
        <v>0.3</v>
      </c>
      <c r="F55" s="29">
        <v>0.3</v>
      </c>
      <c r="G55" s="29">
        <v>0.3</v>
      </c>
      <c r="H55" s="29">
        <v>0.3</v>
      </c>
      <c r="I55" s="29">
        <v>0.3</v>
      </c>
      <c r="J55" s="30">
        <v>2.6</v>
      </c>
    </row>
    <row r="56" spans="2:10" x14ac:dyDescent="0.35">
      <c r="B56" s="21">
        <v>2016</v>
      </c>
      <c r="C56" s="29">
        <v>3</v>
      </c>
      <c r="D56" s="29">
        <v>3</v>
      </c>
      <c r="E56" s="29">
        <v>0.3</v>
      </c>
      <c r="F56" s="29">
        <v>0.3</v>
      </c>
      <c r="G56" s="29">
        <v>0.3</v>
      </c>
      <c r="H56" s="29">
        <v>0.3</v>
      </c>
      <c r="I56" s="29">
        <v>0.3</v>
      </c>
      <c r="J56" s="30">
        <v>2.6</v>
      </c>
    </row>
    <row r="57" spans="2:10" x14ac:dyDescent="0.35">
      <c r="B57" s="21">
        <v>2017</v>
      </c>
      <c r="C57" s="29">
        <v>3</v>
      </c>
      <c r="D57" s="29">
        <v>3</v>
      </c>
      <c r="E57" s="29">
        <v>0.3</v>
      </c>
      <c r="F57" s="29">
        <v>0.3</v>
      </c>
      <c r="G57" s="29">
        <v>0.3</v>
      </c>
      <c r="H57" s="29">
        <v>0.3</v>
      </c>
      <c r="I57" s="29">
        <v>0.3</v>
      </c>
      <c r="J57" s="30">
        <v>2.6</v>
      </c>
    </row>
    <row r="58" spans="2:10" x14ac:dyDescent="0.35">
      <c r="B58" s="21">
        <v>2018</v>
      </c>
      <c r="C58" s="29">
        <v>3</v>
      </c>
      <c r="D58" s="29">
        <v>3</v>
      </c>
      <c r="E58" s="29">
        <v>0.3</v>
      </c>
      <c r="F58" s="29">
        <v>0.3</v>
      </c>
      <c r="G58" s="29">
        <v>0.3</v>
      </c>
      <c r="H58" s="29">
        <v>0.3</v>
      </c>
      <c r="I58" s="29">
        <v>0.3</v>
      </c>
      <c r="J58" s="30">
        <v>2.6</v>
      </c>
    </row>
    <row r="59" spans="2:10" x14ac:dyDescent="0.35">
      <c r="B59" s="21">
        <v>2019</v>
      </c>
      <c r="C59" s="29">
        <v>3</v>
      </c>
      <c r="D59" s="29">
        <v>3</v>
      </c>
      <c r="E59" s="29">
        <v>0.3</v>
      </c>
      <c r="F59" s="29">
        <v>0.3</v>
      </c>
      <c r="G59" s="29">
        <v>0.3</v>
      </c>
      <c r="H59" s="29">
        <v>0.3</v>
      </c>
      <c r="I59" s="29">
        <v>0.3</v>
      </c>
      <c r="J59" s="30">
        <v>2.6</v>
      </c>
    </row>
    <row r="60" spans="2:10" ht="15" thickBot="1" x14ac:dyDescent="0.4">
      <c r="B60" s="31">
        <v>2020</v>
      </c>
      <c r="C60" s="32">
        <v>3</v>
      </c>
      <c r="D60" s="32">
        <v>3</v>
      </c>
      <c r="E60" s="32">
        <v>0.3</v>
      </c>
      <c r="F60" s="32">
        <v>0.3</v>
      </c>
      <c r="G60" s="32">
        <v>0.3</v>
      </c>
      <c r="H60" s="32">
        <v>0.3</v>
      </c>
      <c r="I60" s="32">
        <v>0.3</v>
      </c>
      <c r="J60" s="33">
        <v>2.6</v>
      </c>
    </row>
    <row r="61" spans="2:10" ht="15" thickBot="1" x14ac:dyDescent="0.4">
      <c r="B61" s="2"/>
      <c r="C61" s="2"/>
      <c r="D61" s="2"/>
      <c r="E61" s="2"/>
      <c r="F61" s="2"/>
      <c r="G61" s="2"/>
      <c r="H61" s="2"/>
      <c r="I61" s="2"/>
      <c r="J61" s="2"/>
    </row>
    <row r="62" spans="2:10" x14ac:dyDescent="0.35">
      <c r="B62" s="164" t="s">
        <v>18</v>
      </c>
      <c r="C62" s="165"/>
      <c r="D62" s="165"/>
      <c r="E62" s="165"/>
      <c r="F62" s="165"/>
      <c r="G62" s="165"/>
      <c r="H62" s="165"/>
      <c r="I62" s="165"/>
      <c r="J62" s="166"/>
    </row>
    <row r="63" spans="2:10" x14ac:dyDescent="0.35">
      <c r="B63" s="15"/>
      <c r="C63" s="167" t="s">
        <v>6</v>
      </c>
      <c r="D63" s="159"/>
      <c r="E63" s="159"/>
      <c r="F63" s="159"/>
      <c r="G63" s="159"/>
      <c r="H63" s="159"/>
      <c r="I63" s="159"/>
      <c r="J63" s="160"/>
    </row>
    <row r="64" spans="2:10" x14ac:dyDescent="0.35">
      <c r="B64" s="15"/>
      <c r="C64" s="16">
        <v>25</v>
      </c>
      <c r="D64" s="16">
        <v>50</v>
      </c>
      <c r="E64" s="16">
        <v>75</v>
      </c>
      <c r="F64" s="16">
        <v>100</v>
      </c>
      <c r="G64" s="16">
        <v>175</v>
      </c>
      <c r="H64" s="16">
        <v>300</v>
      </c>
      <c r="I64" s="16">
        <v>600</v>
      </c>
      <c r="J64" s="17">
        <v>751</v>
      </c>
    </row>
    <row r="65" spans="2:10" x14ac:dyDescent="0.35">
      <c r="B65" s="34"/>
      <c r="C65" s="158" t="s">
        <v>8</v>
      </c>
      <c r="D65" s="159"/>
      <c r="E65" s="159"/>
      <c r="F65" s="159"/>
      <c r="G65" s="159"/>
      <c r="H65" s="159"/>
      <c r="I65" s="159"/>
      <c r="J65" s="160"/>
    </row>
    <row r="66" spans="2:10" x14ac:dyDescent="0.35">
      <c r="B66" s="34" t="s">
        <v>19</v>
      </c>
      <c r="C66" s="16" t="s">
        <v>10</v>
      </c>
      <c r="D66" s="16" t="s">
        <v>11</v>
      </c>
      <c r="E66" s="16" t="s">
        <v>12</v>
      </c>
      <c r="F66" s="16" t="s">
        <v>13</v>
      </c>
      <c r="G66" s="16" t="s">
        <v>14</v>
      </c>
      <c r="H66" s="16" t="s">
        <v>15</v>
      </c>
      <c r="I66" s="16" t="s">
        <v>16</v>
      </c>
      <c r="J66" s="17" t="s">
        <v>17</v>
      </c>
    </row>
    <row r="67" spans="2:10" x14ac:dyDescent="0.35">
      <c r="B67" s="21">
        <v>1900</v>
      </c>
      <c r="C67" s="35" t="s">
        <v>20</v>
      </c>
      <c r="D67" s="35" t="s">
        <v>20</v>
      </c>
      <c r="E67" s="35" t="s">
        <v>20</v>
      </c>
      <c r="F67" s="35" t="s">
        <v>20</v>
      </c>
      <c r="G67" s="35" t="s">
        <v>20</v>
      </c>
      <c r="H67" s="35" t="s">
        <v>20</v>
      </c>
      <c r="I67" s="35" t="s">
        <v>20</v>
      </c>
      <c r="J67" s="36" t="s">
        <v>20</v>
      </c>
    </row>
    <row r="68" spans="2:10" x14ac:dyDescent="0.35">
      <c r="B68" s="21">
        <v>1969</v>
      </c>
      <c r="C68" s="35" t="s">
        <v>20</v>
      </c>
      <c r="D68" s="35" t="s">
        <v>20</v>
      </c>
      <c r="E68" s="35" t="s">
        <v>20</v>
      </c>
      <c r="F68" s="35" t="s">
        <v>20</v>
      </c>
      <c r="G68" s="35" t="s">
        <v>20</v>
      </c>
      <c r="H68" s="35" t="s">
        <v>20</v>
      </c>
      <c r="I68" s="35" t="s">
        <v>20</v>
      </c>
      <c r="J68" s="36" t="s">
        <v>20</v>
      </c>
    </row>
    <row r="69" spans="2:10" x14ac:dyDescent="0.35">
      <c r="B69" s="21">
        <v>1970</v>
      </c>
      <c r="C69" s="35" t="s">
        <v>20</v>
      </c>
      <c r="D69" s="35" t="s">
        <v>20</v>
      </c>
      <c r="E69" s="35" t="s">
        <v>20</v>
      </c>
      <c r="F69" s="35" t="s">
        <v>20</v>
      </c>
      <c r="G69" s="35" t="s">
        <v>20</v>
      </c>
      <c r="H69" s="35" t="s">
        <v>20</v>
      </c>
      <c r="I69" s="35" t="s">
        <v>20</v>
      </c>
      <c r="J69" s="36" t="s">
        <v>20</v>
      </c>
    </row>
    <row r="70" spans="2:10" x14ac:dyDescent="0.35">
      <c r="B70" s="21">
        <v>1972</v>
      </c>
      <c r="C70" s="35" t="s">
        <v>20</v>
      </c>
      <c r="D70" s="35" t="s">
        <v>20</v>
      </c>
      <c r="E70" s="35" t="s">
        <v>20</v>
      </c>
      <c r="F70" s="35" t="s">
        <v>20</v>
      </c>
      <c r="G70" s="35" t="s">
        <v>20</v>
      </c>
      <c r="H70" s="35" t="s">
        <v>20</v>
      </c>
      <c r="I70" s="35" t="s">
        <v>20</v>
      </c>
      <c r="J70" s="36" t="s">
        <v>20</v>
      </c>
    </row>
    <row r="71" spans="2:10" x14ac:dyDescent="0.35">
      <c r="B71" s="21">
        <v>1988</v>
      </c>
      <c r="C71" s="35" t="s">
        <v>20</v>
      </c>
      <c r="D71" s="35" t="s">
        <v>20</v>
      </c>
      <c r="E71" s="35" t="s">
        <v>20</v>
      </c>
      <c r="F71" s="35" t="s">
        <v>20</v>
      </c>
      <c r="G71" s="35" t="s">
        <v>20</v>
      </c>
      <c r="H71" s="35" t="s">
        <v>20</v>
      </c>
      <c r="I71" s="35" t="s">
        <v>20</v>
      </c>
      <c r="J71" s="36" t="s">
        <v>20</v>
      </c>
    </row>
    <row r="72" spans="2:10" x14ac:dyDescent="0.35">
      <c r="B72" s="21">
        <v>1989</v>
      </c>
      <c r="C72" s="35" t="s">
        <v>20</v>
      </c>
      <c r="D72" s="35" t="s">
        <v>20</v>
      </c>
      <c r="E72" s="35" t="s">
        <v>20</v>
      </c>
      <c r="F72" s="35" t="s">
        <v>20</v>
      </c>
      <c r="G72" s="35" t="s">
        <v>20</v>
      </c>
      <c r="H72" s="35" t="s">
        <v>20</v>
      </c>
      <c r="I72" s="35" t="s">
        <v>20</v>
      </c>
      <c r="J72" s="36" t="s">
        <v>20</v>
      </c>
    </row>
    <row r="73" spans="2:10" x14ac:dyDescent="0.35">
      <c r="B73" s="21">
        <v>1996</v>
      </c>
      <c r="C73" s="37" t="s">
        <v>20</v>
      </c>
      <c r="D73" s="35" t="s">
        <v>20</v>
      </c>
      <c r="E73" s="35" t="s">
        <v>20</v>
      </c>
      <c r="F73" s="35" t="s">
        <v>20</v>
      </c>
      <c r="G73" s="38" t="s">
        <v>21</v>
      </c>
      <c r="H73" s="38" t="s">
        <v>21</v>
      </c>
      <c r="I73" s="38" t="s">
        <v>21</v>
      </c>
      <c r="J73" s="36" t="s">
        <v>20</v>
      </c>
    </row>
    <row r="74" spans="2:10" x14ac:dyDescent="0.35">
      <c r="B74" s="21">
        <v>1997</v>
      </c>
      <c r="C74" s="37" t="s">
        <v>20</v>
      </c>
      <c r="D74" s="35" t="s">
        <v>20</v>
      </c>
      <c r="E74" s="35" t="s">
        <v>20</v>
      </c>
      <c r="F74" s="38" t="s">
        <v>21</v>
      </c>
      <c r="G74" s="38" t="s">
        <v>21</v>
      </c>
      <c r="H74" s="38" t="s">
        <v>21</v>
      </c>
      <c r="I74" s="38" t="s">
        <v>21</v>
      </c>
      <c r="J74" s="36" t="s">
        <v>20</v>
      </c>
    </row>
    <row r="75" spans="2:10" x14ac:dyDescent="0.35">
      <c r="B75" s="21">
        <v>1998</v>
      </c>
      <c r="C75" s="37" t="s">
        <v>20</v>
      </c>
      <c r="D75" s="38" t="s">
        <v>21</v>
      </c>
      <c r="E75" s="38" t="s">
        <v>21</v>
      </c>
      <c r="F75" s="38" t="s">
        <v>21</v>
      </c>
      <c r="G75" s="38" t="s">
        <v>21</v>
      </c>
      <c r="H75" s="38" t="s">
        <v>21</v>
      </c>
      <c r="I75" s="38" t="s">
        <v>21</v>
      </c>
      <c r="J75" s="36" t="s">
        <v>20</v>
      </c>
    </row>
    <row r="76" spans="2:10" x14ac:dyDescent="0.35">
      <c r="B76" s="21">
        <v>1999</v>
      </c>
      <c r="C76" s="39" t="s">
        <v>21</v>
      </c>
      <c r="D76" s="38" t="s">
        <v>21</v>
      </c>
      <c r="E76" s="38" t="s">
        <v>21</v>
      </c>
      <c r="F76" s="38" t="s">
        <v>21</v>
      </c>
      <c r="G76" s="38" t="s">
        <v>21</v>
      </c>
      <c r="H76" s="38" t="s">
        <v>21</v>
      </c>
      <c r="I76" s="38" t="s">
        <v>21</v>
      </c>
      <c r="J76" s="36" t="s">
        <v>20</v>
      </c>
    </row>
    <row r="77" spans="2:10" x14ac:dyDescent="0.35">
      <c r="B77" s="21">
        <v>2000</v>
      </c>
      <c r="C77" s="39" t="s">
        <v>21</v>
      </c>
      <c r="D77" s="38" t="s">
        <v>21</v>
      </c>
      <c r="E77" s="38" t="s">
        <v>21</v>
      </c>
      <c r="F77" s="38" t="s">
        <v>21</v>
      </c>
      <c r="G77" s="38" t="s">
        <v>21</v>
      </c>
      <c r="H77" s="38" t="s">
        <v>21</v>
      </c>
      <c r="I77" s="38" t="s">
        <v>21</v>
      </c>
      <c r="J77" s="40" t="s">
        <v>21</v>
      </c>
    </row>
    <row r="78" spans="2:10" x14ac:dyDescent="0.35">
      <c r="B78" s="21">
        <v>2001</v>
      </c>
      <c r="C78" s="39" t="s">
        <v>21</v>
      </c>
      <c r="D78" s="38" t="s">
        <v>21</v>
      </c>
      <c r="E78" s="38" t="s">
        <v>21</v>
      </c>
      <c r="F78" s="38" t="s">
        <v>21</v>
      </c>
      <c r="G78" s="38" t="s">
        <v>21</v>
      </c>
      <c r="H78" s="41" t="s">
        <v>22</v>
      </c>
      <c r="I78" s="38" t="s">
        <v>21</v>
      </c>
      <c r="J78" s="40" t="s">
        <v>21</v>
      </c>
    </row>
    <row r="79" spans="2:10" x14ac:dyDescent="0.35">
      <c r="B79" s="21">
        <v>2002</v>
      </c>
      <c r="C79" s="39" t="s">
        <v>21</v>
      </c>
      <c r="D79" s="38" t="s">
        <v>21</v>
      </c>
      <c r="E79" s="38" t="s">
        <v>21</v>
      </c>
      <c r="F79" s="38" t="s">
        <v>21</v>
      </c>
      <c r="G79" s="38" t="s">
        <v>21</v>
      </c>
      <c r="H79" s="41" t="s">
        <v>22</v>
      </c>
      <c r="I79" s="41" t="s">
        <v>22</v>
      </c>
      <c r="J79" s="40" t="s">
        <v>21</v>
      </c>
    </row>
    <row r="80" spans="2:10" x14ac:dyDescent="0.35">
      <c r="B80" s="21">
        <v>2003</v>
      </c>
      <c r="C80" s="39" t="s">
        <v>21</v>
      </c>
      <c r="D80" s="38" t="s">
        <v>21</v>
      </c>
      <c r="E80" s="38" t="s">
        <v>21</v>
      </c>
      <c r="F80" s="41" t="s">
        <v>22</v>
      </c>
      <c r="G80" s="41" t="s">
        <v>22</v>
      </c>
      <c r="H80" s="41" t="s">
        <v>22</v>
      </c>
      <c r="I80" s="41" t="s">
        <v>22</v>
      </c>
      <c r="J80" s="40" t="s">
        <v>21</v>
      </c>
    </row>
    <row r="81" spans="2:10" x14ac:dyDescent="0.35">
      <c r="B81" s="21">
        <v>2004</v>
      </c>
      <c r="C81" s="42" t="s">
        <v>22</v>
      </c>
      <c r="D81" s="41" t="s">
        <v>22</v>
      </c>
      <c r="E81" s="41" t="s">
        <v>22</v>
      </c>
      <c r="F81" s="41" t="s">
        <v>22</v>
      </c>
      <c r="G81" s="41" t="s">
        <v>22</v>
      </c>
      <c r="H81" s="41" t="s">
        <v>22</v>
      </c>
      <c r="I81" s="41" t="s">
        <v>22</v>
      </c>
      <c r="J81" s="40" t="s">
        <v>21</v>
      </c>
    </row>
    <row r="82" spans="2:10" x14ac:dyDescent="0.35">
      <c r="B82" s="21">
        <v>2005</v>
      </c>
      <c r="C82" s="41" t="s">
        <v>22</v>
      </c>
      <c r="D82" s="41" t="s">
        <v>22</v>
      </c>
      <c r="E82" s="41" t="s">
        <v>22</v>
      </c>
      <c r="F82" s="41" t="s">
        <v>22</v>
      </c>
      <c r="G82" s="41" t="s">
        <v>22</v>
      </c>
      <c r="H82" s="41" t="s">
        <v>22</v>
      </c>
      <c r="I82" s="41" t="s">
        <v>22</v>
      </c>
      <c r="J82" s="40" t="s">
        <v>21</v>
      </c>
    </row>
    <row r="83" spans="2:10" x14ac:dyDescent="0.35">
      <c r="B83" s="21">
        <v>2006</v>
      </c>
      <c r="C83" s="41" t="s">
        <v>22</v>
      </c>
      <c r="D83" s="41" t="s">
        <v>22</v>
      </c>
      <c r="E83" s="41" t="s">
        <v>22</v>
      </c>
      <c r="F83" s="41" t="s">
        <v>22</v>
      </c>
      <c r="G83" s="43" t="s">
        <v>23</v>
      </c>
      <c r="H83" s="43" t="s">
        <v>23</v>
      </c>
      <c r="I83" s="43" t="s">
        <v>23</v>
      </c>
      <c r="J83" s="44" t="s">
        <v>22</v>
      </c>
    </row>
    <row r="84" spans="2:10" x14ac:dyDescent="0.35">
      <c r="B84" s="21">
        <v>2007</v>
      </c>
      <c r="C84" s="41" t="s">
        <v>22</v>
      </c>
      <c r="D84" s="41" t="s">
        <v>22</v>
      </c>
      <c r="E84" s="41" t="s">
        <v>22</v>
      </c>
      <c r="F84" s="43" t="s">
        <v>23</v>
      </c>
      <c r="G84" s="43" t="s">
        <v>23</v>
      </c>
      <c r="H84" s="43" t="s">
        <v>23</v>
      </c>
      <c r="I84" s="43" t="s">
        <v>23</v>
      </c>
      <c r="J84" s="44" t="s">
        <v>22</v>
      </c>
    </row>
    <row r="85" spans="2:10" x14ac:dyDescent="0.35">
      <c r="B85" s="21">
        <v>2008</v>
      </c>
      <c r="C85" s="45" t="s">
        <v>24</v>
      </c>
      <c r="D85" s="45" t="s">
        <v>24</v>
      </c>
      <c r="E85" s="43" t="s">
        <v>23</v>
      </c>
      <c r="F85" s="43" t="s">
        <v>23</v>
      </c>
      <c r="G85" s="43" t="s">
        <v>23</v>
      </c>
      <c r="H85" s="43" t="s">
        <v>23</v>
      </c>
      <c r="I85" s="43" t="s">
        <v>23</v>
      </c>
      <c r="J85" s="44" t="s">
        <v>22</v>
      </c>
    </row>
    <row r="86" spans="2:10" x14ac:dyDescent="0.35">
      <c r="B86" s="21">
        <v>2009</v>
      </c>
      <c r="C86" s="45" t="s">
        <v>24</v>
      </c>
      <c r="D86" s="45" t="s">
        <v>24</v>
      </c>
      <c r="E86" s="43" t="s">
        <v>23</v>
      </c>
      <c r="F86" s="43" t="s">
        <v>23</v>
      </c>
      <c r="G86" s="43" t="s">
        <v>23</v>
      </c>
      <c r="H86" s="43" t="s">
        <v>23</v>
      </c>
      <c r="I86" s="43" t="s">
        <v>23</v>
      </c>
      <c r="J86" s="44" t="s">
        <v>22</v>
      </c>
    </row>
    <row r="87" spans="2:10" x14ac:dyDescent="0.35">
      <c r="B87" s="21">
        <v>2010</v>
      </c>
      <c r="C87" s="45" t="s">
        <v>24</v>
      </c>
      <c r="D87" s="45" t="s">
        <v>24</v>
      </c>
      <c r="E87" s="43" t="s">
        <v>23</v>
      </c>
      <c r="F87" s="43" t="s">
        <v>23</v>
      </c>
      <c r="G87" s="43" t="s">
        <v>23</v>
      </c>
      <c r="H87" s="43" t="s">
        <v>23</v>
      </c>
      <c r="I87" s="43" t="s">
        <v>23</v>
      </c>
      <c r="J87" s="44" t="s">
        <v>22</v>
      </c>
    </row>
    <row r="88" spans="2:10" x14ac:dyDescent="0.35">
      <c r="B88" s="21">
        <v>2011</v>
      </c>
      <c r="C88" s="45" t="s">
        <v>24</v>
      </c>
      <c r="D88" s="45" t="s">
        <v>24</v>
      </c>
      <c r="E88" s="43" t="s">
        <v>23</v>
      </c>
      <c r="F88" s="43" t="s">
        <v>23</v>
      </c>
      <c r="G88" s="45" t="s">
        <v>24</v>
      </c>
      <c r="H88" s="45" t="s">
        <v>24</v>
      </c>
      <c r="I88" s="45" t="s">
        <v>24</v>
      </c>
      <c r="J88" s="46" t="s">
        <v>24</v>
      </c>
    </row>
    <row r="89" spans="2:10" x14ac:dyDescent="0.35">
      <c r="B89" s="21">
        <v>2012</v>
      </c>
      <c r="C89" s="45" t="s">
        <v>24</v>
      </c>
      <c r="D89" s="45" t="s">
        <v>24</v>
      </c>
      <c r="E89" s="45" t="s">
        <v>24</v>
      </c>
      <c r="F89" s="45" t="s">
        <v>24</v>
      </c>
      <c r="G89" s="45" t="s">
        <v>24</v>
      </c>
      <c r="H89" s="45" t="s">
        <v>24</v>
      </c>
      <c r="I89" s="45" t="s">
        <v>24</v>
      </c>
      <c r="J89" s="46" t="s">
        <v>24</v>
      </c>
    </row>
    <row r="90" spans="2:10" x14ac:dyDescent="0.35">
      <c r="B90" s="21">
        <v>2013</v>
      </c>
      <c r="C90" s="47" t="s">
        <v>102</v>
      </c>
      <c r="D90" s="47" t="s">
        <v>25</v>
      </c>
      <c r="E90" s="45" t="s">
        <v>24</v>
      </c>
      <c r="F90" s="45" t="s">
        <v>24</v>
      </c>
      <c r="G90" s="45" t="s">
        <v>24</v>
      </c>
      <c r="H90" s="45" t="s">
        <v>24</v>
      </c>
      <c r="I90" s="45" t="s">
        <v>24</v>
      </c>
      <c r="J90" s="46" t="s">
        <v>24</v>
      </c>
    </row>
    <row r="91" spans="2:10" x14ac:dyDescent="0.35">
      <c r="B91" s="21">
        <v>2014</v>
      </c>
      <c r="C91" s="47" t="s">
        <v>25</v>
      </c>
      <c r="D91" s="47" t="s">
        <v>25</v>
      </c>
      <c r="E91" s="45" t="s">
        <v>24</v>
      </c>
      <c r="F91" s="45" t="s">
        <v>24</v>
      </c>
      <c r="G91" s="47" t="s">
        <v>25</v>
      </c>
      <c r="H91" s="47" t="s">
        <v>25</v>
      </c>
      <c r="I91" s="47" t="s">
        <v>25</v>
      </c>
      <c r="J91" s="46" t="s">
        <v>24</v>
      </c>
    </row>
    <row r="92" spans="2:10" x14ac:dyDescent="0.35">
      <c r="B92" s="21">
        <v>2015</v>
      </c>
      <c r="C92" s="47" t="s">
        <v>25</v>
      </c>
      <c r="D92" s="47" t="s">
        <v>25</v>
      </c>
      <c r="E92" s="47" t="s">
        <v>25</v>
      </c>
      <c r="F92" s="47" t="s">
        <v>25</v>
      </c>
      <c r="G92" s="47" t="s">
        <v>25</v>
      </c>
      <c r="H92" s="47" t="s">
        <v>25</v>
      </c>
      <c r="I92" s="47" t="s">
        <v>25</v>
      </c>
      <c r="J92" s="48" t="s">
        <v>25</v>
      </c>
    </row>
    <row r="93" spans="2:10" x14ac:dyDescent="0.35">
      <c r="B93" s="21">
        <v>2016</v>
      </c>
      <c r="C93" s="47" t="s">
        <v>25</v>
      </c>
      <c r="D93" s="47" t="s">
        <v>25</v>
      </c>
      <c r="E93" s="47" t="s">
        <v>25</v>
      </c>
      <c r="F93" s="47" t="s">
        <v>25</v>
      </c>
      <c r="G93" s="47" t="s">
        <v>25</v>
      </c>
      <c r="H93" s="47" t="s">
        <v>25</v>
      </c>
      <c r="I93" s="47" t="s">
        <v>25</v>
      </c>
      <c r="J93" s="48" t="s">
        <v>25</v>
      </c>
    </row>
    <row r="94" spans="2:10" x14ac:dyDescent="0.35">
      <c r="B94" s="21">
        <v>2017</v>
      </c>
      <c r="C94" s="47" t="s">
        <v>25</v>
      </c>
      <c r="D94" s="47" t="s">
        <v>25</v>
      </c>
      <c r="E94" s="47" t="s">
        <v>25</v>
      </c>
      <c r="F94" s="47" t="s">
        <v>25</v>
      </c>
      <c r="G94" s="47" t="s">
        <v>25</v>
      </c>
      <c r="H94" s="47" t="s">
        <v>25</v>
      </c>
      <c r="I94" s="47" t="s">
        <v>25</v>
      </c>
      <c r="J94" s="48" t="s">
        <v>25</v>
      </c>
    </row>
    <row r="95" spans="2:10" x14ac:dyDescent="0.35">
      <c r="B95" s="21">
        <v>2018</v>
      </c>
      <c r="C95" s="47" t="s">
        <v>25</v>
      </c>
      <c r="D95" s="47" t="s">
        <v>25</v>
      </c>
      <c r="E95" s="47" t="s">
        <v>25</v>
      </c>
      <c r="F95" s="47" t="s">
        <v>25</v>
      </c>
      <c r="G95" s="47" t="s">
        <v>25</v>
      </c>
      <c r="H95" s="47" t="s">
        <v>25</v>
      </c>
      <c r="I95" s="47" t="s">
        <v>25</v>
      </c>
      <c r="J95" s="48" t="s">
        <v>25</v>
      </c>
    </row>
    <row r="96" spans="2:10" x14ac:dyDescent="0.35">
      <c r="B96" s="21">
        <v>2019</v>
      </c>
      <c r="C96" s="47" t="s">
        <v>25</v>
      </c>
      <c r="D96" s="47" t="s">
        <v>25</v>
      </c>
      <c r="E96" s="47" t="s">
        <v>25</v>
      </c>
      <c r="F96" s="47" t="s">
        <v>25</v>
      </c>
      <c r="G96" s="47" t="s">
        <v>25</v>
      </c>
      <c r="H96" s="47" t="s">
        <v>25</v>
      </c>
      <c r="I96" s="47" t="s">
        <v>25</v>
      </c>
      <c r="J96" s="48" t="s">
        <v>25</v>
      </c>
    </row>
    <row r="97" spans="2:10" ht="15" thickBot="1" x14ac:dyDescent="0.4">
      <c r="B97" s="31">
        <v>2020</v>
      </c>
      <c r="C97" s="49" t="s">
        <v>25</v>
      </c>
      <c r="D97" s="49" t="s">
        <v>25</v>
      </c>
      <c r="E97" s="49" t="s">
        <v>25</v>
      </c>
      <c r="F97" s="49" t="s">
        <v>25</v>
      </c>
      <c r="G97" s="49" t="s">
        <v>25</v>
      </c>
      <c r="H97" s="49" t="s">
        <v>25</v>
      </c>
      <c r="I97" s="49" t="s">
        <v>25</v>
      </c>
      <c r="J97" s="50" t="s">
        <v>25</v>
      </c>
    </row>
    <row r="98" spans="2:10" x14ac:dyDescent="0.35">
      <c r="B98" s="2"/>
      <c r="C98" s="2"/>
      <c r="D98" s="2"/>
      <c r="E98" s="2"/>
      <c r="F98" s="2"/>
      <c r="G98" s="2"/>
      <c r="H98" s="2"/>
      <c r="I98" s="2"/>
      <c r="J98" s="2"/>
    </row>
    <row r="99" spans="2:10" x14ac:dyDescent="0.35">
      <c r="B99" s="51" t="s">
        <v>26</v>
      </c>
      <c r="C99" s="52"/>
      <c r="D99" s="53"/>
      <c r="E99" s="2"/>
      <c r="F99" s="2"/>
      <c r="G99" s="2"/>
      <c r="H99" s="2"/>
      <c r="I99" s="2"/>
      <c r="J99" s="2"/>
    </row>
    <row r="100" spans="2:10" ht="15" thickBot="1" x14ac:dyDescent="0.4">
      <c r="B100" s="51" t="s">
        <v>27</v>
      </c>
      <c r="C100" s="53"/>
      <c r="D100" s="53"/>
      <c r="E100" s="2"/>
      <c r="F100" s="2"/>
      <c r="G100" s="2"/>
      <c r="H100" s="2"/>
      <c r="I100" s="2"/>
      <c r="J100" s="2"/>
    </row>
    <row r="101" spans="2:10" x14ac:dyDescent="0.35">
      <c r="B101" s="54" t="s">
        <v>9</v>
      </c>
      <c r="C101" s="55" t="s">
        <v>28</v>
      </c>
      <c r="D101" s="2"/>
      <c r="E101" s="2"/>
      <c r="F101" s="2"/>
      <c r="G101" s="2"/>
      <c r="H101" s="2"/>
      <c r="I101" s="2"/>
      <c r="J101" s="2"/>
    </row>
    <row r="102" spans="2:10" x14ac:dyDescent="0.35">
      <c r="B102" s="21">
        <v>1900</v>
      </c>
      <c r="C102" s="56" t="s">
        <v>29</v>
      </c>
      <c r="D102" s="2"/>
      <c r="E102" s="2"/>
      <c r="F102" s="2"/>
      <c r="G102" s="2"/>
      <c r="H102" s="2"/>
      <c r="I102" s="2"/>
      <c r="J102" s="2"/>
    </row>
    <row r="103" spans="2:10" x14ac:dyDescent="0.35">
      <c r="B103" s="21">
        <v>1979</v>
      </c>
      <c r="C103" s="56">
        <v>7.5</v>
      </c>
      <c r="D103" s="2"/>
      <c r="E103" s="2"/>
      <c r="F103" s="2"/>
      <c r="G103" s="2"/>
      <c r="H103" s="2"/>
      <c r="I103" s="2"/>
      <c r="J103" s="2"/>
    </row>
    <row r="104" spans="2:10" x14ac:dyDescent="0.35">
      <c r="B104" s="21">
        <v>1980</v>
      </c>
      <c r="C104" s="56">
        <v>5.2</v>
      </c>
      <c r="D104" s="2"/>
      <c r="E104" s="2"/>
      <c r="F104" s="2"/>
      <c r="G104" s="2"/>
      <c r="H104" s="2"/>
      <c r="I104" s="2"/>
      <c r="J104" s="2"/>
    </row>
    <row r="105" spans="2:10" x14ac:dyDescent="0.35">
      <c r="B105" s="21">
        <v>1985</v>
      </c>
      <c r="C105" s="56">
        <v>5.0999999999999996</v>
      </c>
      <c r="D105" s="2"/>
      <c r="E105" s="2"/>
      <c r="F105" s="2"/>
      <c r="G105" s="2"/>
      <c r="H105" s="2"/>
      <c r="I105" s="2"/>
      <c r="J105" s="2"/>
    </row>
    <row r="106" spans="2:10" x14ac:dyDescent="0.35">
      <c r="B106" s="21">
        <v>1987</v>
      </c>
      <c r="C106" s="57">
        <v>6</v>
      </c>
      <c r="D106" s="2"/>
      <c r="E106" s="2"/>
      <c r="F106" s="2"/>
      <c r="G106" s="2"/>
      <c r="H106" s="2"/>
      <c r="I106" s="2"/>
      <c r="J106" s="2"/>
    </row>
    <row r="107" spans="2:10" x14ac:dyDescent="0.35">
      <c r="B107" s="21">
        <v>1991</v>
      </c>
      <c r="C107" s="57">
        <v>5</v>
      </c>
      <c r="D107" s="2"/>
      <c r="E107" s="2"/>
      <c r="F107" s="2"/>
      <c r="G107" s="2"/>
      <c r="H107" s="2"/>
      <c r="I107" s="2"/>
      <c r="J107" s="2"/>
    </row>
    <row r="108" spans="2:10" x14ac:dyDescent="0.35">
      <c r="B108" s="21">
        <v>1994</v>
      </c>
      <c r="C108" s="57">
        <v>5</v>
      </c>
      <c r="D108" s="2"/>
      <c r="E108" s="2"/>
      <c r="F108" s="2"/>
      <c r="G108" s="2"/>
      <c r="H108" s="2"/>
      <c r="I108" s="2"/>
      <c r="J108" s="2"/>
    </row>
    <row r="109" spans="2:10" x14ac:dyDescent="0.35">
      <c r="B109" s="21">
        <v>1998</v>
      </c>
      <c r="C109" s="57">
        <v>4</v>
      </c>
      <c r="D109" s="2"/>
      <c r="E109" s="2"/>
      <c r="F109" s="2"/>
      <c r="G109" s="2"/>
      <c r="H109" s="2"/>
      <c r="I109" s="2"/>
      <c r="J109" s="2"/>
    </row>
    <row r="110" spans="2:10" x14ac:dyDescent="0.35">
      <c r="B110" s="21">
        <v>2004</v>
      </c>
      <c r="C110" s="57">
        <v>2.2999999999999998</v>
      </c>
      <c r="D110" s="2"/>
      <c r="E110" s="2"/>
      <c r="F110" s="2"/>
      <c r="G110" s="2"/>
      <c r="H110" s="2"/>
      <c r="I110" s="2"/>
      <c r="J110" s="2"/>
    </row>
    <row r="111" spans="2:10" x14ac:dyDescent="0.35">
      <c r="B111" s="58">
        <v>2007</v>
      </c>
      <c r="C111" s="59">
        <v>1.2</v>
      </c>
      <c r="D111" s="2"/>
      <c r="E111" s="2"/>
      <c r="F111" s="2"/>
      <c r="G111" s="2"/>
      <c r="H111" s="2"/>
      <c r="I111" s="2"/>
      <c r="J111" s="2"/>
    </row>
    <row r="112" spans="2:10" ht="15" thickBot="1" x14ac:dyDescent="0.4">
      <c r="B112" s="31">
        <v>2010</v>
      </c>
      <c r="C112" s="60">
        <v>0.2</v>
      </c>
      <c r="D112" s="2"/>
      <c r="E112" s="2"/>
      <c r="F112" s="2"/>
      <c r="G112" s="2"/>
      <c r="H112" s="2"/>
      <c r="I112" s="2"/>
      <c r="J112" s="2"/>
    </row>
    <row r="113" spans="2:10" x14ac:dyDescent="0.35">
      <c r="B113" s="53" t="s">
        <v>30</v>
      </c>
      <c r="C113" s="2"/>
      <c r="D113" s="2"/>
      <c r="E113" s="2"/>
      <c r="F113" s="2"/>
      <c r="G113" s="2"/>
      <c r="H113" s="2"/>
      <c r="I113" s="2"/>
      <c r="J113" s="2"/>
    </row>
    <row r="114" spans="2:10" x14ac:dyDescent="0.35">
      <c r="B114" s="2"/>
      <c r="C114" s="2"/>
      <c r="D114" s="2"/>
      <c r="E114" s="2"/>
      <c r="F114" s="2"/>
      <c r="G114" s="2"/>
      <c r="H114" s="2"/>
      <c r="I114" s="2"/>
      <c r="J114" s="2"/>
    </row>
    <row r="115" spans="2:10" x14ac:dyDescent="0.35">
      <c r="B115" s="61" t="s">
        <v>31</v>
      </c>
      <c r="C115" s="2"/>
      <c r="D115" s="2"/>
      <c r="E115" s="2"/>
      <c r="F115" s="2"/>
      <c r="G115" s="2"/>
      <c r="H115" s="2"/>
      <c r="I115" s="2"/>
      <c r="J115" s="2"/>
    </row>
    <row r="116" spans="2:10" x14ac:dyDescent="0.35">
      <c r="B116" s="61" t="s">
        <v>1</v>
      </c>
      <c r="C116" s="2"/>
      <c r="D116" s="2"/>
      <c r="E116" s="2"/>
      <c r="F116" s="2"/>
      <c r="G116" s="2"/>
      <c r="H116" s="2"/>
      <c r="I116" s="2"/>
      <c r="J116" s="2"/>
    </row>
    <row r="117" spans="2:10" x14ac:dyDescent="0.35">
      <c r="B117" s="61" t="s">
        <v>32</v>
      </c>
      <c r="C117" s="2"/>
      <c r="D117" s="2"/>
      <c r="E117" s="2"/>
      <c r="F117" s="2"/>
      <c r="G117" s="2"/>
      <c r="H117" s="2"/>
      <c r="I117" s="2"/>
      <c r="J117" s="2"/>
    </row>
    <row r="118" spans="2:10" x14ac:dyDescent="0.35">
      <c r="B118" s="61" t="s">
        <v>2</v>
      </c>
      <c r="C118" s="2"/>
      <c r="D118" s="2"/>
      <c r="E118" s="2"/>
      <c r="F118" s="2"/>
      <c r="G118" s="2"/>
      <c r="H118" s="2"/>
      <c r="I118" s="2"/>
      <c r="J118" s="2"/>
    </row>
    <row r="119" spans="2:10" x14ac:dyDescent="0.35">
      <c r="B119" s="61" t="s">
        <v>33</v>
      </c>
      <c r="C119" s="2"/>
      <c r="D119" s="2"/>
      <c r="E119" s="2"/>
      <c r="F119" s="2"/>
      <c r="G119" s="2"/>
      <c r="H119" s="2"/>
      <c r="I119" s="2"/>
      <c r="J119" s="2"/>
    </row>
    <row r="120" spans="2:10" x14ac:dyDescent="0.35">
      <c r="B120" s="61" t="s">
        <v>34</v>
      </c>
      <c r="C120" s="2"/>
      <c r="D120" s="2"/>
      <c r="E120" s="2"/>
      <c r="F120" s="2"/>
      <c r="G120" s="2"/>
      <c r="H120" s="2"/>
      <c r="I120" s="2"/>
      <c r="J120" s="2"/>
    </row>
    <row r="121" spans="2:10" x14ac:dyDescent="0.35">
      <c r="B121" s="61" t="s">
        <v>35</v>
      </c>
      <c r="C121" s="2"/>
      <c r="D121" s="2"/>
      <c r="E121" s="2"/>
      <c r="F121" s="2"/>
      <c r="G121" s="2"/>
      <c r="H121" s="2"/>
      <c r="I121" s="2"/>
      <c r="J121" s="2"/>
    </row>
    <row r="122" spans="2:10" x14ac:dyDescent="0.35">
      <c r="B122" s="2"/>
      <c r="C122" s="2"/>
      <c r="D122" s="2"/>
      <c r="E122" s="2"/>
      <c r="F122" s="2"/>
      <c r="G122" s="2"/>
      <c r="H122" s="2"/>
      <c r="I122" s="2"/>
      <c r="J122" s="2"/>
    </row>
    <row r="123" spans="2:10" x14ac:dyDescent="0.35">
      <c r="B123" s="61" t="s">
        <v>36</v>
      </c>
      <c r="C123" s="2"/>
      <c r="D123" s="2"/>
      <c r="E123" s="2"/>
      <c r="F123" s="2"/>
      <c r="G123" s="2"/>
      <c r="H123" s="2"/>
      <c r="I123" s="2"/>
      <c r="J123" s="2"/>
    </row>
    <row r="124" spans="2:10" x14ac:dyDescent="0.35">
      <c r="B124" s="62" t="s">
        <v>37</v>
      </c>
      <c r="C124" s="2"/>
      <c r="D124" s="2"/>
      <c r="E124" s="2"/>
      <c r="F124" s="2"/>
      <c r="G124" s="2"/>
      <c r="H124" s="2"/>
      <c r="I124" s="2"/>
      <c r="J124" s="2"/>
    </row>
    <row r="125" spans="2:10" x14ac:dyDescent="0.35">
      <c r="B125" s="62" t="s">
        <v>38</v>
      </c>
      <c r="C125" s="2"/>
      <c r="D125" s="2"/>
      <c r="E125" s="2"/>
      <c r="F125" s="2"/>
      <c r="G125" s="2"/>
      <c r="H125" s="2"/>
      <c r="I125" s="2"/>
      <c r="J125" s="2"/>
    </row>
    <row r="126" spans="2:10" x14ac:dyDescent="0.35">
      <c r="B126" s="62" t="s">
        <v>39</v>
      </c>
      <c r="C126" s="2"/>
      <c r="D126" s="2"/>
      <c r="E126" s="2"/>
      <c r="F126" s="2"/>
      <c r="G126" s="2"/>
      <c r="H126" s="2"/>
      <c r="I126" s="2"/>
      <c r="J126" s="2"/>
    </row>
    <row r="127" spans="2:10" x14ac:dyDescent="0.35">
      <c r="B127" s="2"/>
      <c r="C127" s="2"/>
      <c r="D127" s="2"/>
      <c r="E127" s="2"/>
      <c r="F127" s="2"/>
      <c r="G127" s="2"/>
      <c r="H127" s="2"/>
      <c r="I127" s="2"/>
      <c r="J127" s="2"/>
    </row>
    <row r="128" spans="2:10" x14ac:dyDescent="0.35">
      <c r="B128" s="61" t="s">
        <v>40</v>
      </c>
      <c r="C128" s="2"/>
      <c r="D128" s="2"/>
      <c r="E128" s="2"/>
      <c r="F128" s="2"/>
      <c r="G128" s="2"/>
      <c r="H128" s="2"/>
      <c r="I128" s="2"/>
      <c r="J128" s="2"/>
    </row>
    <row r="129" spans="2:10" x14ac:dyDescent="0.35">
      <c r="B129" s="2" t="s">
        <v>41</v>
      </c>
      <c r="C129" s="2"/>
      <c r="D129" s="2"/>
      <c r="E129" s="2"/>
      <c r="F129" s="2"/>
      <c r="G129" s="2"/>
      <c r="H129" s="2"/>
      <c r="I129" s="2"/>
      <c r="J129" s="2"/>
    </row>
    <row r="130" spans="2:10" x14ac:dyDescent="0.35">
      <c r="B130" s="2" t="s">
        <v>42</v>
      </c>
      <c r="C130" s="2"/>
      <c r="D130" s="2"/>
      <c r="E130" s="2"/>
      <c r="F130" s="2"/>
      <c r="G130" s="2"/>
      <c r="H130" s="2"/>
      <c r="I130" s="2"/>
      <c r="J130" s="2"/>
    </row>
    <row r="131" spans="2:10" x14ac:dyDescent="0.35">
      <c r="B131" s="2"/>
      <c r="C131" s="2"/>
      <c r="D131" s="2"/>
      <c r="E131" s="2"/>
      <c r="F131" s="2"/>
      <c r="G131" s="2"/>
      <c r="H131" s="2"/>
      <c r="I131" s="2"/>
      <c r="J131" s="2"/>
    </row>
    <row r="132" spans="2:10" x14ac:dyDescent="0.35">
      <c r="B132" s="61" t="s">
        <v>43</v>
      </c>
      <c r="C132" s="2"/>
      <c r="D132" s="2"/>
      <c r="E132" s="2"/>
      <c r="F132" s="2"/>
      <c r="G132" s="2"/>
      <c r="H132" s="2"/>
      <c r="I132" s="2"/>
      <c r="J132" s="2"/>
    </row>
    <row r="133" spans="2:10" x14ac:dyDescent="0.35">
      <c r="B133" s="2" t="s">
        <v>44</v>
      </c>
      <c r="C133" s="2"/>
      <c r="D133" s="2"/>
      <c r="E133" s="2"/>
      <c r="F133" s="2"/>
      <c r="G133" s="2"/>
      <c r="H133" s="2"/>
      <c r="I133" s="2"/>
      <c r="J133" s="2"/>
    </row>
    <row r="134" spans="2:10" x14ac:dyDescent="0.35">
      <c r="B134" s="2" t="s">
        <v>45</v>
      </c>
      <c r="C134" s="2"/>
      <c r="D134" s="2"/>
      <c r="E134" s="2"/>
      <c r="F134" s="2"/>
      <c r="G134" s="2"/>
      <c r="H134" s="2"/>
      <c r="I134" s="2"/>
      <c r="J134" s="2"/>
    </row>
    <row r="135" spans="2:10" x14ac:dyDescent="0.35">
      <c r="B135" s="2"/>
      <c r="C135" s="2"/>
      <c r="D135" s="2"/>
      <c r="E135" s="2"/>
      <c r="F135" s="2"/>
      <c r="G135" s="2"/>
      <c r="H135" s="2"/>
      <c r="I135" s="2"/>
      <c r="J135" s="2"/>
    </row>
    <row r="136" spans="2:10" x14ac:dyDescent="0.35">
      <c r="B136" s="61" t="s">
        <v>89</v>
      </c>
      <c r="C136" s="2"/>
      <c r="D136" s="2"/>
      <c r="E136" s="2"/>
      <c r="F136" s="2"/>
      <c r="G136" s="2"/>
      <c r="H136" s="2"/>
      <c r="I136" s="2"/>
      <c r="J136" s="2"/>
    </row>
    <row r="137" spans="2:10" x14ac:dyDescent="0.35">
      <c r="B137" s="2" t="s">
        <v>86</v>
      </c>
      <c r="C137" s="2"/>
      <c r="D137" s="2"/>
      <c r="E137" s="2"/>
      <c r="F137" s="2"/>
      <c r="G137" s="2"/>
      <c r="H137" s="2"/>
      <c r="I137" s="2"/>
      <c r="J137" s="2"/>
    </row>
    <row r="138" spans="2:10" x14ac:dyDescent="0.35">
      <c r="B138" s="2" t="s">
        <v>90</v>
      </c>
      <c r="C138" s="2"/>
      <c r="D138" s="2"/>
      <c r="E138" s="2"/>
      <c r="F138" s="2"/>
      <c r="G138" s="2"/>
      <c r="H138" s="2"/>
      <c r="I138" s="2"/>
      <c r="J138" s="2"/>
    </row>
    <row r="139" spans="2:10" x14ac:dyDescent="0.35">
      <c r="B139" s="2" t="s">
        <v>93</v>
      </c>
      <c r="C139" s="2"/>
      <c r="D139" s="2"/>
      <c r="E139" s="2"/>
      <c r="F139" s="2"/>
      <c r="G139" s="2"/>
      <c r="H139" s="2"/>
      <c r="I139" s="2"/>
      <c r="J139" s="2"/>
    </row>
    <row r="140" spans="2:10" x14ac:dyDescent="0.35">
      <c r="B140" s="2" t="s">
        <v>91</v>
      </c>
      <c r="C140" s="2"/>
      <c r="D140" s="2"/>
      <c r="E140" s="2"/>
      <c r="F140" s="2"/>
      <c r="G140" s="2"/>
      <c r="H140" s="2"/>
      <c r="I140" s="2"/>
      <c r="J140" s="2"/>
    </row>
    <row r="141" spans="2:10" x14ac:dyDescent="0.35">
      <c r="B141" s="2" t="s">
        <v>95</v>
      </c>
      <c r="C141" s="2"/>
      <c r="D141" s="2"/>
      <c r="E141" s="2"/>
      <c r="F141" s="2"/>
      <c r="G141" s="2"/>
      <c r="H141" s="2"/>
      <c r="I141" s="2"/>
      <c r="J141" s="2"/>
    </row>
    <row r="142" spans="2:10" x14ac:dyDescent="0.35">
      <c r="B142" s="2" t="s">
        <v>96</v>
      </c>
      <c r="C142" s="2"/>
      <c r="D142" s="2"/>
      <c r="E142" s="2"/>
      <c r="F142" s="2"/>
      <c r="G142" s="2"/>
      <c r="H142" s="2"/>
      <c r="I142" s="2"/>
      <c r="J142" s="2"/>
    </row>
    <row r="143" spans="2:10" x14ac:dyDescent="0.35">
      <c r="B143" s="2" t="s">
        <v>92</v>
      </c>
    </row>
    <row r="144" spans="2:10" x14ac:dyDescent="0.35">
      <c r="B144" s="2"/>
    </row>
    <row r="146" spans="2:3" x14ac:dyDescent="0.35">
      <c r="B146" s="77" t="s">
        <v>41</v>
      </c>
      <c r="C146" t="s">
        <v>42</v>
      </c>
    </row>
    <row r="147" spans="2:3" x14ac:dyDescent="0.35">
      <c r="B147" s="76"/>
      <c r="C147" t="s">
        <v>60</v>
      </c>
    </row>
    <row r="148" spans="2:3" x14ac:dyDescent="0.35">
      <c r="B148" s="76"/>
      <c r="C148" t="s">
        <v>46</v>
      </c>
    </row>
    <row r="149" spans="2:3" x14ac:dyDescent="0.35">
      <c r="B149" s="76"/>
      <c r="C149" t="s">
        <v>61</v>
      </c>
    </row>
  </sheetData>
  <mergeCells count="7">
    <mergeCell ref="C65:J65"/>
    <mergeCell ref="C13:I13"/>
    <mergeCell ref="B24:J24"/>
    <mergeCell ref="C25:J25"/>
    <mergeCell ref="C27:J27"/>
    <mergeCell ref="B62:J62"/>
    <mergeCell ref="C63:J6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Compliance Plan</vt:lpstr>
      <vt:lpstr>Source Data</vt:lpstr>
      <vt:lpstr>No</vt:lpstr>
      <vt:lpstr>Yes</vt:lpstr>
    </vt:vector>
  </TitlesOfParts>
  <Company>South Coast A.Q.M.D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Alyssa Yan</dc:creator>
  <cp:lastModifiedBy>Alyssa Yan</cp:lastModifiedBy>
  <cp:lastPrinted>2020-02-07T23:53:40Z</cp:lastPrinted>
  <dcterms:created xsi:type="dcterms:W3CDTF">2019-08-01T21:22:25Z</dcterms:created>
  <dcterms:modified xsi:type="dcterms:W3CDTF">2020-09-01T16:19:46Z</dcterms:modified>
</cp:coreProperties>
</file>