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1">'Sheet2'!$A$1:$J$45</definedName>
    <definedName name="_xlnm.Print_Area" localSheetId="2">'Sheet3'!$A$1:$J$42</definedName>
    <definedName name="_xlnm.Print_Area" localSheetId="3">'Sheet4'!$A$1:$J$45</definedName>
  </definedNames>
  <calcPr fullCalcOnLoad="1"/>
</workbook>
</file>

<file path=xl/sharedStrings.xml><?xml version="1.0" encoding="utf-8"?>
<sst xmlns="http://schemas.openxmlformats.org/spreadsheetml/2006/main" count="192" uniqueCount="75">
  <si>
    <t>On-Road Motor Vehicles</t>
  </si>
  <si>
    <t>Compressor</t>
  </si>
  <si>
    <t>Crane</t>
  </si>
  <si>
    <t>CO</t>
  </si>
  <si>
    <t>VOC</t>
  </si>
  <si>
    <t>NOx</t>
  </si>
  <si>
    <t>PM10</t>
  </si>
  <si>
    <t>EMISSION SOURCE</t>
  </si>
  <si>
    <t>(lbs/day)</t>
  </si>
  <si>
    <t>On-Road Mobile Source Emission Factors</t>
  </si>
  <si>
    <t>(lbs/mile)</t>
  </si>
  <si>
    <t>Delivery Trucks</t>
  </si>
  <si>
    <t>Crew/Tool Trucks</t>
  </si>
  <si>
    <t>SOx</t>
  </si>
  <si>
    <t>Source: EMFAC2000 Ver. 2.02</t>
  </si>
  <si>
    <t>(lbs/hp-hr)</t>
  </si>
  <si>
    <t>Construction Equipment Emission Factors</t>
  </si>
  <si>
    <t>Construction Equipment Load Factors (LF) and Horsepower (HP)</t>
  </si>
  <si>
    <t>LF</t>
  </si>
  <si>
    <t>HP</t>
  </si>
  <si>
    <t>EF= emission factor; BHP = brake-horsepower; LF = load factor; H = hours of operation; N = number of equipment</t>
  </si>
  <si>
    <t>Construction Equipment Emissions (lb/day) = EF x BHP x LF x H x N</t>
  </si>
  <si>
    <r>
      <t>Delivery Vehicles</t>
    </r>
    <r>
      <rPr>
        <vertAlign val="superscript"/>
        <sz val="9"/>
        <rFont val="Arial"/>
        <family val="2"/>
      </rPr>
      <t>2</t>
    </r>
  </si>
  <si>
    <r>
      <t>Crew/Tool Vehicles</t>
    </r>
    <r>
      <rPr>
        <vertAlign val="superscript"/>
        <sz val="9"/>
        <rFont val="Arial"/>
        <family val="2"/>
      </rPr>
      <t>3</t>
    </r>
  </si>
  <si>
    <r>
      <t>Compressor</t>
    </r>
    <r>
      <rPr>
        <vertAlign val="superscript"/>
        <sz val="9"/>
        <rFont val="Arial"/>
        <family val="2"/>
      </rPr>
      <t>4</t>
    </r>
  </si>
  <si>
    <r>
      <t>Crane</t>
    </r>
    <r>
      <rPr>
        <vertAlign val="superscript"/>
        <sz val="9"/>
        <rFont val="Arial"/>
        <family val="2"/>
      </rPr>
      <t>5</t>
    </r>
  </si>
  <si>
    <r>
      <t>1</t>
    </r>
    <r>
      <rPr>
        <sz val="8"/>
        <rFont val="Arial"/>
        <family val="2"/>
      </rPr>
      <t>Assumes 3 projects constructed on the "worst-case" day</t>
    </r>
  </si>
  <si>
    <t>Generator</t>
  </si>
  <si>
    <r>
      <t>Crane</t>
    </r>
    <r>
      <rPr>
        <vertAlign val="superscript"/>
        <sz val="10"/>
        <rFont val="Arial"/>
        <family val="2"/>
      </rPr>
      <t>1</t>
    </r>
  </si>
  <si>
    <r>
      <t>Forklift</t>
    </r>
    <r>
      <rPr>
        <vertAlign val="superscript"/>
        <sz val="10"/>
        <rFont val="Arial"/>
        <family val="2"/>
      </rPr>
      <t>2</t>
    </r>
  </si>
  <si>
    <r>
      <t>2</t>
    </r>
    <r>
      <rPr>
        <sz val="8"/>
        <rFont val="Arial"/>
        <family val="2"/>
      </rPr>
      <t>Source: SCAQMD CEQA Air Quality Handbook, Table A9-8-A (diesel)</t>
    </r>
  </si>
  <si>
    <r>
      <t>1</t>
    </r>
    <r>
      <rPr>
        <sz val="8"/>
        <rFont val="Arial"/>
        <family val="2"/>
      </rPr>
      <t>Source: SCAQMD CEQA Air Quality Handbook, Table A9-8-B (diesel)</t>
    </r>
  </si>
  <si>
    <r>
      <t>Generator</t>
    </r>
    <r>
      <rPr>
        <vertAlign val="superscript"/>
        <sz val="10"/>
        <rFont val="Arial"/>
        <family val="2"/>
      </rPr>
      <t>1</t>
    </r>
  </si>
  <si>
    <r>
      <t>Generator</t>
    </r>
    <r>
      <rPr>
        <vertAlign val="superscript"/>
        <sz val="9"/>
        <rFont val="Arial"/>
        <family val="2"/>
      </rPr>
      <t>4</t>
    </r>
  </si>
  <si>
    <t>Construction Equipment* Emissions (lb/day) = EF x BHP x LF x H x N</t>
  </si>
  <si>
    <r>
      <t>Forklift</t>
    </r>
    <r>
      <rPr>
        <vertAlign val="superscript"/>
        <sz val="9"/>
        <rFont val="Arial"/>
        <family val="2"/>
      </rPr>
      <t>4</t>
    </r>
  </si>
  <si>
    <t>On-Road Motor Vehcile Emisions (lb/day) = EF x M x N (EF = emission factor; M = miles per day, N= number of vehicles)</t>
  </si>
  <si>
    <t>* except forklift emissions (lb/day) = EF x H x N</t>
  </si>
  <si>
    <t>INSTALLATION OF DOMES ON EXTERNAL FLOATING ROOF TANKS</t>
  </si>
  <si>
    <t>On-Road Motor Vehcile Emisions (lb/day) = EF x M  x N (EF = emission factor; M = miles/day; N = number of trucks)</t>
  </si>
  <si>
    <t>Equipment</t>
  </si>
  <si>
    <t>UPGRADE COVERS, SEALS, GASKETS, ETC.</t>
  </si>
  <si>
    <r>
      <t>1</t>
    </r>
    <r>
      <rPr>
        <sz val="8"/>
        <rFont val="Arial"/>
        <family val="2"/>
      </rPr>
      <t>Assumes 5 projects constructed on the "worst-case" day</t>
    </r>
  </si>
  <si>
    <t>Upgrade Seals, Gaskets, Covers</t>
  </si>
  <si>
    <t>On-Road Motor Vehicles Emissions</t>
  </si>
  <si>
    <t>Delivery Vehicles</t>
  </si>
  <si>
    <t>Onsite Construction Equipment</t>
  </si>
  <si>
    <t>On-Site Construction Equipment</t>
  </si>
  <si>
    <t>Forklift</t>
  </si>
  <si>
    <t>FIXED ROOF TANKS CONVERTED TO INTERNAL FLOATING ROOF TANKS</t>
  </si>
  <si>
    <t>Source: SCAQMD CEQA Air Quality Handbook, Table A9-8-B (diesel)</t>
  </si>
  <si>
    <t>TOTAL</t>
  </si>
  <si>
    <t>On-Road Subtotal</t>
  </si>
  <si>
    <t>Convert Fixed Roof to Internal Floating Roof Tanks</t>
  </si>
  <si>
    <t>T O</t>
  </si>
  <si>
    <t>T A L</t>
  </si>
  <si>
    <t>Signficance</t>
  </si>
  <si>
    <t>Thresholds (lbs/day)</t>
  </si>
  <si>
    <t>CONSTRUCTION EMISSIONS SUMMARY</t>
  </si>
  <si>
    <t>day)</t>
  </si>
  <si>
    <t>On-Site Subtotal</t>
  </si>
  <si>
    <t>(lbs /</t>
  </si>
  <si>
    <t>Add Domes to External Floating Roof Tanks</t>
  </si>
  <si>
    <t>Table D-1</t>
  </si>
  <si>
    <t>TABLE D-2</t>
  </si>
  <si>
    <t>TABLE D-3</t>
  </si>
  <si>
    <t>TABLE D-4</t>
  </si>
  <si>
    <r>
      <t>Crew/Tool Vehicles (commute trips)</t>
    </r>
    <r>
      <rPr>
        <vertAlign val="superscript"/>
        <sz val="9"/>
        <rFont val="Arial"/>
        <family val="2"/>
      </rPr>
      <t>3</t>
    </r>
  </si>
  <si>
    <r>
      <t>CONSTRUCTION EMISSIONS - PEAK "WORST CASE" DAY</t>
    </r>
    <r>
      <rPr>
        <b/>
        <vertAlign val="superscript"/>
        <sz val="9"/>
        <rFont val="Arial"/>
        <family val="2"/>
      </rPr>
      <t>1</t>
    </r>
  </si>
  <si>
    <r>
      <t>2</t>
    </r>
    <r>
      <rPr>
        <sz val="8"/>
        <rFont val="Arial"/>
        <family val="2"/>
      </rPr>
      <t xml:space="preserve">Assumes 2 trucks each at 50 miles/day/project;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Assumes 9 trips at 40 miles/day/project</t>
    </r>
  </si>
  <si>
    <r>
      <t>4</t>
    </r>
    <r>
      <rPr>
        <sz val="8"/>
        <rFont val="Arial"/>
        <family val="2"/>
      </rPr>
      <t xml:space="preserve">Assumes 1 piece at 8 hours of operation/day/project;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Assumes 1 piece at 4 hours operation/day/project</t>
    </r>
  </si>
  <si>
    <r>
      <t>2</t>
    </r>
    <r>
      <rPr>
        <sz val="8"/>
        <rFont val="Arial"/>
        <family val="2"/>
      </rPr>
      <t>Assumes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1 truck at 50 miles/day/project; 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10 trucks each at 40 miles/day/project</t>
    </r>
  </si>
  <si>
    <r>
      <t>4</t>
    </r>
    <r>
      <rPr>
        <sz val="8"/>
        <rFont val="Arial"/>
        <family val="2"/>
      </rPr>
      <t xml:space="preserve">Assumes 8 hours of operation/day/project;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Assumes 4 hours operation/day/project</t>
    </r>
  </si>
  <si>
    <r>
      <t xml:space="preserve">2 </t>
    </r>
    <r>
      <rPr>
        <sz val="8"/>
        <rFont val="Arial"/>
        <family val="2"/>
      </rPr>
      <t xml:space="preserve">3 trucks each at 50 miles/day/project; 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7 trucks each at 40 miles/day/project</t>
    </r>
  </si>
  <si>
    <r>
      <t>1</t>
    </r>
    <r>
      <rPr>
        <sz val="8"/>
        <rFont val="Arial"/>
        <family val="2"/>
      </rPr>
      <t>Assumes 1 project constructed on the "worst-case" day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</si>
</sst>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 applyProtection="1">
      <alignment/>
      <protection hidden="1" locked="0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/>
    </xf>
    <xf numFmtId="9" fontId="0" fillId="0" borderId="0" xfId="19" applyBorder="1" applyAlignment="1">
      <alignment horizontal="center"/>
    </xf>
    <xf numFmtId="9" fontId="0" fillId="0" borderId="8" xfId="19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30" xfId="0" applyBorder="1" applyAlignment="1">
      <alignment/>
    </xf>
    <xf numFmtId="9" fontId="0" fillId="0" borderId="10" xfId="0" applyNumberForma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9" fontId="0" fillId="0" borderId="11" xfId="19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9" fontId="0" fillId="0" borderId="0" xfId="0" applyNumberFormat="1" applyBorder="1" applyAlignment="1">
      <alignment horizontal="center"/>
    </xf>
    <xf numFmtId="0" fontId="1" fillId="0" borderId="22" xfId="0" applyFont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32" xfId="0" applyFill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/>
    </xf>
    <xf numFmtId="0" fontId="0" fillId="2" borderId="3" xfId="0" applyFill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8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2" borderId="39" xfId="0" applyFont="1" applyFill="1" applyBorder="1" applyAlignment="1">
      <alignment horizontal="right"/>
    </xf>
    <xf numFmtId="0" fontId="8" fillId="2" borderId="40" xfId="0" applyFont="1" applyFill="1" applyBorder="1" applyAlignment="1">
      <alignment horizontal="left"/>
    </xf>
    <xf numFmtId="1" fontId="8" fillId="2" borderId="40" xfId="0" applyNumberFormat="1" applyFont="1" applyFill="1" applyBorder="1" applyAlignment="1">
      <alignment horizontal="center"/>
    </xf>
    <xf numFmtId="1" fontId="8" fillId="2" borderId="41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0" fontId="1" fillId="2" borderId="32" xfId="0" applyFont="1" applyFill="1" applyBorder="1" applyAlignment="1">
      <alignment/>
    </xf>
    <xf numFmtId="1" fontId="1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 horizontal="left" indent="2"/>
    </xf>
    <xf numFmtId="0" fontId="0" fillId="0" borderId="44" xfId="0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 locked="0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left" indent="1"/>
      <protection hidden="1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4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A1" sqref="A1"/>
    </sheetView>
  </sheetViews>
  <sheetFormatPr defaultColWidth="9.140625" defaultRowHeight="12.75"/>
  <cols>
    <col min="4" max="4" width="9.57421875" style="0" bestFit="1" customWidth="1"/>
    <col min="5" max="5" width="9.28125" style="0" bestFit="1" customWidth="1"/>
    <col min="6" max="6" width="9.57421875" style="0" bestFit="1" customWidth="1"/>
    <col min="7" max="8" width="9.28125" style="0" bestFit="1" customWidth="1"/>
  </cols>
  <sheetData>
    <row r="1" ht="12.75">
      <c r="D1" s="107" t="s">
        <v>63</v>
      </c>
    </row>
    <row r="2" spans="2:8" ht="15">
      <c r="B2" s="1"/>
      <c r="C2" s="65" t="s">
        <v>58</v>
      </c>
      <c r="D2" s="70"/>
      <c r="E2" s="70"/>
      <c r="F2" s="70"/>
      <c r="G2" s="70"/>
      <c r="H2" s="70"/>
    </row>
    <row r="3" spans="2:8" ht="12.75">
      <c r="B3" s="70"/>
      <c r="C3" s="1"/>
      <c r="D3" s="71" t="s">
        <v>61</v>
      </c>
      <c r="E3" s="70" t="s">
        <v>59</v>
      </c>
      <c r="F3" s="70"/>
      <c r="G3" s="70"/>
      <c r="H3" s="70"/>
    </row>
    <row r="4" spans="2:8" ht="13.5" thickBot="1">
      <c r="B4" s="70"/>
      <c r="C4" s="1"/>
      <c r="D4" s="71"/>
      <c r="E4" s="70"/>
      <c r="F4" s="70"/>
      <c r="G4" s="70"/>
      <c r="H4" s="70"/>
    </row>
    <row r="5" spans="2:8" ht="17.25" thickBot="1" thickTop="1">
      <c r="B5" s="89"/>
      <c r="C5" s="90"/>
      <c r="D5" s="91" t="s">
        <v>3</v>
      </c>
      <c r="E5" s="91" t="s">
        <v>4</v>
      </c>
      <c r="F5" s="91" t="s">
        <v>5</v>
      </c>
      <c r="G5" s="91" t="s">
        <v>13</v>
      </c>
      <c r="H5" s="92" t="s">
        <v>6</v>
      </c>
    </row>
    <row r="6" spans="2:8" ht="15">
      <c r="B6" s="57"/>
      <c r="C6" s="58"/>
      <c r="D6" s="59"/>
      <c r="E6" s="59"/>
      <c r="F6" s="59"/>
      <c r="G6" s="59"/>
      <c r="H6" s="60"/>
    </row>
    <row r="7" spans="2:8" ht="15">
      <c r="B7" s="57"/>
      <c r="C7" s="61" t="s">
        <v>44</v>
      </c>
      <c r="D7" s="59"/>
      <c r="E7" s="59"/>
      <c r="F7" s="59"/>
      <c r="G7" s="59"/>
      <c r="H7" s="60"/>
    </row>
    <row r="8" spans="2:8" ht="14.25">
      <c r="B8" s="62" t="s">
        <v>62</v>
      </c>
      <c r="C8" s="58"/>
      <c r="D8" s="63"/>
      <c r="E8" s="63"/>
      <c r="F8" s="63"/>
      <c r="G8" s="63"/>
      <c r="H8" s="64"/>
    </row>
    <row r="9" spans="2:8" ht="14.25">
      <c r="B9" s="82" t="s">
        <v>45</v>
      </c>
      <c r="C9" s="58"/>
      <c r="D9" s="63">
        <f>+Sheet2!E8</f>
        <v>26.338499999999996</v>
      </c>
      <c r="E9" s="63">
        <f>+Sheet2!F8</f>
        <v>2.7405</v>
      </c>
      <c r="F9" s="63">
        <f>+Sheet2!G8</f>
        <v>13.878</v>
      </c>
      <c r="G9" s="63">
        <f>+Sheet2!H8</f>
        <v>0.10800000000000001</v>
      </c>
      <c r="H9" s="64">
        <f>+Sheet2!I8</f>
        <v>0.33299999999999996</v>
      </c>
    </row>
    <row r="10" spans="2:8" ht="14.25">
      <c r="B10" s="82" t="s">
        <v>12</v>
      </c>
      <c r="C10" s="58"/>
      <c r="D10" s="63">
        <f>+Sheet2!E9</f>
        <v>17.9256</v>
      </c>
      <c r="E10" s="63">
        <f>+Sheet2!F9</f>
        <v>2.0496</v>
      </c>
      <c r="F10" s="63">
        <f>+Sheet2!G9</f>
        <v>1.806</v>
      </c>
      <c r="G10" s="63">
        <f>+Sheet2!H9</f>
        <v>0.0084</v>
      </c>
      <c r="H10" s="64">
        <f>+Sheet2!I9</f>
        <v>0.084</v>
      </c>
    </row>
    <row r="11" spans="1:8" ht="14.25">
      <c r="A11" s="3"/>
      <c r="B11" s="57"/>
      <c r="C11" s="58"/>
      <c r="D11" s="63"/>
      <c r="E11" s="63"/>
      <c r="F11" s="63"/>
      <c r="G11" s="63"/>
      <c r="H11" s="64"/>
    </row>
    <row r="12" spans="2:8" ht="14.25">
      <c r="B12" s="62" t="s">
        <v>53</v>
      </c>
      <c r="C12" s="58"/>
      <c r="D12" s="63"/>
      <c r="E12" s="63"/>
      <c r="F12" s="63"/>
      <c r="G12" s="63"/>
      <c r="H12" s="64"/>
    </row>
    <row r="13" spans="1:8" ht="14.25">
      <c r="A13" s="49"/>
      <c r="B13" s="82" t="s">
        <v>45</v>
      </c>
      <c r="C13" s="58"/>
      <c r="D13" s="63">
        <f>+Sheet3!E7</f>
        <v>5.853</v>
      </c>
      <c r="E13" s="63">
        <f>+Sheet3!F7</f>
        <v>0.609</v>
      </c>
      <c r="F13" s="63">
        <f>+Sheet3!G7</f>
        <v>3.084</v>
      </c>
      <c r="G13" s="63">
        <f>+Sheet3!H7</f>
        <v>0.024</v>
      </c>
      <c r="H13" s="64">
        <f>+Sheet3!I7</f>
        <v>0.074</v>
      </c>
    </row>
    <row r="14" spans="1:8" ht="14.25">
      <c r="A14" s="49"/>
      <c r="B14" s="82" t="s">
        <v>12</v>
      </c>
      <c r="C14" s="58"/>
      <c r="D14" s="63">
        <f>+Sheet3!E8</f>
        <v>7.6824</v>
      </c>
      <c r="E14" s="63">
        <f>+Sheet3!F8</f>
        <v>0.8784</v>
      </c>
      <c r="F14" s="63">
        <f>+Sheet3!G8</f>
        <v>0.7739999999999999</v>
      </c>
      <c r="G14" s="63">
        <f>+Sheet3!H8</f>
        <v>0.0036000000000000003</v>
      </c>
      <c r="H14" s="64">
        <f>+Sheet3!I8</f>
        <v>0.036000000000000004</v>
      </c>
    </row>
    <row r="15" spans="1:8" ht="14.25">
      <c r="A15" s="49"/>
      <c r="B15" s="57"/>
      <c r="C15" s="58"/>
      <c r="D15" s="63"/>
      <c r="E15" s="63"/>
      <c r="F15" s="63"/>
      <c r="G15" s="63"/>
      <c r="H15" s="64"/>
    </row>
    <row r="16" spans="2:8" ht="14.25">
      <c r="B16" s="62" t="s">
        <v>43</v>
      </c>
      <c r="C16" s="58"/>
      <c r="D16" s="63"/>
      <c r="E16" s="63"/>
      <c r="F16" s="63"/>
      <c r="G16" s="63"/>
      <c r="H16" s="64"/>
    </row>
    <row r="17" spans="1:8" ht="14.25">
      <c r="A17" s="3"/>
      <c r="B17" s="82" t="s">
        <v>45</v>
      </c>
      <c r="C17" s="58"/>
      <c r="D17" s="63">
        <f>+Sheet4!E8</f>
        <v>14.6325</v>
      </c>
      <c r="E17" s="63">
        <f>+Sheet4!F8</f>
        <v>1.5225</v>
      </c>
      <c r="F17" s="63">
        <f>+Sheet4!G8</f>
        <v>7.71</v>
      </c>
      <c r="G17" s="63">
        <f>+Sheet4!H8</f>
        <v>0.06</v>
      </c>
      <c r="H17" s="64">
        <f>+Sheet4!I8</f>
        <v>0.185</v>
      </c>
    </row>
    <row r="18" spans="1:10" ht="14.25">
      <c r="A18" s="3"/>
      <c r="B18" s="82" t="s">
        <v>12</v>
      </c>
      <c r="C18" s="58"/>
      <c r="D18" s="63">
        <f>+Sheet4!E9</f>
        <v>42.68</v>
      </c>
      <c r="E18" s="63">
        <f>+Sheet4!F9</f>
        <v>4.88</v>
      </c>
      <c r="F18" s="63">
        <f>+Sheet4!G9</f>
        <v>4.299999999999999</v>
      </c>
      <c r="G18" s="63">
        <f>+Sheet4!H9</f>
        <v>0.02</v>
      </c>
      <c r="H18" s="64">
        <f>+Sheet4!I9</f>
        <v>0.2</v>
      </c>
      <c r="I18" s="3"/>
      <c r="J18" s="20"/>
    </row>
    <row r="19" spans="1:10" ht="14.25">
      <c r="A19" s="3"/>
      <c r="B19" s="57"/>
      <c r="C19" s="58"/>
      <c r="D19" s="63"/>
      <c r="E19" s="63"/>
      <c r="F19" s="63"/>
      <c r="G19" s="63"/>
      <c r="H19" s="64"/>
      <c r="I19" s="3"/>
      <c r="J19" s="3"/>
    </row>
    <row r="20" spans="1:10" ht="14.25">
      <c r="A20" s="3"/>
      <c r="B20" s="57"/>
      <c r="C20" s="58"/>
      <c r="D20" s="83"/>
      <c r="E20" s="83"/>
      <c r="F20" s="83"/>
      <c r="G20" s="83"/>
      <c r="H20" s="84"/>
      <c r="I20" s="3"/>
      <c r="J20" s="3"/>
    </row>
    <row r="21" spans="1:10" ht="15">
      <c r="A21" s="22"/>
      <c r="B21" s="74" t="s">
        <v>52</v>
      </c>
      <c r="C21" s="75"/>
      <c r="D21" s="76">
        <f>SUM(D9,D10,D13,D14,D17,D18)</f>
        <v>115.112</v>
      </c>
      <c r="E21" s="76">
        <f>SUM(E9,E10,E13,E14,E17,E18)</f>
        <v>12.68</v>
      </c>
      <c r="F21" s="76">
        <f>SUM(F9,F10,F13,F14,F17,F18)</f>
        <v>31.552</v>
      </c>
      <c r="G21" s="76">
        <f>SUM(G9,G10,G13,G14,G17,G18)</f>
        <v>0.224</v>
      </c>
      <c r="H21" s="77">
        <f>SUM(H9,H10,H13,H14,H17,H18)</f>
        <v>0.9119999999999999</v>
      </c>
      <c r="I21" s="20"/>
      <c r="J21" s="3"/>
    </row>
    <row r="22" spans="1:10" ht="14.25">
      <c r="A22" s="3"/>
      <c r="B22" s="57"/>
      <c r="C22" s="58"/>
      <c r="D22" s="63"/>
      <c r="E22" s="63"/>
      <c r="F22" s="63"/>
      <c r="G22" s="63"/>
      <c r="H22" s="64"/>
      <c r="J22" s="3"/>
    </row>
    <row r="23" spans="2:8" ht="15">
      <c r="B23" s="57"/>
      <c r="C23" s="61" t="s">
        <v>47</v>
      </c>
      <c r="D23" s="59"/>
      <c r="E23" s="59"/>
      <c r="F23" s="59"/>
      <c r="G23" s="59"/>
      <c r="H23" s="60"/>
    </row>
    <row r="24" spans="2:8" ht="14.25">
      <c r="B24" s="62" t="s">
        <v>62</v>
      </c>
      <c r="C24" s="58"/>
      <c r="D24" s="63"/>
      <c r="E24" s="63"/>
      <c r="F24" s="63"/>
      <c r="G24" s="63"/>
      <c r="H24" s="64"/>
    </row>
    <row r="25" spans="2:9" ht="14.25">
      <c r="B25" s="82" t="s">
        <v>1</v>
      </c>
      <c r="C25" s="58"/>
      <c r="D25" s="63">
        <f>+Sheet2!E11</f>
        <v>6.3359999999999985</v>
      </c>
      <c r="E25" s="63">
        <f>+Sheet2!F11</f>
        <v>1.1520000000000001</v>
      </c>
      <c r="F25" s="63">
        <f>+Sheet2!G11</f>
        <v>10.367999999999999</v>
      </c>
      <c r="G25" s="63">
        <f>+Sheet2!H11</f>
        <v>11.52</v>
      </c>
      <c r="H25" s="64">
        <f>+Sheet2!I11</f>
        <v>0.5760000000000001</v>
      </c>
      <c r="I25" s="28"/>
    </row>
    <row r="26" spans="2:9" ht="14.25">
      <c r="B26" s="82" t="s">
        <v>2</v>
      </c>
      <c r="C26" s="58"/>
      <c r="D26" s="63">
        <f>+Sheet2!E12</f>
        <v>11.61</v>
      </c>
      <c r="E26" s="63">
        <f>+Sheet2!F12</f>
        <v>3.87</v>
      </c>
      <c r="F26" s="63">
        <f>+Sheet2!G12</f>
        <v>29.67</v>
      </c>
      <c r="G26" s="63">
        <f>+Sheet2!H12</f>
        <v>2.58</v>
      </c>
      <c r="H26" s="64">
        <f>+Sheet2!I12</f>
        <v>1.935</v>
      </c>
      <c r="I26" s="28"/>
    </row>
    <row r="27" spans="1:9" ht="14.25">
      <c r="A27" s="3"/>
      <c r="B27" s="57"/>
      <c r="C27" s="58"/>
      <c r="D27" s="63"/>
      <c r="E27" s="63"/>
      <c r="F27" s="63"/>
      <c r="G27" s="63"/>
      <c r="H27" s="64"/>
      <c r="I27" s="28"/>
    </row>
    <row r="28" spans="2:8" ht="14.25">
      <c r="B28" s="62" t="s">
        <v>53</v>
      </c>
      <c r="C28" s="58"/>
      <c r="D28" s="63"/>
      <c r="E28" s="63"/>
      <c r="F28" s="63"/>
      <c r="G28" s="63"/>
      <c r="H28" s="64"/>
    </row>
    <row r="29" spans="1:8" ht="14.25">
      <c r="A29" s="49"/>
      <c r="B29" s="82" t="s">
        <v>27</v>
      </c>
      <c r="C29" s="58"/>
      <c r="D29" s="63">
        <f>+Sheet3!E10</f>
        <v>3.256</v>
      </c>
      <c r="E29" s="63">
        <f>+Sheet3!F10</f>
        <v>0.592</v>
      </c>
      <c r="F29" s="63">
        <f>+Sheet3!G10</f>
        <v>5.327999999999999</v>
      </c>
      <c r="G29" s="63">
        <f>+Sheet3!H10</f>
        <v>5.92</v>
      </c>
      <c r="H29" s="64">
        <f>+Sheet3!I10</f>
        <v>0.296</v>
      </c>
    </row>
    <row r="30" spans="1:8" ht="14.25">
      <c r="A30" s="49"/>
      <c r="B30" s="82" t="s">
        <v>2</v>
      </c>
      <c r="C30" s="58"/>
      <c r="D30" s="63">
        <f>+Sheet3!E11</f>
        <v>3.87</v>
      </c>
      <c r="E30" s="63">
        <f>+Sheet3!F11</f>
        <v>1.29</v>
      </c>
      <c r="F30" s="63">
        <f>+Sheet3!G11</f>
        <v>9.89</v>
      </c>
      <c r="G30" s="63">
        <f>+Sheet3!H11</f>
        <v>0.86</v>
      </c>
      <c r="H30" s="64">
        <f>+Sheet3!I11</f>
        <v>0.645</v>
      </c>
    </row>
    <row r="31" spans="1:8" ht="14.25">
      <c r="A31" s="49"/>
      <c r="B31" s="82" t="s">
        <v>48</v>
      </c>
      <c r="C31" s="58"/>
      <c r="D31" s="63">
        <f>+Sheet3!E12</f>
        <v>4.16</v>
      </c>
      <c r="E31" s="63">
        <f>+Sheet3!F12</f>
        <v>1.36</v>
      </c>
      <c r="F31" s="63">
        <f>+Sheet3!G12</f>
        <v>12.32</v>
      </c>
      <c r="G31" s="63">
        <f>+Sheet3!H12</f>
        <v>0</v>
      </c>
      <c r="H31" s="64">
        <f>+Sheet3!I12</f>
        <v>0.744</v>
      </c>
    </row>
    <row r="32" spans="1:8" ht="14.25">
      <c r="A32" s="49"/>
      <c r="B32" s="57"/>
      <c r="C32" s="58"/>
      <c r="D32" s="63"/>
      <c r="E32" s="63"/>
      <c r="F32" s="63"/>
      <c r="G32" s="63"/>
      <c r="H32" s="64"/>
    </row>
    <row r="33" spans="2:8" ht="14.25">
      <c r="B33" s="62" t="s">
        <v>43</v>
      </c>
      <c r="C33" s="58"/>
      <c r="D33" s="63"/>
      <c r="E33" s="63"/>
      <c r="F33" s="63"/>
      <c r="G33" s="63"/>
      <c r="H33" s="64"/>
    </row>
    <row r="34" spans="1:8" ht="14.25">
      <c r="A34" s="3"/>
      <c r="B34" s="82" t="s">
        <v>1</v>
      </c>
      <c r="C34" s="58"/>
      <c r="D34" s="63">
        <f>+Sheet4!E11</f>
        <v>10.559999999999999</v>
      </c>
      <c r="E34" s="63">
        <f>+Sheet4!F11</f>
        <v>1.92</v>
      </c>
      <c r="F34" s="63">
        <f>+Sheet4!G11</f>
        <v>17.279999999999998</v>
      </c>
      <c r="G34" s="63">
        <f>+Sheet4!H11</f>
        <v>19.2</v>
      </c>
      <c r="H34" s="64">
        <f>+Sheet4!I11</f>
        <v>0.96</v>
      </c>
    </row>
    <row r="35" spans="1:8" ht="14.25">
      <c r="A35" s="3"/>
      <c r="B35" s="82" t="s">
        <v>2</v>
      </c>
      <c r="C35" s="58"/>
      <c r="D35" s="63">
        <f>+Sheet4!E12</f>
        <v>19.35</v>
      </c>
      <c r="E35" s="63">
        <f>+Sheet4!F12</f>
        <v>6.45</v>
      </c>
      <c r="F35" s="63">
        <f>+Sheet4!G12</f>
        <v>49.45</v>
      </c>
      <c r="G35" s="63">
        <f>+Sheet4!H12</f>
        <v>4.3</v>
      </c>
      <c r="H35" s="64">
        <f>+Sheet4!I12</f>
        <v>3.225</v>
      </c>
    </row>
    <row r="36" spans="1:8" ht="14.25">
      <c r="A36" s="3"/>
      <c r="B36" s="82"/>
      <c r="C36" s="58"/>
      <c r="D36" s="72"/>
      <c r="E36" s="72"/>
      <c r="F36" s="72"/>
      <c r="G36" s="72"/>
      <c r="H36" s="73"/>
    </row>
    <row r="37" spans="1:8" ht="14.25">
      <c r="A37" s="3"/>
      <c r="B37" s="57"/>
      <c r="C37" s="58"/>
      <c r="D37" s="63"/>
      <c r="E37" s="63"/>
      <c r="F37" s="63"/>
      <c r="G37" s="63"/>
      <c r="H37" s="64"/>
    </row>
    <row r="38" spans="1:8" ht="15">
      <c r="A38" s="22"/>
      <c r="B38" s="74" t="s">
        <v>60</v>
      </c>
      <c r="C38" s="75"/>
      <c r="D38" s="76">
        <f>SUM(D25,D26,D29,D30,D31,D34,D35)</f>
        <v>59.142</v>
      </c>
      <c r="E38" s="76">
        <f>SUM(E25,E26,E29,E30,E31,E34,E35)</f>
        <v>16.634</v>
      </c>
      <c r="F38" s="76">
        <f>SUM(F25,F26,F29,F30,F31,F34,F35)</f>
        <v>134.30599999999998</v>
      </c>
      <c r="G38" s="76">
        <f>SUM(G25,G26,G29,G30,G31,G34,G35)</f>
        <v>44.379999999999995</v>
      </c>
      <c r="H38" s="77">
        <f>SUM(H25,H26,H29,H30,H31,H34,H35)</f>
        <v>8.381</v>
      </c>
    </row>
    <row r="39" spans="1:8" ht="15" thickBot="1">
      <c r="A39" s="3"/>
      <c r="B39" s="57"/>
      <c r="C39" s="58"/>
      <c r="D39" s="63"/>
      <c r="E39" s="63"/>
      <c r="F39" s="63"/>
      <c r="G39" s="63"/>
      <c r="H39" s="64"/>
    </row>
    <row r="40" spans="2:8" ht="19.5" customHeight="1" thickBot="1">
      <c r="B40" s="85" t="s">
        <v>54</v>
      </c>
      <c r="C40" s="86" t="s">
        <v>55</v>
      </c>
      <c r="D40" s="87">
        <f>SUM(D21,D38)</f>
        <v>174.254</v>
      </c>
      <c r="E40" s="87">
        <f>SUM(E21,E38)</f>
        <v>29.314</v>
      </c>
      <c r="F40" s="87">
        <f>SUM(F21,F38)</f>
        <v>165.85799999999998</v>
      </c>
      <c r="G40" s="87">
        <f>SUM(G21,G38)</f>
        <v>44.60399999999999</v>
      </c>
      <c r="H40" s="88">
        <f>SUM(H21,H38)</f>
        <v>9.293</v>
      </c>
    </row>
    <row r="41" spans="2:8" ht="13.5" thickTop="1">
      <c r="B41" s="49"/>
      <c r="C41" s="78"/>
      <c r="D41" s="49"/>
      <c r="E41" s="49"/>
      <c r="F41" s="49"/>
      <c r="G41" s="49"/>
      <c r="H41" s="49"/>
    </row>
    <row r="42" spans="2:8" ht="13.5" thickBot="1">
      <c r="B42" s="49"/>
      <c r="C42" s="78"/>
      <c r="D42" s="49"/>
      <c r="E42" s="49"/>
      <c r="F42" s="49"/>
      <c r="G42" s="49"/>
      <c r="H42" s="49"/>
    </row>
    <row r="43" spans="1:8" ht="19.5" customHeight="1" thickTop="1">
      <c r="A43" s="1"/>
      <c r="B43" s="6" t="s">
        <v>56</v>
      </c>
      <c r="C43" s="79"/>
      <c r="D43" s="55" t="s">
        <v>3</v>
      </c>
      <c r="E43" s="55" t="s">
        <v>4</v>
      </c>
      <c r="F43" s="55" t="s">
        <v>5</v>
      </c>
      <c r="G43" s="55" t="s">
        <v>13</v>
      </c>
      <c r="H43" s="56" t="s">
        <v>6</v>
      </c>
    </row>
    <row r="44" spans="2:8" ht="15" customHeight="1" thickBot="1">
      <c r="B44" s="52" t="s">
        <v>57</v>
      </c>
      <c r="C44" s="67"/>
      <c r="D44" s="80">
        <v>550</v>
      </c>
      <c r="E44" s="80">
        <v>75</v>
      </c>
      <c r="F44" s="80">
        <v>100</v>
      </c>
      <c r="G44" s="80">
        <v>150</v>
      </c>
      <c r="H44" s="81">
        <v>150</v>
      </c>
    </row>
    <row r="45" spans="2:8" ht="13.5" thickTop="1">
      <c r="B45" s="3"/>
      <c r="C45" s="3"/>
      <c r="D45" s="3"/>
      <c r="E45" s="22"/>
      <c r="F45" s="3"/>
      <c r="G45" s="3"/>
      <c r="H45" s="3"/>
    </row>
    <row r="46" spans="2:8" ht="12.75">
      <c r="B46" s="3"/>
      <c r="C46" s="3"/>
      <c r="D46" s="3"/>
      <c r="E46" s="3"/>
      <c r="F46" s="3"/>
      <c r="G46" s="3"/>
      <c r="H46" s="3"/>
    </row>
    <row r="47" spans="2:8" ht="12.75">
      <c r="B47" s="3"/>
      <c r="C47" s="3"/>
      <c r="D47" s="48"/>
      <c r="E47" s="48"/>
      <c r="F47" s="48"/>
      <c r="G47" s="48"/>
      <c r="H47" s="48"/>
    </row>
    <row r="48" spans="2:8" ht="12.75">
      <c r="B48" s="22"/>
      <c r="C48" s="3"/>
      <c r="D48" s="20"/>
      <c r="E48" s="20"/>
      <c r="F48" s="20"/>
      <c r="G48" s="20"/>
      <c r="H48" s="20"/>
    </row>
    <row r="49" spans="2:8" ht="12.75">
      <c r="B49" s="22"/>
      <c r="C49" s="3"/>
      <c r="D49" s="20"/>
      <c r="E49" s="20"/>
      <c r="F49" s="20"/>
      <c r="G49" s="20"/>
      <c r="H49" s="20"/>
    </row>
    <row r="50" spans="2:8" ht="12.75">
      <c r="B50" s="50"/>
      <c r="C50" s="3"/>
      <c r="D50" s="3"/>
      <c r="E50" s="3"/>
      <c r="F50" s="3"/>
      <c r="G50" s="3"/>
      <c r="H50" s="3"/>
    </row>
    <row r="51" spans="1:8" ht="12.75">
      <c r="A51" s="9"/>
      <c r="B51" s="3"/>
      <c r="C51" s="3"/>
      <c r="D51" s="3"/>
      <c r="E51" s="3"/>
      <c r="F51" s="3"/>
      <c r="G51" s="3"/>
      <c r="H51" s="3"/>
    </row>
    <row r="52" spans="2:8" ht="12.75">
      <c r="B52" s="3"/>
      <c r="C52" s="3"/>
      <c r="D52" s="3"/>
      <c r="E52" s="3"/>
      <c r="F52" s="3"/>
      <c r="G52" s="3"/>
      <c r="H52" s="3"/>
    </row>
    <row r="53" spans="2:8" ht="12.75">
      <c r="B53" s="22"/>
      <c r="C53" s="3"/>
      <c r="D53" s="3"/>
      <c r="E53" s="3"/>
      <c r="F53" s="3"/>
      <c r="G53" s="3"/>
      <c r="H53" s="3"/>
    </row>
    <row r="54" spans="2:8" ht="12.75">
      <c r="B54" s="3"/>
      <c r="C54" s="3"/>
      <c r="D54" s="3"/>
      <c r="E54" s="3"/>
      <c r="F54" s="3"/>
      <c r="G54" s="3"/>
      <c r="H54" s="3"/>
    </row>
    <row r="55" spans="2:8" ht="12.75">
      <c r="B55" s="3"/>
      <c r="C55" s="47"/>
      <c r="D55" s="3"/>
      <c r="E55" s="48"/>
      <c r="F55" s="48"/>
      <c r="G55" s="3"/>
      <c r="H55" s="3"/>
    </row>
    <row r="56" spans="2:8" ht="12.75">
      <c r="B56" s="3"/>
      <c r="C56" s="47"/>
      <c r="D56" s="3"/>
      <c r="E56" s="51"/>
      <c r="F56" s="20"/>
      <c r="G56" s="3"/>
      <c r="H56" s="3"/>
    </row>
    <row r="57" spans="2:8" ht="12.75">
      <c r="B57" s="3"/>
      <c r="C57" s="47"/>
      <c r="D57" s="3"/>
      <c r="E57" s="51"/>
      <c r="F57" s="20"/>
      <c r="G57" s="3"/>
      <c r="H57" s="3"/>
    </row>
    <row r="58" spans="2:8" ht="12.75">
      <c r="B58" s="3"/>
      <c r="C58" s="3"/>
      <c r="D58" s="3"/>
      <c r="E58" s="3"/>
      <c r="F58" s="3"/>
      <c r="G58" s="3"/>
      <c r="H58" s="3"/>
    </row>
    <row r="59" spans="2:8" ht="12.75">
      <c r="B59" s="3"/>
      <c r="C59" s="3"/>
      <c r="D59" s="3"/>
      <c r="E59" s="3"/>
      <c r="F59" s="3"/>
      <c r="G59" s="3"/>
      <c r="H59" s="3"/>
    </row>
    <row r="60" spans="2:8" ht="12.75">
      <c r="B60" s="3"/>
      <c r="C60" s="3"/>
      <c r="D60" s="3"/>
      <c r="E60" s="3"/>
      <c r="F60" s="3"/>
      <c r="G60" s="3"/>
      <c r="H60" s="3"/>
    </row>
    <row r="61" spans="2:8" ht="12.75">
      <c r="B61" s="3"/>
      <c r="C61" s="3"/>
      <c r="D61" s="3"/>
      <c r="E61" s="3"/>
      <c r="F61" s="3"/>
      <c r="G61" s="3"/>
      <c r="H61" s="3"/>
    </row>
    <row r="62" spans="2:8" ht="12.75">
      <c r="B62" s="3"/>
      <c r="C62" s="3"/>
      <c r="D62" s="3"/>
      <c r="E62" s="3"/>
      <c r="F62" s="3"/>
      <c r="G62" s="3"/>
      <c r="H62" s="3"/>
    </row>
    <row r="63" spans="2:8" ht="12.75">
      <c r="B63" s="3"/>
      <c r="C63" s="3"/>
      <c r="D63" s="3"/>
      <c r="E63" s="3"/>
      <c r="F63" s="3"/>
      <c r="G63" s="3"/>
      <c r="H63" s="3"/>
    </row>
  </sheetData>
  <printOptions/>
  <pageMargins left="1" right="0.75" top="1" bottom="1" header="0.5" footer="0.5"/>
  <pageSetup horizontalDpi="600" verticalDpi="600" orientation="portrait" r:id="rId1"/>
  <headerFooter alignWithMargins="0">
    <oddHeader>&amp;R&amp;"Times New Roman,Italic"Appendix D</oddHeader>
    <oddFooter>&amp;L&amp;"Times New Roman,Italic"PR 1178&amp;C&amp;"Times New Roman,Italic"D-1&amp;R&amp;"Times New Roman,Italic"December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K15" sqref="K15"/>
    </sheetView>
  </sheetViews>
  <sheetFormatPr defaultColWidth="9.140625" defaultRowHeight="12.75"/>
  <cols>
    <col min="4" max="5" width="9.28125" style="0" bestFit="1" customWidth="1"/>
    <col min="6" max="6" width="9.57421875" style="0" bestFit="1" customWidth="1"/>
    <col min="7" max="7" width="9.8515625" style="0" bestFit="1" customWidth="1"/>
    <col min="8" max="8" width="9.28125" style="0" bestFit="1" customWidth="1"/>
  </cols>
  <sheetData>
    <row r="1" ht="12.75">
      <c r="D1" s="108" t="s">
        <v>64</v>
      </c>
    </row>
    <row r="2" ht="12.75">
      <c r="B2" s="1" t="s">
        <v>38</v>
      </c>
    </row>
    <row r="3" ht="13.5">
      <c r="B3" s="107" t="s">
        <v>68</v>
      </c>
    </row>
    <row r="4" ht="12.75">
      <c r="E4" s="70" t="s">
        <v>8</v>
      </c>
    </row>
    <row r="5" ht="13.5" thickBot="1">
      <c r="E5" s="70"/>
    </row>
    <row r="6" spans="1:9" ht="18" customHeight="1" thickBot="1" thickTop="1">
      <c r="A6" s="101" t="s">
        <v>7</v>
      </c>
      <c r="B6" s="36"/>
      <c r="C6" s="36"/>
      <c r="D6" s="36"/>
      <c r="E6" s="37" t="s">
        <v>3</v>
      </c>
      <c r="F6" s="37" t="s">
        <v>4</v>
      </c>
      <c r="G6" s="37" t="s">
        <v>5</v>
      </c>
      <c r="H6" s="37" t="s">
        <v>13</v>
      </c>
      <c r="I6" s="38" t="s">
        <v>6</v>
      </c>
    </row>
    <row r="7" spans="1:9" ht="18" customHeight="1">
      <c r="A7" s="2" t="s">
        <v>0</v>
      </c>
      <c r="B7" s="3"/>
      <c r="C7" s="3"/>
      <c r="E7" s="11"/>
      <c r="F7" s="11"/>
      <c r="G7" s="11"/>
      <c r="H7" s="11"/>
      <c r="I7" s="12"/>
    </row>
    <row r="8" spans="1:9" ht="18" customHeight="1">
      <c r="A8" s="98" t="s">
        <v>22</v>
      </c>
      <c r="B8" s="3"/>
      <c r="C8" s="3"/>
      <c r="E8" s="11">
        <f>PRODUCT(D26,$K15,$M15,$K14)</f>
        <v>26.338499999999996</v>
      </c>
      <c r="F8" s="11">
        <f>PRODUCT(E26,$K15,$M15,$K14)</f>
        <v>2.7405</v>
      </c>
      <c r="G8" s="11">
        <f>PRODUCT(F26,$K15,$M15,$K14)</f>
        <v>13.878</v>
      </c>
      <c r="H8" s="11">
        <f>PRODUCT(G26,$K15,$M15,$K14)</f>
        <v>0.10800000000000001</v>
      </c>
      <c r="I8" s="12">
        <f>PRODUCT(H26,$K15,$M15,$K14)</f>
        <v>0.33299999999999996</v>
      </c>
    </row>
    <row r="9" spans="1:9" ht="18" customHeight="1">
      <c r="A9" s="98" t="s">
        <v>23</v>
      </c>
      <c r="B9" s="3"/>
      <c r="C9" s="3"/>
      <c r="E9" s="11">
        <f>PRODUCT(D27,$L15,$N15,$K14)</f>
        <v>17.9256</v>
      </c>
      <c r="F9" s="11">
        <f>PRODUCT(E27,$L15,$N15,$K14)</f>
        <v>2.0496</v>
      </c>
      <c r="G9" s="11">
        <f>PRODUCT(F27,$L15,$N15,$K14)</f>
        <v>1.806</v>
      </c>
      <c r="H9" s="11">
        <f>PRODUCT(G27,$L15,$N15,$K14)</f>
        <v>0.0084</v>
      </c>
      <c r="I9" s="12">
        <f>PRODUCT(H27,$L15,$N15,$K14)</f>
        <v>0.084</v>
      </c>
    </row>
    <row r="10" spans="1:10" ht="18" customHeight="1">
      <c r="A10" s="2" t="s">
        <v>46</v>
      </c>
      <c r="B10" s="3"/>
      <c r="C10" s="3"/>
      <c r="E10" s="11"/>
      <c r="F10" s="11"/>
      <c r="G10" s="11"/>
      <c r="H10" s="11"/>
      <c r="I10" s="21"/>
      <c r="J10" s="3"/>
    </row>
    <row r="11" spans="1:10" ht="18" customHeight="1">
      <c r="A11" s="98" t="s">
        <v>24</v>
      </c>
      <c r="B11" s="3"/>
      <c r="C11" s="3"/>
      <c r="E11" s="11">
        <f>PRODUCT(D35,$F43,$E43,$K16,$K14)</f>
        <v>6.3359999999999985</v>
      </c>
      <c r="F11" s="11">
        <f>PRODUCT(E35,$F43,$E43,$K16,$K14)</f>
        <v>1.1520000000000001</v>
      </c>
      <c r="G11" s="11">
        <f>PRODUCT(F35,$F43,$E43,$K16,$K14)</f>
        <v>10.367999999999999</v>
      </c>
      <c r="H11" s="11">
        <f>PRODUCT(G35,$F43,$E43,$K16,$K14)</f>
        <v>11.52</v>
      </c>
      <c r="I11" s="21">
        <f>PRODUCT(H35,$F43,$E43,$K16,$K14)</f>
        <v>0.5760000000000001</v>
      </c>
      <c r="J11" s="3"/>
    </row>
    <row r="12" spans="1:10" ht="18" customHeight="1">
      <c r="A12" s="98" t="s">
        <v>25</v>
      </c>
      <c r="B12" s="3"/>
      <c r="C12" s="3"/>
      <c r="E12" s="11">
        <f>PRODUCT(D36,$F44,$E44,$L16,$K14)</f>
        <v>11.61</v>
      </c>
      <c r="F12" s="11">
        <f>PRODUCT(E36,$F44,$E44,$L16,$K14)</f>
        <v>3.87</v>
      </c>
      <c r="G12" s="11">
        <f>PRODUCT(F36,$F44,$E44,$L16,$K14)</f>
        <v>29.67</v>
      </c>
      <c r="H12" s="11">
        <f>PRODUCT(G36,$F44,$E44,$L16,$K14)</f>
        <v>2.58</v>
      </c>
      <c r="I12" s="21">
        <f>PRODUCT(H36,$F44,$E44,$L16,$K14)</f>
        <v>1.935</v>
      </c>
      <c r="J12" s="3"/>
    </row>
    <row r="13" spans="1:9" ht="18" customHeight="1" thickBot="1">
      <c r="A13" s="66"/>
      <c r="B13" s="93" t="s">
        <v>51</v>
      </c>
      <c r="C13" s="54"/>
      <c r="D13" s="54"/>
      <c r="E13" s="94">
        <f>SUM(E8,E9,E11,E12)</f>
        <v>62.2101</v>
      </c>
      <c r="F13" s="94">
        <f>SUM(F8,F9,F11,F12)</f>
        <v>9.812100000000001</v>
      </c>
      <c r="G13" s="94">
        <f>SUM(G8,G9,G11,G12)</f>
        <v>55.722</v>
      </c>
      <c r="H13" s="94">
        <f>SUM(H8,H9,H11,H12)</f>
        <v>14.2164</v>
      </c>
      <c r="I13" s="95">
        <f>SUM(I8,I9,I11,I12)</f>
        <v>2.928</v>
      </c>
    </row>
    <row r="14" spans="1:11" ht="13.5" thickTop="1">
      <c r="A14" s="19" t="s">
        <v>26</v>
      </c>
      <c r="G14" s="68"/>
      <c r="H14" s="68"/>
      <c r="I14" s="68"/>
      <c r="J14" s="69"/>
      <c r="K14" s="105">
        <v>3</v>
      </c>
    </row>
    <row r="15" spans="1:14" ht="12.75">
      <c r="A15" s="19" t="s">
        <v>73</v>
      </c>
      <c r="F15" s="69"/>
      <c r="K15" s="105">
        <v>50</v>
      </c>
      <c r="L15" s="105">
        <v>40</v>
      </c>
      <c r="M15" s="105">
        <v>3</v>
      </c>
      <c r="N15" s="105">
        <v>7</v>
      </c>
    </row>
    <row r="16" spans="1:12" ht="12.75">
      <c r="A16" s="19" t="s">
        <v>72</v>
      </c>
      <c r="F16" s="68"/>
      <c r="I16" s="106"/>
      <c r="K16" s="105">
        <v>8</v>
      </c>
      <c r="L16" s="105">
        <v>4</v>
      </c>
    </row>
    <row r="17" ht="12.75">
      <c r="A17" s="9" t="s">
        <v>39</v>
      </c>
    </row>
    <row r="18" ht="12.75">
      <c r="A18" s="9" t="s">
        <v>21</v>
      </c>
    </row>
    <row r="19" ht="12.75">
      <c r="A19" s="9" t="s">
        <v>20</v>
      </c>
    </row>
    <row r="22" spans="3:4" ht="12.75">
      <c r="C22" s="1" t="s">
        <v>9</v>
      </c>
      <c r="D22" s="1"/>
    </row>
    <row r="23" ht="12.75">
      <c r="E23" s="70" t="s">
        <v>10</v>
      </c>
    </row>
    <row r="24" ht="13.5" thickBot="1"/>
    <row r="25" spans="4:8" ht="18" customHeight="1" thickBot="1" thickTop="1">
      <c r="D25" s="40" t="s">
        <v>3</v>
      </c>
      <c r="E25" s="37" t="s">
        <v>4</v>
      </c>
      <c r="F25" s="37" t="s">
        <v>5</v>
      </c>
      <c r="G25" s="37" t="s">
        <v>13</v>
      </c>
      <c r="H25" s="38" t="s">
        <v>6</v>
      </c>
    </row>
    <row r="26" spans="2:8" ht="18" customHeight="1" thickTop="1">
      <c r="B26" s="6" t="s">
        <v>11</v>
      </c>
      <c r="C26" s="7"/>
      <c r="D26" s="39">
        <v>0.05853</v>
      </c>
      <c r="E26" s="11">
        <v>0.00609</v>
      </c>
      <c r="F26" s="11">
        <v>0.03084</v>
      </c>
      <c r="G26" s="11">
        <v>0.00024</v>
      </c>
      <c r="H26" s="21">
        <v>0.00074</v>
      </c>
    </row>
    <row r="27" spans="2:8" ht="18" customHeight="1" thickBot="1">
      <c r="B27" s="5" t="s">
        <v>12</v>
      </c>
      <c r="C27" s="8"/>
      <c r="D27" s="14">
        <v>0.02134</v>
      </c>
      <c r="E27" s="14">
        <v>0.00244</v>
      </c>
      <c r="F27" s="14">
        <v>0.00215</v>
      </c>
      <c r="G27" s="14">
        <v>1E-05</v>
      </c>
      <c r="H27" s="15">
        <v>0.0001</v>
      </c>
    </row>
    <row r="28" ht="13.5" thickTop="1">
      <c r="B28" s="9" t="s">
        <v>14</v>
      </c>
    </row>
    <row r="31" ht="12.75">
      <c r="C31" s="1" t="s">
        <v>16</v>
      </c>
    </row>
    <row r="32" ht="12.75">
      <c r="E32" s="70" t="s">
        <v>15</v>
      </c>
    </row>
    <row r="33" ht="13.5" thickBot="1"/>
    <row r="34" spans="4:8" ht="18" customHeight="1" thickBot="1" thickTop="1">
      <c r="D34" s="40" t="s">
        <v>3</v>
      </c>
      <c r="E34" s="37" t="s">
        <v>4</v>
      </c>
      <c r="F34" s="37" t="s">
        <v>5</v>
      </c>
      <c r="G34" s="37" t="s">
        <v>13</v>
      </c>
      <c r="H34" s="38" t="s">
        <v>6</v>
      </c>
    </row>
    <row r="35" spans="2:8" ht="18" customHeight="1" thickTop="1">
      <c r="B35" s="6" t="s">
        <v>1</v>
      </c>
      <c r="C35" s="7"/>
      <c r="D35" s="39">
        <v>0.011</v>
      </c>
      <c r="E35" s="11">
        <v>0.002</v>
      </c>
      <c r="F35" s="11">
        <v>0.018</v>
      </c>
      <c r="G35" s="11">
        <v>0.02</v>
      </c>
      <c r="H35" s="21">
        <v>0.001</v>
      </c>
    </row>
    <row r="36" spans="2:8" ht="18" customHeight="1" thickBot="1">
      <c r="B36" s="5" t="s">
        <v>2</v>
      </c>
      <c r="C36" s="8"/>
      <c r="D36" s="14">
        <v>0.009</v>
      </c>
      <c r="E36" s="14">
        <v>0.003</v>
      </c>
      <c r="F36" s="14">
        <v>0.023</v>
      </c>
      <c r="G36" s="14">
        <v>0.002</v>
      </c>
      <c r="H36" s="15">
        <v>0.0015</v>
      </c>
    </row>
    <row r="37" ht="13.5" thickTop="1">
      <c r="B37" s="9" t="s">
        <v>50</v>
      </c>
    </row>
    <row r="38" ht="12.75">
      <c r="A38" s="9"/>
    </row>
    <row r="40" ht="12.75">
      <c r="B40" s="1" t="s">
        <v>17</v>
      </c>
    </row>
    <row r="41" ht="13.5" thickBot="1"/>
    <row r="42" spans="3:6" ht="18" customHeight="1" thickBot="1" thickTop="1">
      <c r="C42" s="44" t="s">
        <v>40</v>
      </c>
      <c r="D42" s="36"/>
      <c r="E42" s="37" t="s">
        <v>18</v>
      </c>
      <c r="F42" s="45" t="s">
        <v>19</v>
      </c>
    </row>
    <row r="43" spans="3:6" ht="18" customHeight="1">
      <c r="C43" s="41" t="s">
        <v>1</v>
      </c>
      <c r="D43" s="42"/>
      <c r="E43" s="43">
        <v>0.48</v>
      </c>
      <c r="F43" s="33">
        <v>50</v>
      </c>
    </row>
    <row r="44" spans="3:6" ht="18" customHeight="1" thickBot="1">
      <c r="C44" s="34" t="s">
        <v>2</v>
      </c>
      <c r="D44" s="4"/>
      <c r="E44" s="16">
        <v>0.43</v>
      </c>
      <c r="F44" s="17">
        <v>250</v>
      </c>
    </row>
    <row r="45" ht="13.5" thickTop="1"/>
  </sheetData>
  <printOptions/>
  <pageMargins left="0.75" right="0.5" top="0.75" bottom="0.75" header="0.5" footer="0.5"/>
  <pageSetup horizontalDpi="600" verticalDpi="600" orientation="portrait" r:id="rId1"/>
  <headerFooter alignWithMargins="0">
    <oddHeader>&amp;R&amp;"Times New Roman,Italic"Appendix D</oddHeader>
    <oddFooter>&amp;L&amp;"Times New Roman,Italic"PR 1178&amp;C&amp;"Times New Roman,Italic"D-2&amp;R&amp;"Times New Roman,Italic"December 2001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15" sqref="A15"/>
    </sheetView>
  </sheetViews>
  <sheetFormatPr defaultColWidth="9.140625" defaultRowHeight="12.75"/>
  <sheetData>
    <row r="1" ht="12.75">
      <c r="E1" s="1" t="s">
        <v>65</v>
      </c>
    </row>
    <row r="2" ht="12.75">
      <c r="B2" s="1" t="s">
        <v>49</v>
      </c>
    </row>
    <row r="3" ht="13.5">
      <c r="B3" s="107" t="s">
        <v>68</v>
      </c>
    </row>
    <row r="4" ht="13.5" thickBot="1">
      <c r="D4" s="70" t="s">
        <v>8</v>
      </c>
    </row>
    <row r="5" spans="1:9" ht="18" customHeight="1" thickBot="1" thickTop="1">
      <c r="A5" s="101" t="s">
        <v>7</v>
      </c>
      <c r="B5" s="36"/>
      <c r="C5" s="36"/>
      <c r="D5" s="36"/>
      <c r="E5" s="37" t="s">
        <v>3</v>
      </c>
      <c r="F5" s="37" t="s">
        <v>4</v>
      </c>
      <c r="G5" s="37" t="s">
        <v>5</v>
      </c>
      <c r="H5" s="37" t="s">
        <v>13</v>
      </c>
      <c r="I5" s="38" t="s">
        <v>6</v>
      </c>
    </row>
    <row r="6" spans="1:9" ht="18" customHeight="1">
      <c r="A6" s="2" t="s">
        <v>0</v>
      </c>
      <c r="B6" s="3"/>
      <c r="C6" s="3"/>
      <c r="E6" s="11"/>
      <c r="F6" s="11"/>
      <c r="G6" s="11"/>
      <c r="H6" s="11"/>
      <c r="I6" s="12"/>
    </row>
    <row r="7" spans="1:9" ht="18" customHeight="1">
      <c r="A7" s="98" t="s">
        <v>22</v>
      </c>
      <c r="B7" s="3"/>
      <c r="C7" s="3"/>
      <c r="E7" s="11">
        <f>PRODUCT(D25,$K15,$M15,$K14)</f>
        <v>5.853</v>
      </c>
      <c r="F7" s="11">
        <f>PRODUCT(E25,$K15,$M15,$K14)</f>
        <v>0.609</v>
      </c>
      <c r="G7" s="11">
        <f>PRODUCT(F25,$K15,$M15,$K14)</f>
        <v>3.084</v>
      </c>
      <c r="H7" s="11">
        <f>PRODUCT(G25,$K15,$M15,$K14)</f>
        <v>0.024</v>
      </c>
      <c r="I7" s="21">
        <f>PRODUCT(H25,$K15,$M15,$K14)</f>
        <v>0.074</v>
      </c>
    </row>
    <row r="8" spans="1:9" ht="18" customHeight="1">
      <c r="A8" s="98" t="s">
        <v>67</v>
      </c>
      <c r="B8" s="3"/>
      <c r="C8" s="3"/>
      <c r="E8" s="11">
        <f>PRODUCT(D26,$L15,$N15,$K14)</f>
        <v>7.6824</v>
      </c>
      <c r="F8" s="11">
        <f>PRODUCT(E26,$L15,$N15,$K14)</f>
        <v>0.8784</v>
      </c>
      <c r="G8" s="11">
        <f>PRODUCT(F26,$L15,$N15,$K14)</f>
        <v>0.7739999999999999</v>
      </c>
      <c r="H8" s="11">
        <f>PRODUCT(G26,$L15,$N15,$K14)</f>
        <v>0.0036000000000000003</v>
      </c>
      <c r="I8" s="21">
        <f>PRODUCT(H26,$L15,$N15,$K14)</f>
        <v>0.036000000000000004</v>
      </c>
    </row>
    <row r="9" spans="1:10" ht="18" customHeight="1">
      <c r="A9" s="2" t="s">
        <v>46</v>
      </c>
      <c r="B9" s="3"/>
      <c r="C9" s="3"/>
      <c r="E9" s="11"/>
      <c r="F9" s="11"/>
      <c r="G9" s="11"/>
      <c r="H9" s="11"/>
      <c r="I9" s="21"/>
      <c r="J9" s="3"/>
    </row>
    <row r="10" spans="1:10" ht="18" customHeight="1">
      <c r="A10" s="98" t="s">
        <v>33</v>
      </c>
      <c r="B10" s="3"/>
      <c r="C10" s="3"/>
      <c r="E10" s="11">
        <f>PRODUCT(D32,$E40,$F40,$K16,$K14)</f>
        <v>3.256</v>
      </c>
      <c r="F10" s="11">
        <f>PRODUCT(E32,$E40,$F40,$K16,$K14)</f>
        <v>0.592</v>
      </c>
      <c r="G10" s="11">
        <f>PRODUCT(F32,$E40,$F40,$K16,$K14)</f>
        <v>5.327999999999999</v>
      </c>
      <c r="H10" s="11">
        <f>PRODUCT(G32,$E40,$F40,$K16,$K14)</f>
        <v>5.92</v>
      </c>
      <c r="I10" s="21">
        <f>PRODUCT(H32,$E40,$F40,$K16,$K14)</f>
        <v>0.296</v>
      </c>
      <c r="J10" s="3"/>
    </row>
    <row r="11" spans="1:10" ht="18" customHeight="1">
      <c r="A11" s="98" t="s">
        <v>25</v>
      </c>
      <c r="B11" s="3"/>
      <c r="C11" s="3"/>
      <c r="E11" s="11">
        <f>PRODUCT(D33,$F41,$E41,$L16,$K14)</f>
        <v>3.87</v>
      </c>
      <c r="F11" s="11">
        <f>PRODUCT(E33,$F41,$E41,$L16,$K14)</f>
        <v>1.29</v>
      </c>
      <c r="G11" s="11">
        <f>PRODUCT(F33,$F41,$E41,$L16,$K14)</f>
        <v>9.89</v>
      </c>
      <c r="H11" s="11">
        <f>PRODUCT(G33,$F41,$E41,$L16,$K14)</f>
        <v>0.86</v>
      </c>
      <c r="I11" s="21">
        <f>PRODUCT(H33,$F41,$E41,$L16,$K14)</f>
        <v>0.645</v>
      </c>
      <c r="J11" s="3"/>
    </row>
    <row r="12" spans="1:9" ht="18" customHeight="1">
      <c r="A12" s="102" t="s">
        <v>35</v>
      </c>
      <c r="E12" s="13">
        <f>PRODUCT($K16,D34,$K20)</f>
        <v>4.16</v>
      </c>
      <c r="F12" s="13">
        <f>PRODUCT($K16,E34,$K20)</f>
        <v>1.36</v>
      </c>
      <c r="G12" s="13">
        <f>PRODUCT($K16,F34,$K20)</f>
        <v>12.32</v>
      </c>
      <c r="H12" s="13">
        <f>PRODUCT($K16,G34,$K20)</f>
        <v>0</v>
      </c>
      <c r="I12" s="21">
        <f>PRODUCT($K16,H34,$K20)</f>
        <v>0.744</v>
      </c>
    </row>
    <row r="13" spans="1:9" ht="18" customHeight="1" thickBot="1">
      <c r="A13" s="53"/>
      <c r="B13" s="93" t="s">
        <v>51</v>
      </c>
      <c r="C13" s="96"/>
      <c r="D13" s="96"/>
      <c r="E13" s="94">
        <f>SUM(E7,E8,E10,E11,E12)</f>
        <v>24.8214</v>
      </c>
      <c r="F13" s="94">
        <f>SUM(F7,F8,F10,F11,F12)</f>
        <v>4.7294</v>
      </c>
      <c r="G13" s="94">
        <f>SUM(G7,G8,G10,G11,G12)</f>
        <v>31.396</v>
      </c>
      <c r="H13" s="94">
        <f>SUM(H7,H8,H10,H11,H12)</f>
        <v>6.8076</v>
      </c>
      <c r="I13" s="95">
        <f>SUM(I7,I8,I10,I11,I12)</f>
        <v>1.795</v>
      </c>
    </row>
    <row r="14" spans="1:11" ht="13.5" thickTop="1">
      <c r="A14" s="19" t="s">
        <v>74</v>
      </c>
      <c r="G14" s="28"/>
      <c r="H14" s="28"/>
      <c r="I14" s="28"/>
      <c r="K14" s="103">
        <v>1</v>
      </c>
    </row>
    <row r="15" spans="1:14" ht="12.75">
      <c r="A15" s="19" t="s">
        <v>69</v>
      </c>
      <c r="K15" s="103">
        <v>50</v>
      </c>
      <c r="L15" s="103">
        <v>40</v>
      </c>
      <c r="M15" s="103">
        <v>2</v>
      </c>
      <c r="N15" s="103">
        <v>9</v>
      </c>
    </row>
    <row r="16" spans="1:12" ht="12.75">
      <c r="A16" s="19" t="s">
        <v>70</v>
      </c>
      <c r="F16" s="28"/>
      <c r="K16" s="103">
        <v>8</v>
      </c>
      <c r="L16" s="103">
        <v>4</v>
      </c>
    </row>
    <row r="17" ht="12.75">
      <c r="A17" s="9" t="s">
        <v>36</v>
      </c>
    </row>
    <row r="18" ht="12.75">
      <c r="A18" s="9" t="s">
        <v>34</v>
      </c>
    </row>
    <row r="19" ht="12.75">
      <c r="A19" s="9" t="s">
        <v>20</v>
      </c>
    </row>
    <row r="20" spans="1:11" ht="12.75">
      <c r="A20" s="9" t="s">
        <v>37</v>
      </c>
      <c r="K20" s="28">
        <v>1</v>
      </c>
    </row>
    <row r="21" ht="12.75">
      <c r="A21" s="9"/>
    </row>
    <row r="22" spans="3:4" ht="12.75">
      <c r="C22" s="1" t="s">
        <v>9</v>
      </c>
      <c r="D22" s="1"/>
    </row>
    <row r="23" ht="13.5" thickBot="1">
      <c r="E23" s="70" t="s">
        <v>10</v>
      </c>
    </row>
    <row r="24" spans="4:8" ht="18" customHeight="1" thickBot="1" thickTop="1">
      <c r="D24" s="40" t="s">
        <v>3</v>
      </c>
      <c r="E24" s="37" t="s">
        <v>4</v>
      </c>
      <c r="F24" s="37" t="s">
        <v>5</v>
      </c>
      <c r="G24" s="37" t="s">
        <v>13</v>
      </c>
      <c r="H24" s="38" t="s">
        <v>6</v>
      </c>
    </row>
    <row r="25" spans="2:8" ht="18" customHeight="1" thickTop="1">
      <c r="B25" s="6" t="s">
        <v>11</v>
      </c>
      <c r="C25" s="7"/>
      <c r="D25" s="39">
        <v>0.05853</v>
      </c>
      <c r="E25" s="11">
        <v>0.00609</v>
      </c>
      <c r="F25" s="11">
        <v>0.03084</v>
      </c>
      <c r="G25" s="11">
        <v>0.00024</v>
      </c>
      <c r="H25" s="21">
        <v>0.00074</v>
      </c>
    </row>
    <row r="26" spans="2:8" ht="18" customHeight="1" thickBot="1">
      <c r="B26" s="5" t="s">
        <v>12</v>
      </c>
      <c r="C26" s="8"/>
      <c r="D26" s="14">
        <v>0.02134</v>
      </c>
      <c r="E26" s="14">
        <v>0.00244</v>
      </c>
      <c r="F26" s="14">
        <v>0.00215</v>
      </c>
      <c r="G26" s="14">
        <v>1E-05</v>
      </c>
      <c r="H26" s="15">
        <v>0.0001</v>
      </c>
    </row>
    <row r="27" ht="13.5" thickTop="1">
      <c r="B27" s="9" t="s">
        <v>14</v>
      </c>
    </row>
    <row r="29" ht="12.75">
      <c r="C29" s="1" t="s">
        <v>16</v>
      </c>
    </row>
    <row r="30" ht="13.5" thickBot="1">
      <c r="E30" s="70" t="s">
        <v>15</v>
      </c>
    </row>
    <row r="31" spans="4:8" ht="18" customHeight="1" thickBot="1" thickTop="1">
      <c r="D31" s="40" t="s">
        <v>3</v>
      </c>
      <c r="E31" s="37" t="s">
        <v>4</v>
      </c>
      <c r="F31" s="37" t="s">
        <v>5</v>
      </c>
      <c r="G31" s="37" t="s">
        <v>13</v>
      </c>
      <c r="H31" s="38" t="s">
        <v>6</v>
      </c>
    </row>
    <row r="32" spans="2:8" ht="18" customHeight="1" thickTop="1">
      <c r="B32" s="32" t="s">
        <v>32</v>
      </c>
      <c r="C32" s="7"/>
      <c r="D32" s="39">
        <v>0.011</v>
      </c>
      <c r="E32" s="11">
        <v>0.002</v>
      </c>
      <c r="F32" s="11">
        <v>0.018</v>
      </c>
      <c r="G32" s="11">
        <v>0.02</v>
      </c>
      <c r="H32" s="21">
        <v>0.001</v>
      </c>
    </row>
    <row r="33" spans="2:8" ht="18" customHeight="1">
      <c r="B33" s="24" t="s">
        <v>28</v>
      </c>
      <c r="C33" s="25"/>
      <c r="D33" s="10">
        <v>0.009</v>
      </c>
      <c r="E33" s="10">
        <v>0.003</v>
      </c>
      <c r="F33" s="10">
        <v>0.023</v>
      </c>
      <c r="G33" s="10">
        <v>0.002</v>
      </c>
      <c r="H33" s="26">
        <v>0.0015</v>
      </c>
    </row>
    <row r="34" spans="2:8" ht="18" customHeight="1" thickBot="1">
      <c r="B34" s="5" t="s">
        <v>29</v>
      </c>
      <c r="C34" s="8"/>
      <c r="D34" s="14">
        <v>0.52</v>
      </c>
      <c r="E34" s="14">
        <v>0.17</v>
      </c>
      <c r="F34" s="14">
        <v>1.54</v>
      </c>
      <c r="G34" s="14">
        <v>0</v>
      </c>
      <c r="H34" s="27">
        <v>0.093</v>
      </c>
    </row>
    <row r="35" ht="14.25" thickTop="1">
      <c r="B35" s="23" t="s">
        <v>31</v>
      </c>
    </row>
    <row r="36" spans="1:2" ht="13.5">
      <c r="A36" s="9"/>
      <c r="B36" s="23" t="s">
        <v>30</v>
      </c>
    </row>
    <row r="38" ht="13.5" thickBot="1">
      <c r="B38" s="1" t="s">
        <v>17</v>
      </c>
    </row>
    <row r="39" spans="3:6" ht="18" customHeight="1" thickBot="1" thickTop="1">
      <c r="C39" s="35" t="s">
        <v>40</v>
      </c>
      <c r="D39" s="36"/>
      <c r="E39" s="37" t="s">
        <v>18</v>
      </c>
      <c r="F39" s="45" t="s">
        <v>19</v>
      </c>
    </row>
    <row r="40" spans="3:6" ht="18" customHeight="1">
      <c r="C40" s="2" t="s">
        <v>27</v>
      </c>
      <c r="D40" s="3"/>
      <c r="E40" s="31">
        <v>0.74</v>
      </c>
      <c r="F40" s="29">
        <v>50</v>
      </c>
    </row>
    <row r="41" spans="3:6" ht="18" customHeight="1" thickBot="1">
      <c r="C41" s="5" t="s">
        <v>2</v>
      </c>
      <c r="D41" s="8"/>
      <c r="E41" s="46">
        <v>0.43</v>
      </c>
      <c r="F41" s="27">
        <v>250</v>
      </c>
    </row>
    <row r="42" spans="3:6" ht="13.5" thickTop="1">
      <c r="C42" s="22"/>
      <c r="D42" s="3"/>
      <c r="E42" s="30"/>
      <c r="F42" s="20"/>
    </row>
    <row r="43" ht="12.75">
      <c r="E43" s="18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&amp;R&amp;"Times New Roman,Italic"Appendix D</oddHeader>
    <oddFooter>&amp;L&amp;"Times New Roman,Italic"PR 1178&amp;C&amp;"Times New Roman,Italic"D-3&amp;R&amp;"Times New Roman,Italic"December 2001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K7" sqref="K7"/>
    </sheetView>
  </sheetViews>
  <sheetFormatPr defaultColWidth="9.140625" defaultRowHeight="12.75"/>
  <sheetData>
    <row r="1" ht="12.75">
      <c r="D1" s="108" t="s">
        <v>66</v>
      </c>
    </row>
    <row r="2" ht="12.75">
      <c r="C2" s="1" t="s">
        <v>41</v>
      </c>
    </row>
    <row r="3" ht="13.5">
      <c r="B3" s="107" t="s">
        <v>68</v>
      </c>
    </row>
    <row r="4" ht="12.75">
      <c r="E4" s="70" t="s">
        <v>8</v>
      </c>
    </row>
    <row r="5" ht="13.5" thickBot="1">
      <c r="D5" s="70"/>
    </row>
    <row r="6" spans="1:9" ht="18" customHeight="1" thickBot="1" thickTop="1">
      <c r="A6" s="37"/>
      <c r="B6" s="37" t="s">
        <v>7</v>
      </c>
      <c r="C6" s="99"/>
      <c r="D6" s="100"/>
      <c r="E6" s="37" t="s">
        <v>3</v>
      </c>
      <c r="F6" s="37" t="s">
        <v>4</v>
      </c>
      <c r="G6" s="37" t="s">
        <v>5</v>
      </c>
      <c r="H6" s="37" t="s">
        <v>13</v>
      </c>
      <c r="I6" s="38" t="s">
        <v>6</v>
      </c>
    </row>
    <row r="7" spans="1:9" ht="18" customHeight="1">
      <c r="A7" s="2" t="s">
        <v>0</v>
      </c>
      <c r="B7" s="3"/>
      <c r="C7" s="3"/>
      <c r="E7" s="11"/>
      <c r="F7" s="11"/>
      <c r="G7" s="11"/>
      <c r="H7" s="11"/>
      <c r="I7" s="12"/>
    </row>
    <row r="8" spans="1:9" ht="18" customHeight="1">
      <c r="A8" s="98" t="s">
        <v>22</v>
      </c>
      <c r="B8" s="3"/>
      <c r="C8" s="3"/>
      <c r="E8" s="11">
        <f>PRODUCT(D26,$K15,$M15,$K14)</f>
        <v>14.6325</v>
      </c>
      <c r="F8" s="11">
        <f>PRODUCT(E26,$K15,$M15,$K14)</f>
        <v>1.5225</v>
      </c>
      <c r="G8" s="11">
        <f>PRODUCT(F26,$K15,$M15,$K14)</f>
        <v>7.71</v>
      </c>
      <c r="H8" s="11">
        <f>PRODUCT(G26,$K15,$M15,$K14)</f>
        <v>0.06</v>
      </c>
      <c r="I8" s="21">
        <f>PRODUCT(H26,$K15,$M15,$K14)</f>
        <v>0.185</v>
      </c>
    </row>
    <row r="9" spans="1:9" ht="18" customHeight="1">
      <c r="A9" s="98" t="s">
        <v>67</v>
      </c>
      <c r="B9" s="3"/>
      <c r="C9" s="3"/>
      <c r="E9" s="11">
        <f>PRODUCT(D27,$L15,$N15,$K14)</f>
        <v>42.68</v>
      </c>
      <c r="F9" s="11">
        <f>PRODUCT(E27,$L15,$N15,$K14)</f>
        <v>4.88</v>
      </c>
      <c r="G9" s="11">
        <f>PRODUCT(F27,$L15,$N15,$K14)</f>
        <v>4.299999999999999</v>
      </c>
      <c r="H9" s="11">
        <f>PRODUCT(G27,$L15,$N15,$K14)</f>
        <v>0.02</v>
      </c>
      <c r="I9" s="21">
        <f>PRODUCT(H27,$L15,$N15,$K14)</f>
        <v>0.2</v>
      </c>
    </row>
    <row r="10" spans="1:10" ht="18" customHeight="1">
      <c r="A10" s="2" t="s">
        <v>46</v>
      </c>
      <c r="B10" s="3"/>
      <c r="C10" s="3"/>
      <c r="E10" s="11"/>
      <c r="F10" s="11"/>
      <c r="G10" s="11"/>
      <c r="H10" s="11"/>
      <c r="I10" s="21"/>
      <c r="J10" s="3"/>
    </row>
    <row r="11" spans="1:10" ht="18" customHeight="1">
      <c r="A11" s="98" t="s">
        <v>24</v>
      </c>
      <c r="B11" s="3"/>
      <c r="C11" s="3"/>
      <c r="E11" s="11">
        <f>PRODUCT(D35,$F43,$E43,$K16,$K14)</f>
        <v>10.559999999999999</v>
      </c>
      <c r="F11" s="11">
        <f>PRODUCT(E35,$F43,$E43,$K16,$K14)</f>
        <v>1.92</v>
      </c>
      <c r="G11" s="11">
        <f>PRODUCT(F35,$F43,$E43,$K16,$K14)</f>
        <v>17.279999999999998</v>
      </c>
      <c r="H11" s="11">
        <f>PRODUCT(G35,$F43,$E43,$K16,$K14)</f>
        <v>19.2</v>
      </c>
      <c r="I11" s="21">
        <f>PRODUCT(H35,$F43,$E43,$K16,$K14)</f>
        <v>0.96</v>
      </c>
      <c r="J11" s="3"/>
    </row>
    <row r="12" spans="1:10" ht="18" customHeight="1">
      <c r="A12" s="98" t="s">
        <v>25</v>
      </c>
      <c r="B12" s="3"/>
      <c r="C12" s="3"/>
      <c r="E12" s="11">
        <f>PRODUCT(D36,$F44,$E44,$L16,$K14)</f>
        <v>19.35</v>
      </c>
      <c r="F12" s="11">
        <f>PRODUCT(E36,$F44,$E44,$L16,$K14)</f>
        <v>6.45</v>
      </c>
      <c r="G12" s="11">
        <f>PRODUCT(F36,$F44,$E44,$L16,$K14)</f>
        <v>49.45</v>
      </c>
      <c r="H12" s="11">
        <f>PRODUCT(G36,$F44,$E44,$L16,$K14)</f>
        <v>4.3</v>
      </c>
      <c r="I12" s="21">
        <f>PRODUCT(H36,$F44,$E44,$L16,$K14)</f>
        <v>3.225</v>
      </c>
      <c r="J12" s="3"/>
    </row>
    <row r="13" spans="1:9" ht="18" customHeight="1" thickBot="1">
      <c r="A13" s="53"/>
      <c r="B13" s="93" t="s">
        <v>51</v>
      </c>
      <c r="C13" s="96"/>
      <c r="D13" s="97"/>
      <c r="E13" s="94">
        <f>SUM(E8,E9,E11,E12)</f>
        <v>87.2225</v>
      </c>
      <c r="F13" s="94">
        <f>SUM(F8,F9,F11,F12)</f>
        <v>14.7725</v>
      </c>
      <c r="G13" s="94">
        <f>SUM(G8,G9,G11,G12)</f>
        <v>78.74</v>
      </c>
      <c r="H13" s="94">
        <f>SUM(H8,H9,H11,H12)</f>
        <v>23.58</v>
      </c>
      <c r="I13" s="95">
        <f>SUM(I8,I9,I11,I12)</f>
        <v>4.57</v>
      </c>
    </row>
    <row r="14" spans="1:11" ht="13.5" thickTop="1">
      <c r="A14" s="19" t="s">
        <v>42</v>
      </c>
      <c r="G14" s="104"/>
      <c r="H14" s="104"/>
      <c r="I14" s="104"/>
      <c r="J14" s="103"/>
      <c r="K14" s="104">
        <v>5</v>
      </c>
    </row>
    <row r="15" spans="1:14" ht="12.75">
      <c r="A15" s="19" t="s">
        <v>71</v>
      </c>
      <c r="F15" s="103"/>
      <c r="K15" s="104">
        <v>50</v>
      </c>
      <c r="L15" s="104">
        <v>40</v>
      </c>
      <c r="M15" s="104">
        <v>1</v>
      </c>
      <c r="N15" s="104">
        <v>10</v>
      </c>
    </row>
    <row r="16" spans="1:12" ht="12.75">
      <c r="A16" s="19" t="s">
        <v>72</v>
      </c>
      <c r="F16" s="104"/>
      <c r="I16" s="104"/>
      <c r="J16" s="103"/>
      <c r="K16" s="104">
        <v>8</v>
      </c>
      <c r="L16" s="104">
        <v>4</v>
      </c>
    </row>
    <row r="17" ht="12.75">
      <c r="A17" s="9" t="s">
        <v>39</v>
      </c>
    </row>
    <row r="18" ht="12.75">
      <c r="A18" s="9" t="s">
        <v>21</v>
      </c>
    </row>
    <row r="19" ht="12.75">
      <c r="A19" s="9" t="s">
        <v>20</v>
      </c>
    </row>
    <row r="20" ht="12.75">
      <c r="A20" s="9"/>
    </row>
    <row r="22" spans="3:4" ht="12.75">
      <c r="C22" s="1" t="s">
        <v>9</v>
      </c>
      <c r="D22" s="1"/>
    </row>
    <row r="23" ht="12.75">
      <c r="E23" s="70" t="s">
        <v>10</v>
      </c>
    </row>
    <row r="24" ht="13.5" thickBot="1"/>
    <row r="25" spans="4:8" ht="18" customHeight="1" thickBot="1" thickTop="1">
      <c r="D25" s="40" t="s">
        <v>3</v>
      </c>
      <c r="E25" s="37" t="s">
        <v>4</v>
      </c>
      <c r="F25" s="37" t="s">
        <v>5</v>
      </c>
      <c r="G25" s="37" t="s">
        <v>13</v>
      </c>
      <c r="H25" s="38" t="s">
        <v>6</v>
      </c>
    </row>
    <row r="26" spans="2:8" ht="18" customHeight="1" thickTop="1">
      <c r="B26" s="6" t="s">
        <v>11</v>
      </c>
      <c r="C26" s="7"/>
      <c r="D26" s="39">
        <v>0.05853</v>
      </c>
      <c r="E26" s="11">
        <v>0.00609</v>
      </c>
      <c r="F26" s="11">
        <v>0.03084</v>
      </c>
      <c r="G26" s="11">
        <v>0.00024</v>
      </c>
      <c r="H26" s="21">
        <v>0.00074</v>
      </c>
    </row>
    <row r="27" spans="2:8" ht="18" customHeight="1" thickBot="1">
      <c r="B27" s="5" t="s">
        <v>12</v>
      </c>
      <c r="C27" s="8"/>
      <c r="D27" s="14">
        <v>0.02134</v>
      </c>
      <c r="E27" s="14">
        <v>0.00244</v>
      </c>
      <c r="F27" s="14">
        <v>0.00215</v>
      </c>
      <c r="G27" s="14">
        <v>1E-05</v>
      </c>
      <c r="H27" s="15">
        <v>0.0001</v>
      </c>
    </row>
    <row r="28" ht="13.5" thickTop="1">
      <c r="B28" s="9" t="s">
        <v>14</v>
      </c>
    </row>
    <row r="31" ht="12.75">
      <c r="C31" s="1" t="s">
        <v>16</v>
      </c>
    </row>
    <row r="32" ht="12.75">
      <c r="E32" s="70" t="s">
        <v>15</v>
      </c>
    </row>
    <row r="33" ht="13.5" thickBot="1"/>
    <row r="34" spans="4:8" ht="18" customHeight="1" thickBot="1" thickTop="1">
      <c r="D34" s="40" t="s">
        <v>3</v>
      </c>
      <c r="E34" s="37" t="s">
        <v>4</v>
      </c>
      <c r="F34" s="37" t="s">
        <v>5</v>
      </c>
      <c r="G34" s="37" t="s">
        <v>13</v>
      </c>
      <c r="H34" s="38" t="s">
        <v>6</v>
      </c>
    </row>
    <row r="35" spans="2:8" ht="18" customHeight="1" thickTop="1">
      <c r="B35" s="6" t="s">
        <v>1</v>
      </c>
      <c r="C35" s="7"/>
      <c r="D35" s="39">
        <v>0.011</v>
      </c>
      <c r="E35" s="11">
        <v>0.002</v>
      </c>
      <c r="F35" s="11">
        <v>0.018</v>
      </c>
      <c r="G35" s="11">
        <v>0.02</v>
      </c>
      <c r="H35" s="21">
        <v>0.001</v>
      </c>
    </row>
    <row r="36" spans="2:8" ht="18" customHeight="1" thickBot="1">
      <c r="B36" s="5" t="s">
        <v>2</v>
      </c>
      <c r="C36" s="8"/>
      <c r="D36" s="14">
        <v>0.009</v>
      </c>
      <c r="E36" s="14">
        <v>0.003</v>
      </c>
      <c r="F36" s="14">
        <v>0.023</v>
      </c>
      <c r="G36" s="14">
        <v>0.002</v>
      </c>
      <c r="H36" s="15">
        <v>0.0015</v>
      </c>
    </row>
    <row r="37" ht="13.5" thickTop="1">
      <c r="B37" s="9" t="s">
        <v>50</v>
      </c>
    </row>
    <row r="38" ht="12.75">
      <c r="A38" s="9"/>
    </row>
    <row r="40" ht="12.75">
      <c r="B40" s="1" t="s">
        <v>17</v>
      </c>
    </row>
    <row r="41" ht="13.5" thickBot="1"/>
    <row r="42" spans="3:6" ht="18" customHeight="1" thickBot="1" thickTop="1">
      <c r="C42" s="44" t="s">
        <v>40</v>
      </c>
      <c r="D42" s="36"/>
      <c r="E42" s="37" t="s">
        <v>18</v>
      </c>
      <c r="F42" s="45" t="s">
        <v>19</v>
      </c>
    </row>
    <row r="43" spans="3:6" ht="18" customHeight="1">
      <c r="C43" s="41" t="s">
        <v>1</v>
      </c>
      <c r="D43" s="42"/>
      <c r="E43" s="43">
        <v>0.48</v>
      </c>
      <c r="F43" s="33">
        <v>50</v>
      </c>
    </row>
    <row r="44" spans="3:6" ht="18" customHeight="1" thickBot="1">
      <c r="C44" s="34" t="s">
        <v>2</v>
      </c>
      <c r="D44" s="4"/>
      <c r="E44" s="16">
        <v>0.43</v>
      </c>
      <c r="F44" s="17">
        <v>250</v>
      </c>
    </row>
    <row r="45" ht="13.5" thickTop="1"/>
  </sheetData>
  <printOptions/>
  <pageMargins left="0.75" right="0.5" top="1" bottom="1" header="0.5" footer="0.5"/>
  <pageSetup horizontalDpi="600" verticalDpi="600" orientation="portrait" r:id="rId1"/>
  <headerFooter alignWithMargins="0">
    <oddHeader>&amp;R&amp;"Times New Roman,Italic"Appendix D</oddHeader>
    <oddFooter>&amp;L&amp;"Times New Roman,Italic"PR 1178&amp;C&amp;"Times New Roman,Italic"D-4&amp;R&amp;"Times New Roman,Italic"December 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Follow-up Information Request</dc:title>
  <dc:subject/>
  <dc:creator>JNadler</dc:creator>
  <cp:keywords/>
  <dc:description/>
  <cp:lastModifiedBy>JNadler</cp:lastModifiedBy>
  <cp:lastPrinted>2001-12-07T00:18:23Z</cp:lastPrinted>
  <dcterms:created xsi:type="dcterms:W3CDTF">2001-09-19T22:25:22Z</dcterms:created>
  <dcterms:modified xsi:type="dcterms:W3CDTF">2001-10-04T03:59:30Z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