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0" windowWidth="11868" windowHeight="6540" activeTab="0"/>
  </bookViews>
  <sheets>
    <sheet name="Indirect" sheetId="1" r:id="rId1"/>
    <sheet name="Motor Vehicle Emission Factors" sheetId="2" r:id="rId2"/>
  </sheets>
  <definedNames>
    <definedName name="_xlnm.Print_Titles" localSheetId="1">'Motor Vehicle Emission Factors'!$A:$B</definedName>
  </definedNames>
  <calcPr fullCalcOnLoad="1"/>
</workbook>
</file>

<file path=xl/sharedStrings.xml><?xml version="1.0" encoding="utf-8"?>
<sst xmlns="http://schemas.openxmlformats.org/spreadsheetml/2006/main" count="106" uniqueCount="57">
  <si>
    <t>Vehicle Type</t>
  </si>
  <si>
    <t>Road Type</t>
  </si>
  <si>
    <t>Vehicle Class</t>
  </si>
  <si>
    <t>Heavy heavy-duty truck, diesel</t>
  </si>
  <si>
    <t>Collector</t>
  </si>
  <si>
    <t>Speed (mph)</t>
  </si>
  <si>
    <t>CO</t>
  </si>
  <si>
    <t>Exhaust</t>
  </si>
  <si>
    <t>g/mi</t>
  </si>
  <si>
    <t>g/trip</t>
  </si>
  <si>
    <t>Hot Soak</t>
  </si>
  <si>
    <t>Evap. Running</t>
  </si>
  <si>
    <t>Resting</t>
  </si>
  <si>
    <t>Diurnal</t>
  </si>
  <si>
    <t>g/hr</t>
  </si>
  <si>
    <t>NOx</t>
  </si>
  <si>
    <t>PM10</t>
  </si>
  <si>
    <t>Tire Wear</t>
  </si>
  <si>
    <t>Brake Wear</t>
  </si>
  <si>
    <r>
      <t>Paved Road Dust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</si>
  <si>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All except paved road dust from ARB EMFAC7G motor vehicle emission factor model, 2/10/2000 version, for calendar year 2001, summertime</t>
    </r>
  </si>
  <si>
    <t>TOTAL</t>
  </si>
  <si>
    <r>
      <t>a</t>
    </r>
    <r>
      <rPr>
        <sz val="8"/>
        <rFont val="Arial"/>
        <family val="2"/>
      </rPr>
      <t xml:space="preserve">  Includes resting losses for 12-hours of constant or decreasing ambient temperature and diurnal emissions during 12 hours of increasing ambient temperature</t>
    </r>
  </si>
  <si>
    <r>
      <t>c</t>
    </r>
    <r>
      <rPr>
        <sz val="8"/>
        <rFont val="Arial"/>
        <family val="2"/>
      </rPr>
      <t xml:space="preserve">  From ARB Emission Inventory Methodology 7.9, Entrained Paved Road Dust (1997)</t>
    </r>
  </si>
  <si>
    <r>
      <t>Silt loading (g/m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c</t>
    </r>
  </si>
  <si>
    <t>Note:  Totals may not match sum of individual values because of rounding.</t>
  </si>
  <si>
    <t>Table 1</t>
  </si>
  <si>
    <t>Table 2</t>
  </si>
  <si>
    <t>VOC</t>
  </si>
  <si>
    <r>
      <t>Start-Up</t>
    </r>
    <r>
      <rPr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</si>
  <si>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 Based on 720 minutes engine-off</t>
    </r>
  </si>
  <si>
    <t xml:space="preserve">   from ARB Emission Inventory Methodology 7.9, Entrained Paved Road Dust (1997).  Estimated average weight of all vehicles near construction site = 3.24 tons</t>
  </si>
  <si>
    <r>
      <t>b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(Average Weight of All Vehicles on Roadway/3)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</si>
  <si>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t>CO
lb/day</t>
  </si>
  <si>
    <t>Total
Miles/Day</t>
  </si>
  <si>
    <t>Number/
Day</t>
  </si>
  <si>
    <t>Miles/Day
per Vehicle</t>
  </si>
  <si>
    <t>Starts/Day
per
Vehicle</t>
  </si>
  <si>
    <t>Total
Starts/Day</t>
  </si>
  <si>
    <r>
      <t>VOC</t>
    </r>
    <r>
      <rPr>
        <vertAlign val="superscript"/>
        <sz val="10"/>
        <rFont val="Arial"/>
        <family val="2"/>
      </rPr>
      <t xml:space="preserve">a
</t>
    </r>
    <r>
      <rPr>
        <sz val="10"/>
        <rFont val="Arial"/>
        <family val="0"/>
      </rPr>
      <t>lb/day</t>
    </r>
  </si>
  <si>
    <r>
      <t>NO</t>
    </r>
    <r>
      <rPr>
        <vertAlign val="subscript"/>
        <sz val="10"/>
        <rFont val="Arial"/>
        <family val="2"/>
      </rPr>
      <t xml:space="preserve">X
</t>
    </r>
    <r>
      <rPr>
        <sz val="10"/>
        <rFont val="Arial"/>
        <family val="0"/>
      </rPr>
      <t>lb/day</t>
    </r>
  </si>
  <si>
    <r>
      <t>Exhaust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</si>
  <si>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r>
      <t>Fugitive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</si>
  <si>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r>
      <t>Total
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
lb/day</t>
    </r>
  </si>
  <si>
    <t>Vehicle
Weight
(tons)</t>
  </si>
  <si>
    <t>Ammonia Delivery Truck</t>
  </si>
  <si>
    <t>Operational Indirect Emissions</t>
  </si>
  <si>
    <t>Ammonia Delivery Truck Travel Distances</t>
  </si>
  <si>
    <t>Destination</t>
  </si>
  <si>
    <t>On-Way Trip Distance
(mi)</t>
  </si>
  <si>
    <t>Roun-Trip Distance
(mi)</t>
  </si>
  <si>
    <t>Harbor Generating Station</t>
  </si>
  <si>
    <t>Scattergood Generating Station</t>
  </si>
  <si>
    <t>Valley Generating Station</t>
  </si>
  <si>
    <t>Distances are from La Roche Industries, 15116 Canary St., La Mirada, CA</t>
  </si>
  <si>
    <t>Table 3</t>
  </si>
  <si>
    <r>
      <t>Operational Motor Vehicle Emission Factors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</si>
</sst>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7.57421875" style="0" customWidth="1"/>
    <col min="2" max="2" width="8.421875" style="0" customWidth="1"/>
    <col min="3" max="3" width="11.00390625" style="0" customWidth="1"/>
    <col min="4" max="4" width="9.8515625" style="0" customWidth="1"/>
    <col min="6" max="6" width="9.8515625" style="0" customWidth="1"/>
    <col min="10" max="10" width="9.28125" style="0" customWidth="1"/>
    <col min="13" max="14" width="0" style="0" hidden="1" customWidth="1"/>
  </cols>
  <sheetData>
    <row r="1" spans="1:12" ht="12.7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2">
      <c r="A3" s="9" t="s">
        <v>0</v>
      </c>
      <c r="B3" s="9" t="s">
        <v>35</v>
      </c>
      <c r="C3" s="9" t="s">
        <v>36</v>
      </c>
      <c r="D3" s="9" t="s">
        <v>37</v>
      </c>
      <c r="E3" s="9" t="s">
        <v>34</v>
      </c>
      <c r="F3" s="9" t="s">
        <v>38</v>
      </c>
      <c r="G3" s="9" t="s">
        <v>33</v>
      </c>
      <c r="H3" s="9" t="s">
        <v>39</v>
      </c>
      <c r="I3" s="9" t="s">
        <v>40</v>
      </c>
      <c r="J3" s="9" t="s">
        <v>41</v>
      </c>
      <c r="K3" s="9" t="s">
        <v>42</v>
      </c>
      <c r="L3" s="3" t="s">
        <v>43</v>
      </c>
    </row>
    <row r="4" spans="1:12" ht="12.75">
      <c r="A4" s="4" t="s">
        <v>45</v>
      </c>
      <c r="B4" s="2">
        <v>3</v>
      </c>
      <c r="C4" s="2"/>
      <c r="D4" s="2"/>
      <c r="E4" s="14">
        <v>166</v>
      </c>
      <c r="F4" s="14">
        <v>6</v>
      </c>
      <c r="G4" s="24">
        <f>(E4*VLOOKUP(A4,'Motor Vehicle Emission Factors'!$A$6:$T$19,7,FALSE)+F4*VLOOKUP(A4,'Motor Vehicle Emission Factors'!$A$6:$T$19,8,FALSE))/453.6</f>
        <v>3.6522927689594358</v>
      </c>
      <c r="H4" s="24">
        <f>(E4*VLOOKUP(A4,'Motor Vehicle Emission Factors'!$A$6:$T$19,9,FALSE)+F4*VLOOKUP(A4,'Motor Vehicle Emission Factors'!$A$6:$T$19,10,FALSE)+F4*VLOOKUP(A4,'Motor Vehicle Emission Factors'!$A$6:$T$19,11,FALSE)+B4*12*VLOOKUP(A4,'Motor Vehicle Emission Factors'!$A$6:$T$19,12,FALSE)+E4*VLOOKUP(A4,'Motor Vehicle Emission Factors'!$A$6:$T$19,13,FALSE)+B4*12*VLOOKUP(A4,'Motor Vehicle Emission Factors'!$A$6:$T$19,14,FALSE))/453.6</f>
        <v>0.5526014109347442</v>
      </c>
      <c r="I4" s="24">
        <f>(E4*VLOOKUP(A4,'Motor Vehicle Emission Factors'!$A$6:$T$19,15,FALSE)+F4*VLOOKUP(A4,'Motor Vehicle Emission Factors'!$A$6:$T$19,16,FALSE))/453.6</f>
        <v>3.385141093474427</v>
      </c>
      <c r="J4" s="24">
        <f>E4*VLOOKUP(A4,'Motor Vehicle Emission Factors'!$A$6:$T$19,17,FALSE)/453.6</f>
        <v>0.21591710758377425</v>
      </c>
      <c r="K4" s="24">
        <f>E4*(VLOOKUP(A4,'Motor Vehicle Emission Factors'!$A$6:$T$19,18,FALSE)+VLOOKUP(A4,'Motor Vehicle Emission Factors'!$A$6:$T$19,19,FALSE)+VLOOKUP(A4,'Motor Vehicle Emission Factors'!$A$6:$T$19,20,FALSE))/453.6</f>
        <v>9.685433406808711</v>
      </c>
      <c r="L4" s="24">
        <f>J4+K4</f>
        <v>9.901350514392485</v>
      </c>
    </row>
    <row r="5" spans="1:14" ht="12.75">
      <c r="A5" s="15" t="s">
        <v>21</v>
      </c>
      <c r="B5" s="4"/>
      <c r="C5" s="4"/>
      <c r="D5" s="4"/>
      <c r="E5" s="4"/>
      <c r="F5" s="4"/>
      <c r="G5" s="25">
        <f aca="true" t="shared" si="0" ref="G5:L5">SUM(G4:G4)</f>
        <v>3.6522927689594358</v>
      </c>
      <c r="H5" s="25">
        <f t="shared" si="0"/>
        <v>0.5526014109347442</v>
      </c>
      <c r="I5" s="25">
        <f t="shared" si="0"/>
        <v>3.385141093474427</v>
      </c>
      <c r="J5" s="25">
        <f t="shared" si="0"/>
        <v>0.21591710758377425</v>
      </c>
      <c r="K5" s="25">
        <f t="shared" si="0"/>
        <v>9.685433406808711</v>
      </c>
      <c r="L5" s="25">
        <f t="shared" si="0"/>
        <v>9.901350514392485</v>
      </c>
      <c r="M5" s="29" t="e">
        <f>#REF!+#REF!</f>
        <v>#REF!</v>
      </c>
      <c r="N5" s="29" t="e">
        <f>SUM(E4:E4)-M5</f>
        <v>#REF!</v>
      </c>
    </row>
    <row r="6" ht="12.75">
      <c r="A6" s="13" t="s">
        <v>22</v>
      </c>
    </row>
    <row r="7" ht="12.75">
      <c r="A7" s="22" t="s">
        <v>25</v>
      </c>
    </row>
    <row r="10" spans="1:3" ht="12.75">
      <c r="A10" s="32" t="s">
        <v>27</v>
      </c>
      <c r="B10" s="32"/>
      <c r="C10" s="32"/>
    </row>
    <row r="11" spans="1:3" ht="12.75">
      <c r="A11" s="31" t="s">
        <v>47</v>
      </c>
      <c r="B11" s="31"/>
      <c r="C11" s="31"/>
    </row>
    <row r="12" spans="1:3" ht="52.5">
      <c r="A12" s="26" t="s">
        <v>48</v>
      </c>
      <c r="B12" s="30" t="s">
        <v>49</v>
      </c>
      <c r="C12" s="30" t="s">
        <v>50</v>
      </c>
    </row>
    <row r="13" spans="1:3" ht="12.75">
      <c r="A13" s="4" t="s">
        <v>51</v>
      </c>
      <c r="B13" s="2">
        <v>21</v>
      </c>
      <c r="C13" s="2">
        <f>2*B13</f>
        <v>42</v>
      </c>
    </row>
    <row r="14" spans="1:3" ht="12.75">
      <c r="A14" s="4" t="s">
        <v>52</v>
      </c>
      <c r="B14" s="2">
        <v>26</v>
      </c>
      <c r="C14" s="2">
        <f>2*B14</f>
        <v>52</v>
      </c>
    </row>
    <row r="15" spans="1:3" ht="12.75">
      <c r="A15" s="4" t="s">
        <v>53</v>
      </c>
      <c r="B15" s="2">
        <v>36</v>
      </c>
      <c r="C15" s="2">
        <f>2*B15</f>
        <v>72</v>
      </c>
    </row>
    <row r="16" ht="12.75">
      <c r="A16" s="22" t="s">
        <v>54</v>
      </c>
    </row>
  </sheetData>
  <sheetProtection/>
  <mergeCells count="4">
    <mergeCell ref="A11:C11"/>
    <mergeCell ref="A10:C10"/>
    <mergeCell ref="A1:L1"/>
    <mergeCell ref="A2:L2"/>
  </mergeCells>
  <printOptions horizontalCentered="1"/>
  <pageMargins left="0.75" right="0.75" top="1" bottom="1" header="0.5" footer="0.5"/>
  <pageSetup fitToHeight="20" horizontalDpi="300" verticalDpi="300" orientation="landscape" scale="87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8515625" style="0" bestFit="1" customWidth="1"/>
    <col min="2" max="2" width="27.7109375" style="0" bestFit="1" customWidth="1"/>
    <col min="5" max="5" width="9.140625" style="1" customWidth="1"/>
    <col min="9" max="20" width="9.140625" style="0" hidden="1" customWidth="1"/>
  </cols>
  <sheetData>
    <row r="1" spans="1:8" ht="12.75">
      <c r="A1" s="32" t="s">
        <v>55</v>
      </c>
      <c r="B1" s="32"/>
      <c r="C1" s="32"/>
      <c r="D1" s="32"/>
      <c r="E1" s="32"/>
      <c r="F1" s="32"/>
      <c r="G1" s="32"/>
      <c r="H1" s="32"/>
    </row>
    <row r="2" spans="1:20" ht="15">
      <c r="A2" s="31" t="s">
        <v>56</v>
      </c>
      <c r="B2" s="31"/>
      <c r="C2" s="31"/>
      <c r="D2" s="31"/>
      <c r="E2" s="31"/>
      <c r="F2" s="31"/>
      <c r="G2" s="31"/>
      <c r="H2" s="3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8"/>
    </row>
    <row r="3" spans="1:20" ht="12.75">
      <c r="A3" s="5"/>
      <c r="B3" s="5"/>
      <c r="C3" s="5"/>
      <c r="D3" s="5"/>
      <c r="E3" s="6"/>
      <c r="F3" s="5"/>
      <c r="G3" s="33" t="s">
        <v>6</v>
      </c>
      <c r="H3" s="33"/>
      <c r="I3" s="33" t="s">
        <v>28</v>
      </c>
      <c r="J3" s="33"/>
      <c r="K3" s="33"/>
      <c r="L3" s="33"/>
      <c r="M3" s="33"/>
      <c r="N3" s="33"/>
      <c r="O3" s="33" t="s">
        <v>15</v>
      </c>
      <c r="P3" s="33"/>
      <c r="Q3" s="33" t="s">
        <v>16</v>
      </c>
      <c r="R3" s="33"/>
      <c r="S3" s="33"/>
      <c r="T3" s="33"/>
    </row>
    <row r="4" spans="1:20" ht="42">
      <c r="A4" s="7"/>
      <c r="B4" s="7"/>
      <c r="C4" s="7"/>
      <c r="D4" s="7"/>
      <c r="E4" s="8"/>
      <c r="F4" s="7"/>
      <c r="G4" s="3" t="s">
        <v>7</v>
      </c>
      <c r="H4" s="3" t="s">
        <v>29</v>
      </c>
      <c r="I4" s="3" t="s">
        <v>7</v>
      </c>
      <c r="J4" s="3" t="s">
        <v>29</v>
      </c>
      <c r="K4" s="3" t="s">
        <v>10</v>
      </c>
      <c r="L4" s="3" t="s">
        <v>12</v>
      </c>
      <c r="M4" s="3" t="s">
        <v>11</v>
      </c>
      <c r="N4" s="3" t="s">
        <v>13</v>
      </c>
      <c r="O4" s="3" t="s">
        <v>7</v>
      </c>
      <c r="P4" s="3" t="s">
        <v>29</v>
      </c>
      <c r="Q4" s="3" t="s">
        <v>7</v>
      </c>
      <c r="R4" s="3" t="s">
        <v>17</v>
      </c>
      <c r="S4" s="3" t="s">
        <v>18</v>
      </c>
      <c r="T4" s="3" t="s">
        <v>19</v>
      </c>
    </row>
    <row r="5" spans="1:20" ht="42">
      <c r="A5" s="9" t="s">
        <v>0</v>
      </c>
      <c r="B5" s="9" t="s">
        <v>2</v>
      </c>
      <c r="C5" s="9" t="s">
        <v>44</v>
      </c>
      <c r="D5" s="9" t="s">
        <v>1</v>
      </c>
      <c r="E5" s="10" t="s">
        <v>24</v>
      </c>
      <c r="F5" s="9" t="s">
        <v>5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9</v>
      </c>
      <c r="L5" s="3" t="s">
        <v>14</v>
      </c>
      <c r="M5" s="3" t="s">
        <v>8</v>
      </c>
      <c r="N5" s="3" t="s">
        <v>14</v>
      </c>
      <c r="O5" s="3" t="s">
        <v>8</v>
      </c>
      <c r="P5" s="3" t="s">
        <v>9</v>
      </c>
      <c r="Q5" s="3" t="s">
        <v>8</v>
      </c>
      <c r="R5" s="3" t="s">
        <v>8</v>
      </c>
      <c r="S5" s="3" t="s">
        <v>8</v>
      </c>
      <c r="T5" s="3" t="s">
        <v>8</v>
      </c>
    </row>
    <row r="6" spans="1:20" ht="12.75">
      <c r="A6" s="4" t="s">
        <v>45</v>
      </c>
      <c r="B6" s="4" t="s">
        <v>3</v>
      </c>
      <c r="C6" s="2">
        <v>40</v>
      </c>
      <c r="D6" s="2" t="s">
        <v>4</v>
      </c>
      <c r="E6" s="11">
        <v>0.037</v>
      </c>
      <c r="F6" s="2">
        <v>25</v>
      </c>
      <c r="G6" s="12">
        <v>9.98</v>
      </c>
      <c r="H6" s="12">
        <v>0</v>
      </c>
      <c r="I6" s="12">
        <v>1.51</v>
      </c>
      <c r="J6" s="12">
        <v>0</v>
      </c>
      <c r="K6" s="12">
        <v>0</v>
      </c>
      <c r="L6" s="12">
        <v>0</v>
      </c>
      <c r="M6" s="11">
        <v>0</v>
      </c>
      <c r="N6" s="12">
        <v>0</v>
      </c>
      <c r="O6" s="12">
        <v>9.25</v>
      </c>
      <c r="P6" s="12">
        <v>0</v>
      </c>
      <c r="Q6" s="12">
        <v>0.59</v>
      </c>
      <c r="R6" s="12">
        <v>0.04</v>
      </c>
      <c r="S6" s="12">
        <v>0.01</v>
      </c>
      <c r="T6" s="12">
        <f>0.016*453.6*(E6/2)^0.65*(C6/3)^1.5</f>
        <v>26.4157385140267</v>
      </c>
    </row>
    <row r="7" spans="1:19" ht="12.75">
      <c r="A7" s="20"/>
      <c r="B7" s="20"/>
      <c r="C7" s="16"/>
      <c r="D7" s="17"/>
      <c r="E7" s="16"/>
      <c r="F7" s="27"/>
      <c r="G7" s="27"/>
      <c r="H7" s="27"/>
      <c r="I7" s="27"/>
      <c r="J7" s="27"/>
      <c r="K7" s="27"/>
      <c r="L7" s="17"/>
      <c r="M7" s="27"/>
      <c r="N7" s="27"/>
      <c r="O7" s="27"/>
      <c r="P7" s="27"/>
      <c r="Q7" s="27"/>
      <c r="R7" s="27"/>
      <c r="S7" s="27"/>
    </row>
    <row r="8" spans="1:19" ht="12.75">
      <c r="A8" s="21"/>
      <c r="B8" s="21"/>
      <c r="C8" s="18"/>
      <c r="D8" s="19"/>
      <c r="E8" s="18"/>
      <c r="F8" s="28"/>
      <c r="G8" s="28"/>
      <c r="H8" s="28"/>
      <c r="I8" s="28"/>
      <c r="J8" s="28"/>
      <c r="K8" s="28"/>
      <c r="L8" s="19"/>
      <c r="M8" s="28"/>
      <c r="N8" s="28"/>
      <c r="O8" s="28"/>
      <c r="P8" s="28"/>
      <c r="Q8" s="28"/>
      <c r="R8" s="28"/>
      <c r="S8" s="28"/>
    </row>
    <row r="9" spans="1:19" ht="12.75">
      <c r="A9" s="5"/>
      <c r="B9" s="33" t="s">
        <v>28</v>
      </c>
      <c r="C9" s="33"/>
      <c r="D9" s="33"/>
      <c r="E9" s="33"/>
      <c r="F9" s="33"/>
      <c r="G9" s="33"/>
      <c r="H9" s="28"/>
      <c r="I9" s="28"/>
      <c r="J9" s="28"/>
      <c r="K9" s="28"/>
      <c r="L9" s="19"/>
      <c r="M9" s="28"/>
      <c r="N9" s="28"/>
      <c r="O9" s="28"/>
      <c r="P9" s="28"/>
      <c r="Q9" s="28"/>
      <c r="R9" s="28"/>
      <c r="S9" s="28"/>
    </row>
    <row r="10" spans="1:19" ht="26.25">
      <c r="A10" s="7"/>
      <c r="B10" s="3" t="s">
        <v>7</v>
      </c>
      <c r="C10" s="3" t="s">
        <v>29</v>
      </c>
      <c r="D10" s="3" t="s">
        <v>10</v>
      </c>
      <c r="E10" s="3" t="s">
        <v>12</v>
      </c>
      <c r="F10" s="3" t="s">
        <v>11</v>
      </c>
      <c r="G10" s="3" t="s">
        <v>13</v>
      </c>
      <c r="H10" s="28"/>
      <c r="I10" s="28"/>
      <c r="J10" s="28"/>
      <c r="K10" s="28"/>
      <c r="L10" s="19"/>
      <c r="M10" s="28"/>
      <c r="N10" s="28"/>
      <c r="O10" s="28"/>
      <c r="P10" s="28"/>
      <c r="Q10" s="28"/>
      <c r="R10" s="28"/>
      <c r="S10" s="28"/>
    </row>
    <row r="11" spans="1:19" ht="12.75">
      <c r="A11" s="9" t="s">
        <v>0</v>
      </c>
      <c r="B11" s="3" t="s">
        <v>8</v>
      </c>
      <c r="C11" s="3" t="s">
        <v>9</v>
      </c>
      <c r="D11" s="3" t="s">
        <v>9</v>
      </c>
      <c r="E11" s="3" t="s">
        <v>14</v>
      </c>
      <c r="F11" s="3" t="s">
        <v>8</v>
      </c>
      <c r="G11" s="3" t="s">
        <v>14</v>
      </c>
      <c r="H11" s="28"/>
      <c r="I11" s="28"/>
      <c r="J11" s="28"/>
      <c r="K11" s="28"/>
      <c r="L11" s="19"/>
      <c r="M11" s="28"/>
      <c r="N11" s="28"/>
      <c r="O11" s="28"/>
      <c r="P11" s="28"/>
      <c r="Q11" s="28"/>
      <c r="R11" s="28"/>
      <c r="S11" s="28"/>
    </row>
    <row r="12" spans="1:19" ht="12.75">
      <c r="A12" s="4" t="s">
        <v>45</v>
      </c>
      <c r="B12" s="12">
        <v>1.51</v>
      </c>
      <c r="C12" s="12">
        <v>0</v>
      </c>
      <c r="D12" s="12">
        <v>0</v>
      </c>
      <c r="E12" s="12">
        <v>0</v>
      </c>
      <c r="F12" s="11">
        <v>0</v>
      </c>
      <c r="G12" s="12">
        <v>0</v>
      </c>
      <c r="H12" s="28"/>
      <c r="I12" s="28"/>
      <c r="J12" s="28"/>
      <c r="K12" s="28"/>
      <c r="L12" s="19"/>
      <c r="M12" s="28"/>
      <c r="N12" s="28"/>
      <c r="O12" s="28"/>
      <c r="P12" s="28"/>
      <c r="Q12" s="28"/>
      <c r="R12" s="28"/>
      <c r="S12" s="28"/>
    </row>
    <row r="13" spans="1:19" ht="12.75">
      <c r="A13" s="21"/>
      <c r="B13" s="28"/>
      <c r="C13" s="28"/>
      <c r="D13" s="28"/>
      <c r="E13" s="28"/>
      <c r="F13" s="19"/>
      <c r="G13" s="28"/>
      <c r="H13" s="28"/>
      <c r="I13" s="28"/>
      <c r="J13" s="28"/>
      <c r="K13" s="28"/>
      <c r="L13" s="19"/>
      <c r="M13" s="28"/>
      <c r="N13" s="28"/>
      <c r="O13" s="28"/>
      <c r="P13" s="28"/>
      <c r="Q13" s="28"/>
      <c r="R13" s="28"/>
      <c r="S13" s="28"/>
    </row>
    <row r="14" spans="1:19" ht="12.75">
      <c r="A14" s="21"/>
      <c r="B14" s="28"/>
      <c r="C14" s="28"/>
      <c r="D14" s="28"/>
      <c r="E14" s="28"/>
      <c r="F14" s="19"/>
      <c r="G14" s="28"/>
      <c r="H14" s="28"/>
      <c r="I14" s="28"/>
      <c r="J14" s="28"/>
      <c r="K14" s="28"/>
      <c r="L14" s="19"/>
      <c r="M14" s="28"/>
      <c r="N14" s="28"/>
      <c r="O14" s="28"/>
      <c r="P14" s="28"/>
      <c r="Q14" s="28"/>
      <c r="R14" s="28"/>
      <c r="S14" s="28"/>
    </row>
    <row r="15" spans="1:19" ht="12.75">
      <c r="A15" s="5"/>
      <c r="B15" s="33" t="s">
        <v>15</v>
      </c>
      <c r="C15" s="33"/>
      <c r="D15" s="33" t="s">
        <v>16</v>
      </c>
      <c r="E15" s="33"/>
      <c r="F15" s="33"/>
      <c r="G15" s="33"/>
      <c r="H15" s="28"/>
      <c r="I15" s="28"/>
      <c r="J15" s="28"/>
      <c r="K15" s="28"/>
      <c r="L15" s="19"/>
      <c r="M15" s="28"/>
      <c r="N15" s="28"/>
      <c r="O15" s="28"/>
      <c r="P15" s="28"/>
      <c r="Q15" s="28"/>
      <c r="R15" s="28"/>
      <c r="S15" s="28"/>
    </row>
    <row r="16" spans="1:19" ht="42">
      <c r="A16" s="7"/>
      <c r="B16" s="3" t="s">
        <v>7</v>
      </c>
      <c r="C16" s="3" t="s">
        <v>29</v>
      </c>
      <c r="D16" s="3" t="s">
        <v>7</v>
      </c>
      <c r="E16" s="3" t="s">
        <v>17</v>
      </c>
      <c r="F16" s="3" t="s">
        <v>18</v>
      </c>
      <c r="G16" s="3" t="s">
        <v>19</v>
      </c>
      <c r="H16" s="28"/>
      <c r="I16" s="28"/>
      <c r="J16" s="28"/>
      <c r="K16" s="28"/>
      <c r="L16" s="19"/>
      <c r="M16" s="28"/>
      <c r="N16" s="28"/>
      <c r="O16" s="28"/>
      <c r="P16" s="28"/>
      <c r="Q16" s="28"/>
      <c r="R16" s="28"/>
      <c r="S16" s="28"/>
    </row>
    <row r="17" spans="1:19" ht="12.75">
      <c r="A17" s="9" t="s">
        <v>0</v>
      </c>
      <c r="B17" s="3" t="s">
        <v>8</v>
      </c>
      <c r="C17" s="3" t="s">
        <v>9</v>
      </c>
      <c r="D17" s="3" t="s">
        <v>8</v>
      </c>
      <c r="E17" s="3" t="s">
        <v>8</v>
      </c>
      <c r="F17" s="3" t="s">
        <v>8</v>
      </c>
      <c r="G17" s="3" t="s">
        <v>8</v>
      </c>
      <c r="H17" s="28"/>
      <c r="I17" s="28"/>
      <c r="J17" s="28"/>
      <c r="K17" s="28"/>
      <c r="L17" s="19"/>
      <c r="M17" s="28"/>
      <c r="N17" s="28"/>
      <c r="O17" s="28"/>
      <c r="P17" s="28"/>
      <c r="Q17" s="28"/>
      <c r="R17" s="28"/>
      <c r="S17" s="28"/>
    </row>
    <row r="18" spans="1:19" ht="12.75">
      <c r="A18" s="4" t="s">
        <v>45</v>
      </c>
      <c r="B18" s="12">
        <v>9.25</v>
      </c>
      <c r="C18" s="12">
        <v>0</v>
      </c>
      <c r="D18" s="12">
        <v>0.59</v>
      </c>
      <c r="E18" s="12">
        <v>0.04</v>
      </c>
      <c r="F18" s="12">
        <v>0.01</v>
      </c>
      <c r="G18" s="12">
        <f>T6</f>
        <v>26.4157385140267</v>
      </c>
      <c r="H18" s="28"/>
      <c r="I18" s="28"/>
      <c r="J18" s="28"/>
      <c r="K18" s="28"/>
      <c r="L18" s="19"/>
      <c r="M18" s="28"/>
      <c r="N18" s="28"/>
      <c r="O18" s="28"/>
      <c r="P18" s="28"/>
      <c r="Q18" s="28"/>
      <c r="R18" s="28"/>
      <c r="S18" s="28"/>
    </row>
    <row r="19" spans="1:19" ht="12.75">
      <c r="A19" s="21"/>
      <c r="B19" s="21"/>
      <c r="C19" s="18"/>
      <c r="D19" s="19"/>
      <c r="E19" s="18"/>
      <c r="F19" s="28"/>
      <c r="G19" s="28"/>
      <c r="H19" s="28"/>
      <c r="I19" s="28"/>
      <c r="J19" s="28"/>
      <c r="K19" s="28"/>
      <c r="L19" s="19"/>
      <c r="M19" s="28"/>
      <c r="N19" s="28"/>
      <c r="O19" s="28"/>
      <c r="P19" s="28"/>
      <c r="Q19" s="28"/>
      <c r="R19" s="28"/>
      <c r="S19" s="28"/>
    </row>
    <row r="20" spans="1:2" ht="12.75">
      <c r="A20" s="13" t="s">
        <v>20</v>
      </c>
      <c r="B20" s="13"/>
    </row>
    <row r="21" spans="1:2" ht="12.75">
      <c r="A21" s="13" t="s">
        <v>32</v>
      </c>
      <c r="B21" s="13"/>
    </row>
    <row r="22" spans="1:2" ht="12.75">
      <c r="A22" s="22" t="s">
        <v>31</v>
      </c>
      <c r="B22" s="13"/>
    </row>
    <row r="23" spans="1:2" ht="12.75">
      <c r="A23" s="13" t="s">
        <v>23</v>
      </c>
      <c r="B23" s="13"/>
    </row>
    <row r="24" ht="12.75">
      <c r="A24" s="13" t="s">
        <v>30</v>
      </c>
    </row>
    <row r="25" ht="12.75">
      <c r="A25" s="13"/>
    </row>
  </sheetData>
  <sheetProtection/>
  <mergeCells count="9">
    <mergeCell ref="A2:H2"/>
    <mergeCell ref="B9:G9"/>
    <mergeCell ref="A1:H1"/>
    <mergeCell ref="I3:N3"/>
    <mergeCell ref="O3:P3"/>
    <mergeCell ref="Q3:T3"/>
    <mergeCell ref="B15:C15"/>
    <mergeCell ref="D15:G15"/>
    <mergeCell ref="G3:H3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Heisler</dc:creator>
  <cp:keywords/>
  <dc:description/>
  <cp:lastModifiedBy>dsasaki</cp:lastModifiedBy>
  <cp:lastPrinted>2000-10-26T18:28:36Z</cp:lastPrinted>
  <dcterms:created xsi:type="dcterms:W3CDTF">2000-05-01T21:32:01Z</dcterms:created>
  <dcterms:modified xsi:type="dcterms:W3CDTF">2014-08-06T18:56:54Z</dcterms:modified>
  <cp:category/>
  <cp:version/>
  <cp:contentType/>
  <cp:contentStatus/>
</cp:coreProperties>
</file>