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Ex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VEOP">#REF!</definedName>
    <definedName name="co">'[7]Boiler emissions factor'!$F$36</definedName>
    <definedName name="CROSSREFERENCE">#REF!</definedName>
    <definedName name="CROSSREFERENCE2">#REF!</definedName>
    <definedName name="head2">'[2]Look up 1'!$G$16:$I$16</definedName>
    <definedName name="Head3">'[2]Formula'!$B$12:$D$12</definedName>
    <definedName name="LOAD">#REF!</definedName>
    <definedName name="MAXLOAD">#REF!</definedName>
    <definedName name="MAXOP">'[4]Boiler'!$D$9</definedName>
    <definedName name="Met">'[2]Formula'!$B$12:$D$45</definedName>
    <definedName name="mw">#REF!</definedName>
    <definedName name="NOXPPM">#REF!</definedName>
    <definedName name="print1">'[5]data'!$B$1:$G$46</definedName>
    <definedName name="print2">'[5]data'!$B$1:$G$46</definedName>
    <definedName name="print3">'[5]data'!$B$1:$G$46</definedName>
    <definedName name="print4">'[5]data'!$B$1:$G$46</definedName>
    <definedName name="print5">'[6]data'!$B$1:$G$58</definedName>
    <definedName name="RATING">#REF!</definedName>
    <definedName name="symbol">#REF!</definedName>
    <definedName name="table1">'[2]Look up 1'!$C$10:$K$13</definedName>
    <definedName name="table8">'[1]table_8'!$A$4:$L$173</definedName>
    <definedName name="table8_heading">'[1]table_8'!$A$4:$L$4</definedName>
    <definedName name="table8_temp">#REF!</definedName>
    <definedName name="Table8b">#REF!</definedName>
    <definedName name="table8b_heading">#REF!</definedName>
    <definedName name="Table8c">'[3]table8'!$A$3:$P$3</definedName>
    <definedName name="Table8d">'[3]table8'!$A$3:$P$172</definedName>
    <definedName name="Table8Old">#REF!</definedName>
    <definedName name="tac">#REF!</definedName>
    <definedName name="unit_risk_factor">#REF!</definedName>
  </definedNames>
  <calcPr fullCalcOnLoad="1"/>
</workbook>
</file>

<file path=xl/sharedStrings.xml><?xml version="1.0" encoding="utf-8"?>
<sst xmlns="http://schemas.openxmlformats.org/spreadsheetml/2006/main" count="188" uniqueCount="98">
  <si>
    <t>EXAMPLE 2:  MICR, HIA, HIC, &amp; CANCER BURDEN CALCULATION FOR PLATING OPERATIONS</t>
  </si>
  <si>
    <t>A metal finishing shop operates a nickel plating operation.  Prior to the actual plating process,</t>
  </si>
  <si>
    <t>component parts are first cleaned and/or etched.  The cleaning is conducted in  an electro-cleaner tank.</t>
  </si>
  <si>
    <t>containing a sodium hydroxide (NaOH) solution.  Parts requiring etching are immersed in a tank</t>
  </si>
  <si>
    <t>containing hydrochloric acid (HCl).  Finally, the parts are placed in a plating tank containing a nickel</t>
  </si>
  <si>
    <t>solution where the nickel metal (Ni) is deposited on the parts.</t>
  </si>
  <si>
    <t xml:space="preserve">     The application was deemed complete on July 30,m 2005.</t>
  </si>
  <si>
    <t xml:space="preserve">     Volume source:  Building dimensions 40'(W) x 70'(L) x 17'(H)</t>
  </si>
  <si>
    <t xml:space="preserve">     The nearest receptor distances:</t>
  </si>
  <si>
    <t xml:space="preserve">           Worker (Industrial) = 100 meters</t>
  </si>
  <si>
    <t xml:space="preserve">           Residential = 500 meters</t>
  </si>
  <si>
    <t xml:space="preserve">     Operating Schedule:  8 hr/day, 3 days/wk 50 wks/yr = 1200 hrs/yr</t>
  </si>
  <si>
    <t xml:space="preserve">     Plant location:  Azusa, CA</t>
  </si>
  <si>
    <t>Emission rates for the TACs are listed in Table A below.</t>
  </si>
  <si>
    <t>Note:  Emissions from metal finishing operations can be determined from source test data or from emission factors and</t>
  </si>
  <si>
    <t>correlations, as appropriate.  Operational data used in developing emission factors and correlations currently used by</t>
  </si>
  <si>
    <t>AQMD permitting engineers include the concentration of chemicals in the process tank, the quantity of ampere-hours</t>
  </si>
  <si>
    <t>applied to a tank, the plating efficiency, the tank temperature, parameters affecting air-sparging emissions, and control</t>
  </si>
  <si>
    <t>efficiencies for air pollution control equipment or other emissions reduction  techniques that are employed.</t>
  </si>
  <si>
    <t>Emission Rate</t>
  </si>
  <si>
    <t>Toxic Air Contaminant</t>
  </si>
  <si>
    <t>Qhr(Max.)</t>
  </si>
  <si>
    <t>Qyr</t>
  </si>
  <si>
    <t>QYR (tons/yr)</t>
  </si>
  <si>
    <t>(lbs/hr)</t>
  </si>
  <si>
    <t>(lbs/yr)</t>
  </si>
  <si>
    <t>Nickel</t>
  </si>
  <si>
    <t>Sodium hydroxide</t>
  </si>
  <si>
    <t>Hydrogen chloride</t>
  </si>
  <si>
    <t>For Carcinogenic and/or Chronic Compounds</t>
  </si>
  <si>
    <t>TAC</t>
  </si>
  <si>
    <t>PSL</t>
  </si>
  <si>
    <t>PSI</t>
  </si>
  <si>
    <t>Total PSI =</t>
  </si>
  <si>
    <t>For Acute Compounds</t>
  </si>
  <si>
    <t>Qhr</t>
  </si>
  <si>
    <t>Tier 2 Screening:</t>
  </si>
  <si>
    <t>Worker</t>
  </si>
  <si>
    <t>CP</t>
  </si>
  <si>
    <t>X/Q (chronic</t>
  </si>
  <si>
    <t>(X/Q)hr</t>
  </si>
  <si>
    <t>MPw</t>
  </si>
  <si>
    <t xml:space="preserve">                 REL ug/m3</t>
  </si>
  <si>
    <t>&amp;</t>
  </si>
  <si>
    <t>for acute</t>
  </si>
  <si>
    <t>for</t>
  </si>
  <si>
    <t>carcinogenic)</t>
  </si>
  <si>
    <t>MICR</t>
  </si>
  <si>
    <t>HIC</t>
  </si>
  <si>
    <t>(mg/kg-d)^-1</t>
  </si>
  <si>
    <t>Acute</t>
  </si>
  <si>
    <t>Chronic</t>
  </si>
  <si>
    <t>(ug/n3)/(tons/yr)</t>
  </si>
  <si>
    <t>(ug/n3)/(lbs/hr)</t>
  </si>
  <si>
    <t>n/a</t>
  </si>
  <si>
    <t>Resident</t>
  </si>
  <si>
    <t>MPr</t>
  </si>
  <si>
    <t>MICR Calculation</t>
  </si>
  <si>
    <t xml:space="preserve">         MICR = Sum(CP*Qyr*(X/Q)*AF*MET*DBR*EVF*10^-6*MP)</t>
  </si>
  <si>
    <t>X/Q</t>
  </si>
  <si>
    <t>AF</t>
  </si>
  <si>
    <t>MET</t>
  </si>
  <si>
    <t>DBR</t>
  </si>
  <si>
    <t>EVF</t>
  </si>
  <si>
    <t>(tons/yr)</t>
  </si>
  <si>
    <t>Total</t>
  </si>
  <si>
    <t>Cancer Burden Calculation</t>
  </si>
  <si>
    <t xml:space="preserve">                                 F = ( 1 / MICR ) * 1 * 10^-6</t>
  </si>
  <si>
    <t xml:space="preserve">     Here, cancer burden should always be calculated if the MICR exceeds 1 in a million, regardless of the type of receptor.</t>
  </si>
  <si>
    <t xml:space="preserve">     For thie example, cancer burden was not calculated because neither worker nor residential risk exceeded 1 in a million.</t>
  </si>
  <si>
    <t>Acute Hazard Index:</t>
  </si>
  <si>
    <t>Worker:</t>
  </si>
  <si>
    <t xml:space="preserve">                Worker: HIA = (Qhr * X/Q)hr)/REL</t>
  </si>
  <si>
    <t xml:space="preserve">                       HIA</t>
  </si>
  <si>
    <t xml:space="preserve">                             HIA = (3.8*10^-4 * 309)/6</t>
  </si>
  <si>
    <t>SKIN</t>
  </si>
  <si>
    <t>IMMUNE</t>
  </si>
  <si>
    <t>EYE</t>
  </si>
  <si>
    <t>RESP</t>
  </si>
  <si>
    <t xml:space="preserve">                             HIA = </t>
  </si>
  <si>
    <t xml:space="preserve">              Resident: HIA = (Qhr * X/Q)hr)/REL</t>
  </si>
  <si>
    <t xml:space="preserve">                             HIA = (3.8*10^-4 * 24.1)/6</t>
  </si>
  <si>
    <t>Resident:</t>
  </si>
  <si>
    <t xml:space="preserve">                             HIA = (2.15*10^-6 * 309)/8</t>
  </si>
  <si>
    <t xml:space="preserve">                             HIA = (2.15*10^-4 * 24.1)/8</t>
  </si>
  <si>
    <t xml:space="preserve">                             HIA = (1.2*10^-4 * 309)/2100</t>
  </si>
  <si>
    <t xml:space="preserve">                             HIA = (1.2*10^-4 * 24.1)/2100</t>
  </si>
  <si>
    <t>Chronic Hazard Index:</t>
  </si>
  <si>
    <t xml:space="preserve">                Worker: HIC= (QYR) * (X/Q)chronic * MET * MP])/(Chronic REL)</t>
  </si>
  <si>
    <t xml:space="preserve">          HIC</t>
  </si>
  <si>
    <t xml:space="preserve">                            HIC= (2.28*10^4) *3.95 * 0.80 * 1)/(5*10^-2)</t>
  </si>
  <si>
    <t>NS</t>
  </si>
  <si>
    <t xml:space="preserve">                            HIC=</t>
  </si>
  <si>
    <t xml:space="preserve">              Resident: HIC= (QYR) * (X/Q)chronic * MET * MP])/(Chronic REL)</t>
  </si>
  <si>
    <t xml:space="preserve">                            HIC= (2.28*10^-4) * .17 * 0.8 * 1)/(5*10^-2)</t>
  </si>
  <si>
    <t xml:space="preserve">                            HIC= (7.2*10^-5) * 3.95 * 0.80 * 1)/9</t>
  </si>
  <si>
    <t xml:space="preserve">                            HIC= (7.2*10^-5) *.17 * 0.8 * 1)/9</t>
  </si>
  <si>
    <r>
      <t xml:space="preserve">                  </t>
    </r>
    <r>
      <rPr>
        <u val="single"/>
        <sz val="10"/>
        <rFont val="Arial"/>
        <family val="2"/>
      </rPr>
      <t>Table A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</si>
</sst>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General_)"/>
    <numFmt numFmtId="167" formatCode="0.00E+00_)"/>
    <numFmt numFmtId="168" formatCode="0.00_)"/>
    <numFmt numFmtId="169" formatCode="0.000_)"/>
    <numFmt numFmtId="170" formatCode="0.00000000\)"/>
    <numFmt numFmtId="171" formatCode="0.00000000"/>
    <numFmt numFmtId="172" formatCode="0.0000"/>
    <numFmt numFmtId="173" formatCode="0.00000"/>
    <numFmt numFmtId="174" formatCode="0.000000"/>
    <numFmt numFmtId="175" formatCode="0.0000000"/>
    <numFmt numFmtId="176" formatCode="0.0000000000"/>
    <numFmt numFmtId="177" formatCode="0.00000000000"/>
    <numFmt numFmtId="178" formatCode="0.000000000"/>
    <numFmt numFmtId="179" formatCode="0.000000000000"/>
    <numFmt numFmtId="180" formatCode="0.0000000000000"/>
    <numFmt numFmtId="181" formatCode="0.000000E+00"/>
    <numFmt numFmtId="182" formatCode="0.00000E+00"/>
    <numFmt numFmtId="183" formatCode="0.0000E+00"/>
    <numFmt numFmtId="184" formatCode="0.000E+00"/>
    <numFmt numFmtId="185" formatCode="0.0000E+00;\ĝ"/>
    <numFmt numFmtId="186" formatCode="0.0000E+00;\ᐬ"/>
    <numFmt numFmtId="187" formatCode="0.000E+00;\ᐬ"/>
    <numFmt numFmtId="188" formatCode="0.00E+00;\ᐬ"/>
    <numFmt numFmtId="189" formatCode="0.0E+00;\ᐬ"/>
    <numFmt numFmtId="190" formatCode="0.0E+00"/>
    <numFmt numFmtId="191" formatCode="0E+00"/>
    <numFmt numFmtId="192" formatCode="_(* #,##0.0000_);_(* \(#,##0.0000\);_(* &quot;-&quot;??_);_(@_)"/>
    <numFmt numFmtId="193" formatCode="_(* #,##0.0_);_(* \(#,##0.0\);_(* &quot;-&quot;??_);_(@_)"/>
    <numFmt numFmtId="194" formatCode="_(* #,##0.000_);_(* \(#,##0.000\);_(* &quot;-&quot;??_);_(@_)"/>
    <numFmt numFmtId="195" formatCode="_(* #,##0.00000_);_(* \(#,##0.00000\);_(* &quot;-&quot;??_);_(@_)"/>
    <numFmt numFmtId="196" formatCode="mm/dd/yy"/>
    <numFmt numFmtId="197" formatCode=";;;"/>
    <numFmt numFmtId="198" formatCode="_(* #,##0_);_(* \(#,##0\);_(* &quot;-&quot;??_);_(@_)"/>
    <numFmt numFmtId="199" formatCode="_(&quot;$&quot;* #,##0.0_);_(&quot;$&quot;* \(#,##0.0\);_(&quot;$&quot;* &quot;-&quot;??_);_(@_)"/>
    <numFmt numFmtId="200" formatCode="_(&quot;$&quot;* #,##0_);_(&quot;$&quot;* \(#,##0\);_(&quot;$&quot;* &quot;-&quot;??_);_(@_)"/>
    <numFmt numFmtId="201" formatCode="0_)"/>
    <numFmt numFmtId="202" formatCode="0.00000_)"/>
    <numFmt numFmtId="203" formatCode="0.000000_)"/>
    <numFmt numFmtId="204" formatCode="0.0000_)"/>
    <numFmt numFmtId="205" formatCode="0.00000000_)"/>
    <numFmt numFmtId="206" formatCode="0.0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09]dddd\,\ mmmm\ dd\,\ yyyy"/>
    <numFmt numFmtId="212" formatCode="[$-409]mmmm\ d\,\ yyyy;@"/>
    <numFmt numFmtId="213" formatCode="mmm\-yyyy"/>
    <numFmt numFmtId="214" formatCode="mm/dd/yy;@"/>
    <numFmt numFmtId="215" formatCode="m/d/yy;@"/>
    <numFmt numFmtId="216" formatCode="0.0%"/>
    <numFmt numFmtId="217" formatCode="_(* #,##0.000000_);_(* \(#,##0.000000\);_(* &quot;-&quot;??_);_(@_)"/>
    <numFmt numFmtId="218" formatCode="#,##0.00000_);\(#,##0.00000\)"/>
    <numFmt numFmtId="219" formatCode="0."/>
    <numFmt numFmtId="220" formatCode="m/d"/>
    <numFmt numFmtId="221" formatCode="0.000%"/>
    <numFmt numFmtId="222" formatCode="0.0000%"/>
    <numFmt numFmtId="223" formatCode="_(* #,##0.0000000_);_(* \(#,##0.0000000\);_(* &quot;-&quot;??_);_(@_)"/>
    <numFmt numFmtId="224" formatCode="_(* #,##0.0_);_(* \(#,##0.0\);_(* &quot;-&quot;?_);_(@_)"/>
  </numFmts>
  <fonts count="10">
    <font>
      <sz val="10"/>
      <name val="Times New Roman"/>
      <family val="1"/>
    </font>
    <font>
      <sz val="10"/>
      <name val="Arial"/>
      <family val="0"/>
    </font>
    <font>
      <u val="single"/>
      <sz val="7.5"/>
      <color indexed="36"/>
      <name val="Times New Roman"/>
      <family val="1"/>
    </font>
    <font>
      <u val="single"/>
      <sz val="7.5"/>
      <color indexed="12"/>
      <name val="Times New Roman"/>
      <family val="1"/>
    </font>
    <font>
      <sz val="8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21" applyFont="1">
      <alignment/>
      <protection/>
    </xf>
    <xf numFmtId="0" fontId="1" fillId="0" borderId="0" xfId="21">
      <alignment/>
      <protection/>
    </xf>
    <xf numFmtId="0" fontId="6" fillId="0" borderId="0" xfId="21" applyFont="1">
      <alignment/>
      <protection/>
    </xf>
    <xf numFmtId="0" fontId="1" fillId="0" borderId="1" xfId="21" applyBorder="1">
      <alignment/>
      <protection/>
    </xf>
    <xf numFmtId="0" fontId="8" fillId="0" borderId="2" xfId="21" applyFont="1" applyBorder="1">
      <alignment/>
      <protection/>
    </xf>
    <xf numFmtId="0" fontId="8" fillId="0" borderId="3" xfId="21" applyFont="1" applyBorder="1">
      <alignment/>
      <protection/>
    </xf>
    <xf numFmtId="0" fontId="8" fillId="0" borderId="4" xfId="21" applyFont="1" applyBorder="1">
      <alignment/>
      <protection/>
    </xf>
    <xf numFmtId="0" fontId="8" fillId="0" borderId="5" xfId="21" applyFont="1" applyBorder="1">
      <alignment/>
      <protection/>
    </xf>
    <xf numFmtId="0" fontId="8" fillId="0" borderId="6" xfId="21" applyFont="1" applyBorder="1" applyAlignment="1">
      <alignment horizontal="center"/>
      <protection/>
    </xf>
    <xf numFmtId="0" fontId="8" fillId="0" borderId="7" xfId="21" applyFont="1" applyBorder="1" applyAlignment="1">
      <alignment horizontal="center"/>
      <protection/>
    </xf>
    <xf numFmtId="0" fontId="8" fillId="0" borderId="8" xfId="21" applyFont="1" applyBorder="1" applyAlignment="1">
      <alignment horizontal="center"/>
      <protection/>
    </xf>
    <xf numFmtId="0" fontId="1" fillId="0" borderId="5" xfId="21" applyBorder="1">
      <alignment/>
      <protection/>
    </xf>
    <xf numFmtId="0" fontId="8" fillId="0" borderId="9" xfId="21" applyFont="1" applyBorder="1" applyAlignment="1">
      <alignment horizontal="center"/>
      <protection/>
    </xf>
    <xf numFmtId="0" fontId="8" fillId="0" borderId="10" xfId="21" applyFont="1" applyBorder="1" applyAlignment="1">
      <alignment horizontal="center"/>
      <protection/>
    </xf>
    <xf numFmtId="0" fontId="8" fillId="0" borderId="11" xfId="21" applyFont="1" applyBorder="1" applyAlignment="1">
      <alignment horizontal="center"/>
      <protection/>
    </xf>
    <xf numFmtId="0" fontId="1" fillId="0" borderId="12" xfId="21" applyBorder="1">
      <alignment/>
      <protection/>
    </xf>
    <xf numFmtId="11" fontId="1" fillId="0" borderId="13" xfId="21" applyNumberFormat="1" applyBorder="1" applyAlignment="1">
      <alignment horizontal="center"/>
      <protection/>
    </xf>
    <xf numFmtId="172" fontId="1" fillId="0" borderId="13" xfId="21" applyNumberFormat="1" applyBorder="1" applyAlignment="1">
      <alignment horizontal="center"/>
      <protection/>
    </xf>
    <xf numFmtId="11" fontId="1" fillId="0" borderId="14" xfId="21" applyNumberFormat="1" applyBorder="1" applyAlignment="1">
      <alignment horizontal="center"/>
      <protection/>
    </xf>
    <xf numFmtId="0" fontId="1" fillId="0" borderId="15" xfId="21" applyBorder="1">
      <alignment/>
      <protection/>
    </xf>
    <xf numFmtId="172" fontId="1" fillId="0" borderId="16" xfId="21" applyNumberFormat="1" applyBorder="1" applyAlignment="1">
      <alignment horizontal="center"/>
      <protection/>
    </xf>
    <xf numFmtId="11" fontId="1" fillId="0" borderId="17" xfId="21" applyNumberFormat="1" applyBorder="1" applyAlignment="1">
      <alignment horizontal="center"/>
      <protection/>
    </xf>
    <xf numFmtId="0" fontId="8" fillId="0" borderId="0" xfId="21" applyFont="1">
      <alignment/>
      <protection/>
    </xf>
    <xf numFmtId="0" fontId="8" fillId="0" borderId="2" xfId="21" applyFont="1" applyBorder="1" applyAlignment="1">
      <alignment horizontal="center"/>
      <protection/>
    </xf>
    <xf numFmtId="0" fontId="8" fillId="0" borderId="18" xfId="21" applyFont="1" applyBorder="1" applyAlignment="1">
      <alignment horizontal="center"/>
      <protection/>
    </xf>
    <xf numFmtId="0" fontId="8" fillId="0" borderId="4" xfId="21" applyFont="1" applyBorder="1" applyAlignment="1">
      <alignment horizontal="center"/>
      <protection/>
    </xf>
    <xf numFmtId="165" fontId="1" fillId="0" borderId="16" xfId="21" applyNumberFormat="1" applyBorder="1" applyAlignment="1">
      <alignment horizontal="center"/>
      <protection/>
    </xf>
    <xf numFmtId="172" fontId="1" fillId="0" borderId="17" xfId="21" applyNumberFormat="1" applyBorder="1" applyAlignment="1">
      <alignment horizontal="center"/>
      <protection/>
    </xf>
    <xf numFmtId="165" fontId="1" fillId="0" borderId="13" xfId="21" applyNumberFormat="1" applyBorder="1" applyAlignment="1">
      <alignment horizontal="center"/>
      <protection/>
    </xf>
    <xf numFmtId="1" fontId="1" fillId="0" borderId="16" xfId="21" applyNumberFormat="1" applyBorder="1" applyAlignment="1">
      <alignment horizontal="center"/>
      <protection/>
    </xf>
    <xf numFmtId="172" fontId="1" fillId="0" borderId="14" xfId="21" applyNumberFormat="1" applyBorder="1" applyAlignment="1">
      <alignment horizontal="center"/>
      <protection/>
    </xf>
    <xf numFmtId="165" fontId="1" fillId="0" borderId="14" xfId="21" applyNumberFormat="1" applyBorder="1" applyAlignment="1">
      <alignment horizontal="center"/>
      <protection/>
    </xf>
    <xf numFmtId="2" fontId="1" fillId="0" borderId="16" xfId="21" applyNumberFormat="1" applyBorder="1" applyAlignment="1">
      <alignment horizontal="center"/>
      <protection/>
    </xf>
    <xf numFmtId="0" fontId="9" fillId="0" borderId="0" xfId="21" applyFont="1">
      <alignment/>
      <protection/>
    </xf>
    <xf numFmtId="0" fontId="8" fillId="0" borderId="1" xfId="21" applyFont="1" applyBorder="1" applyAlignment="1">
      <alignment horizontal="center"/>
      <protection/>
    </xf>
    <xf numFmtId="0" fontId="8" fillId="0" borderId="19" xfId="21" applyFont="1" applyBorder="1" applyAlignment="1">
      <alignment horizontal="center" wrapText="1"/>
      <protection/>
    </xf>
    <xf numFmtId="0" fontId="8" fillId="0" borderId="19" xfId="21" applyFont="1" applyBorder="1" applyAlignment="1">
      <alignment horizontal="center"/>
      <protection/>
    </xf>
    <xf numFmtId="0" fontId="8" fillId="0" borderId="20" xfId="21" applyFont="1" applyBorder="1" applyAlignment="1">
      <alignment horizontal="center"/>
      <protection/>
    </xf>
    <xf numFmtId="0" fontId="8" fillId="0" borderId="21" xfId="21" applyFont="1" applyBorder="1" applyAlignment="1">
      <alignment horizontal="center"/>
      <protection/>
    </xf>
    <xf numFmtId="0" fontId="8" fillId="0" borderId="5" xfId="21" applyFont="1" applyBorder="1" applyAlignment="1">
      <alignment horizontal="center"/>
      <protection/>
    </xf>
    <xf numFmtId="0" fontId="8" fillId="0" borderId="10" xfId="21" applyFont="1" applyBorder="1" applyAlignment="1">
      <alignment horizontal="center" wrapText="1"/>
      <protection/>
    </xf>
    <xf numFmtId="0" fontId="8" fillId="0" borderId="22" xfId="21" applyFont="1" applyBorder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23" xfId="21" applyFont="1" applyBorder="1" applyAlignment="1">
      <alignment horizontal="center"/>
      <protection/>
    </xf>
    <xf numFmtId="0" fontId="8" fillId="0" borderId="22" xfId="21" applyFont="1" applyBorder="1" applyAlignment="1">
      <alignment horizontal="center" wrapText="1"/>
      <protection/>
    </xf>
    <xf numFmtId="0" fontId="8" fillId="0" borderId="24" xfId="21" applyFont="1" applyBorder="1" applyAlignment="1">
      <alignment horizontal="center"/>
      <protection/>
    </xf>
    <xf numFmtId="0" fontId="8" fillId="0" borderId="25" xfId="21" applyFont="1" applyBorder="1" applyAlignment="1">
      <alignment horizontal="center" wrapText="1"/>
      <protection/>
    </xf>
    <xf numFmtId="0" fontId="8" fillId="0" borderId="26" xfId="21" applyFont="1" applyBorder="1" applyAlignment="1">
      <alignment horizontal="center"/>
      <protection/>
    </xf>
    <xf numFmtId="0" fontId="8" fillId="0" borderId="25" xfId="21" applyFont="1" applyBorder="1" applyAlignment="1">
      <alignment horizontal="center"/>
      <protection/>
    </xf>
    <xf numFmtId="0" fontId="8" fillId="0" borderId="27" xfId="21" applyFont="1" applyBorder="1" applyAlignment="1">
      <alignment horizontal="center"/>
      <protection/>
    </xf>
    <xf numFmtId="11" fontId="1" fillId="0" borderId="16" xfId="21" applyNumberFormat="1" applyBorder="1" applyAlignment="1">
      <alignment horizontal="center"/>
      <protection/>
    </xf>
    <xf numFmtId="1" fontId="1" fillId="0" borderId="17" xfId="21" applyNumberFormat="1" applyBorder="1">
      <alignment/>
      <protection/>
    </xf>
    <xf numFmtId="2" fontId="1" fillId="0" borderId="13" xfId="21" applyNumberFormat="1" applyBorder="1" applyAlignment="1">
      <alignment horizontal="center"/>
      <protection/>
    </xf>
    <xf numFmtId="1" fontId="1" fillId="0" borderId="13" xfId="21" applyNumberFormat="1" applyBorder="1" applyAlignment="1">
      <alignment horizontal="center"/>
      <protection/>
    </xf>
    <xf numFmtId="1" fontId="1" fillId="0" borderId="14" xfId="21" applyNumberFormat="1" applyBorder="1" applyAlignment="1">
      <alignment horizontal="center"/>
      <protection/>
    </xf>
    <xf numFmtId="190" fontId="1" fillId="0" borderId="13" xfId="21" applyNumberFormat="1" applyBorder="1" applyAlignment="1">
      <alignment horizontal="center"/>
      <protection/>
    </xf>
    <xf numFmtId="1" fontId="1" fillId="0" borderId="14" xfId="21" applyNumberFormat="1" applyBorder="1">
      <alignment/>
      <protection/>
    </xf>
    <xf numFmtId="164" fontId="1" fillId="0" borderId="16" xfId="21" applyNumberFormat="1" applyBorder="1" applyAlignment="1">
      <alignment horizontal="center"/>
      <protection/>
    </xf>
    <xf numFmtId="11" fontId="1" fillId="0" borderId="17" xfId="21" applyNumberFormat="1" applyBorder="1">
      <alignment/>
      <protection/>
    </xf>
    <xf numFmtId="0" fontId="8" fillId="0" borderId="15" xfId="21" applyFont="1" applyBorder="1">
      <alignment/>
      <protection/>
    </xf>
    <xf numFmtId="164" fontId="1" fillId="0" borderId="13" xfId="21" applyNumberFormat="1" applyBorder="1" applyAlignment="1">
      <alignment horizontal="center"/>
      <protection/>
    </xf>
    <xf numFmtId="198" fontId="1" fillId="0" borderId="16" xfId="15" applyNumberFormat="1" applyBorder="1" applyAlignment="1">
      <alignment/>
    </xf>
    <xf numFmtId="11" fontId="1" fillId="0" borderId="14" xfId="21" applyNumberFormat="1" applyBorder="1">
      <alignment/>
      <protection/>
    </xf>
    <xf numFmtId="0" fontId="1" fillId="0" borderId="0" xfId="21" quotePrefix="1">
      <alignment/>
      <protection/>
    </xf>
    <xf numFmtId="0" fontId="1" fillId="0" borderId="0" xfId="21" applyFont="1">
      <alignment/>
      <protection/>
    </xf>
    <xf numFmtId="165" fontId="8" fillId="0" borderId="0" xfId="21" applyNumberFormat="1" applyFont="1" applyAlignment="1" quotePrefix="1">
      <alignment horizontal="center"/>
      <protection/>
    </xf>
    <xf numFmtId="0" fontId="1" fillId="0" borderId="0" xfId="21" applyFont="1" quotePrefix="1">
      <alignment/>
      <protection/>
    </xf>
    <xf numFmtId="190" fontId="1" fillId="0" borderId="0" xfId="21" applyNumberFormat="1">
      <alignment/>
      <protection/>
    </xf>
    <xf numFmtId="0" fontId="8" fillId="0" borderId="28" xfId="21" applyFont="1" applyBorder="1">
      <alignment/>
      <protection/>
    </xf>
    <xf numFmtId="0" fontId="1" fillId="0" borderId="20" xfId="21" applyBorder="1">
      <alignment/>
      <protection/>
    </xf>
    <xf numFmtId="0" fontId="1" fillId="0" borderId="8" xfId="21" applyBorder="1">
      <alignment/>
      <protection/>
    </xf>
    <xf numFmtId="0" fontId="1" fillId="0" borderId="24" xfId="21" applyBorder="1">
      <alignment/>
      <protection/>
    </xf>
    <xf numFmtId="0" fontId="1" fillId="0" borderId="2" xfId="21" applyBorder="1">
      <alignment/>
      <protection/>
    </xf>
    <xf numFmtId="0" fontId="1" fillId="0" borderId="18" xfId="21" applyBorder="1">
      <alignment/>
      <protection/>
    </xf>
    <xf numFmtId="0" fontId="1" fillId="0" borderId="4" xfId="21" applyBorder="1">
      <alignment/>
      <protection/>
    </xf>
    <xf numFmtId="11" fontId="8" fillId="0" borderId="0" xfId="21" applyNumberFormat="1" applyFont="1">
      <alignment/>
      <protection/>
    </xf>
    <xf numFmtId="0" fontId="1" fillId="0" borderId="1" xfId="21" applyFont="1" applyBorder="1">
      <alignment/>
      <protection/>
    </xf>
    <xf numFmtId="11" fontId="1" fillId="0" borderId="19" xfId="21" applyNumberFormat="1" applyBorder="1" applyAlignment="1">
      <alignment horizontal="left"/>
      <protection/>
    </xf>
    <xf numFmtId="11" fontId="1" fillId="0" borderId="7" xfId="21" applyNumberFormat="1" applyBorder="1" applyAlignment="1">
      <alignment horizontal="left"/>
      <protection/>
    </xf>
    <xf numFmtId="0" fontId="1" fillId="0" borderId="29" xfId="21" applyFont="1" applyBorder="1">
      <alignment/>
      <protection/>
    </xf>
    <xf numFmtId="11" fontId="1" fillId="0" borderId="12" xfId="21" applyNumberFormat="1" applyBorder="1" applyAlignment="1">
      <alignment horizontal="left"/>
      <protection/>
    </xf>
    <xf numFmtId="11" fontId="1" fillId="0" borderId="13" xfId="21" applyNumberFormat="1" applyBorder="1" applyAlignment="1">
      <alignment horizontal="left"/>
      <protection/>
    </xf>
    <xf numFmtId="0" fontId="1" fillId="0" borderId="5" xfId="21" applyFont="1" applyBorder="1">
      <alignment/>
      <protection/>
    </xf>
    <xf numFmtId="11" fontId="1" fillId="0" borderId="22" xfId="21" applyNumberFormat="1" applyBorder="1">
      <alignment/>
      <protection/>
    </xf>
    <xf numFmtId="11" fontId="1" fillId="0" borderId="16" xfId="21" applyNumberFormat="1" applyBorder="1">
      <alignment/>
      <protection/>
    </xf>
    <xf numFmtId="0" fontId="1" fillId="0" borderId="12" xfId="21" applyFont="1" applyFill="1" applyBorder="1">
      <alignment/>
      <protection/>
    </xf>
    <xf numFmtId="11" fontId="1" fillId="0" borderId="14" xfId="21" applyNumberFormat="1" applyBorder="1" applyAlignment="1">
      <alignment horizontal="left"/>
      <protection/>
    </xf>
    <xf numFmtId="172" fontId="1" fillId="0" borderId="0" xfId="21" applyNumberFormat="1">
      <alignment/>
      <protection/>
    </xf>
    <xf numFmtId="0" fontId="1" fillId="0" borderId="0" xfId="21" applyBorder="1">
      <alignment/>
      <protection/>
    </xf>
    <xf numFmtId="11" fontId="1" fillId="0" borderId="8" xfId="21" applyNumberFormat="1" applyBorder="1" applyAlignment="1">
      <alignment horizontal="left"/>
      <protection/>
    </xf>
    <xf numFmtId="11" fontId="1" fillId="0" borderId="0" xfId="21" applyNumberFormat="1" applyBorder="1" applyAlignment="1">
      <alignment horizontal="left"/>
      <protection/>
    </xf>
    <xf numFmtId="0" fontId="1" fillId="0" borderId="24" xfId="21" applyFont="1" applyBorder="1">
      <alignment/>
      <protection/>
    </xf>
    <xf numFmtId="11" fontId="1" fillId="0" borderId="30" xfId="21" applyNumberFormat="1" applyBorder="1">
      <alignment/>
      <protection/>
    </xf>
    <xf numFmtId="11" fontId="1" fillId="0" borderId="27" xfId="21" applyNumberFormat="1" applyBorder="1" applyAlignment="1">
      <alignment horizontal="left"/>
      <protection/>
    </xf>
    <xf numFmtId="0" fontId="1" fillId="0" borderId="31" xfId="21" applyFont="1" applyFill="1" applyBorder="1">
      <alignment/>
      <protection/>
    </xf>
    <xf numFmtId="11" fontId="1" fillId="0" borderId="32" xfId="21" applyNumberFormat="1" applyBorder="1" applyAlignment="1">
      <alignment horizontal="left"/>
      <protection/>
    </xf>
    <xf numFmtId="11" fontId="1" fillId="0" borderId="33" xfId="21" applyNumberFormat="1" applyBorder="1" applyAlignment="1">
      <alignment horizontal="left"/>
      <protection/>
    </xf>
    <xf numFmtId="0" fontId="1" fillId="0" borderId="0" xfId="21" applyFont="1" applyBorder="1">
      <alignment/>
      <protection/>
    </xf>
    <xf numFmtId="11" fontId="1" fillId="0" borderId="0" xfId="21" applyNumberFormat="1" applyBorder="1">
      <alignment/>
      <protection/>
    </xf>
    <xf numFmtId="11" fontId="1" fillId="0" borderId="0" xfId="21" applyNumberForma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ule1401 calc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xls%20documents\xls%20documents\table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xls%20documents\xls%20documents\tdv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SOFFICE\EXCEL\360389%20Disneyland%20boil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Boiler%20nat%20gas%20Rule%201401%20version%20August-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Nat%20gas%20ice%20NSR%20and%20Rule%201401%20version%208-18-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livares\My%20Documents\Natural%20gas%20ice%20Rule%201401%20Draft_2.1%20aug%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zipped\Rule1401_v76_to_Mohan_050621\Mohan%20Boiler%20mar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_8"/>
      <sheetName val="formula"/>
      <sheetName val="Sheet3"/>
    </sheetNames>
    <sheetDataSet>
      <sheetData sheetId="0">
        <row r="4">
          <cell r="A4" t="str">
            <v>Symbol</v>
          </cell>
          <cell r="B4" t="str">
            <v>Toxic Air Contaminant</v>
          </cell>
          <cell r="C4" t="str">
            <v>Synonym</v>
          </cell>
          <cell r="D4" t="str">
            <v>Unit Risk Factor</v>
          </cell>
          <cell r="E4" t="str">
            <v>REL (Chronic)</v>
          </cell>
          <cell r="F4" t="str">
            <v>REL (Acute)</v>
          </cell>
          <cell r="G4" t="str">
            <v>(MP) MICR</v>
          </cell>
          <cell r="H4" t="str">
            <v>(MP) Chronic </v>
          </cell>
          <cell r="I4" t="str">
            <v>Formula</v>
          </cell>
          <cell r="J4" t="str">
            <v>MW</v>
          </cell>
          <cell r="K4" t="str">
            <v>Melting P oF</v>
          </cell>
          <cell r="L4" t="str">
            <v>Boiling P oF</v>
          </cell>
        </row>
        <row r="5">
          <cell r="A5" t="str">
            <v>A1</v>
          </cell>
          <cell r="B5" t="str">
            <v>Acetaldehyde</v>
          </cell>
          <cell r="C5" t="str">
            <v>ethanal</v>
          </cell>
          <cell r="D5">
            <v>2.7E-06</v>
          </cell>
          <cell r="E5">
            <v>9</v>
          </cell>
          <cell r="G5">
            <v>1</v>
          </cell>
          <cell r="H5">
            <v>1</v>
          </cell>
          <cell r="I5" t="str">
            <v>CH3CHO</v>
          </cell>
          <cell r="J5">
            <v>44.05</v>
          </cell>
          <cell r="K5">
            <v>-192.3</v>
          </cell>
          <cell r="L5">
            <v>69.4</v>
          </cell>
        </row>
        <row r="6">
          <cell r="A6" t="str">
            <v>A2</v>
          </cell>
          <cell r="B6" t="str">
            <v>Acrolein</v>
          </cell>
          <cell r="E6">
            <v>0.02</v>
          </cell>
          <cell r="F6">
            <v>2.5</v>
          </cell>
          <cell r="G6">
            <v>1</v>
          </cell>
          <cell r="H6">
            <v>1</v>
          </cell>
        </row>
        <row r="7">
          <cell r="A7" t="str">
            <v>A3</v>
          </cell>
          <cell r="B7" t="str">
            <v>Acrylamide</v>
          </cell>
          <cell r="D7">
            <v>0.0013</v>
          </cell>
          <cell r="E7">
            <v>0.7</v>
          </cell>
          <cell r="G7">
            <v>1</v>
          </cell>
          <cell r="H7">
            <v>1</v>
          </cell>
        </row>
        <row r="8">
          <cell r="A8" t="str">
            <v>A4</v>
          </cell>
          <cell r="B8" t="str">
            <v>Acrylonitrile</v>
          </cell>
          <cell r="D8">
            <v>0.00029</v>
          </cell>
          <cell r="E8">
            <v>2</v>
          </cell>
          <cell r="G8">
            <v>1</v>
          </cell>
          <cell r="H8">
            <v>1</v>
          </cell>
        </row>
        <row r="9">
          <cell r="A9" t="str">
            <v>A5</v>
          </cell>
          <cell r="B9" t="str">
            <v>Ammonia</v>
          </cell>
          <cell r="E9">
            <v>100</v>
          </cell>
          <cell r="F9">
            <v>2100</v>
          </cell>
          <cell r="G9">
            <v>1</v>
          </cell>
          <cell r="H9">
            <v>1</v>
          </cell>
        </row>
        <row r="10">
          <cell r="A10" t="str">
            <v>A6</v>
          </cell>
          <cell r="B10" t="str">
            <v>Arsenic</v>
          </cell>
          <cell r="D10">
            <v>0.0033</v>
          </cell>
          <cell r="E10">
            <v>0.5</v>
          </cell>
          <cell r="G10">
            <v>2.7</v>
          </cell>
          <cell r="H10">
            <v>1.7</v>
          </cell>
          <cell r="I10" t="str">
            <v>As</v>
          </cell>
          <cell r="J10">
            <v>74.92</v>
          </cell>
        </row>
        <row r="11">
          <cell r="A11" t="str">
            <v>A7</v>
          </cell>
          <cell r="B11" t="str">
            <v>Arsenic compounds (inorganic)</v>
          </cell>
          <cell r="D11">
            <v>0.0033</v>
          </cell>
          <cell r="G11">
            <v>2.7</v>
          </cell>
        </row>
        <row r="12">
          <cell r="A12" t="str">
            <v>A8</v>
          </cell>
          <cell r="B12" t="str">
            <v>Arsine</v>
          </cell>
          <cell r="C12" t="str">
            <v>arsenic hydride</v>
          </cell>
          <cell r="F12">
            <v>130</v>
          </cell>
          <cell r="G12">
            <v>1</v>
          </cell>
          <cell r="I12" t="str">
            <v>AsH3</v>
          </cell>
          <cell r="J12">
            <v>77.95</v>
          </cell>
          <cell r="L12">
            <v>-67</v>
          </cell>
        </row>
        <row r="13">
          <cell r="A13" t="str">
            <v>A9</v>
          </cell>
          <cell r="B13" t="str">
            <v>Asbestos</v>
          </cell>
          <cell r="D13">
            <v>0.063</v>
          </cell>
          <cell r="G13">
            <v>1</v>
          </cell>
        </row>
        <row r="14">
          <cell r="A14" t="str">
            <v>B1</v>
          </cell>
          <cell r="B14" t="str">
            <v>Benz[a]anthracene</v>
          </cell>
          <cell r="D14">
            <v>0.0017</v>
          </cell>
          <cell r="G14">
            <v>12.7</v>
          </cell>
        </row>
        <row r="15">
          <cell r="A15" t="str">
            <v>B2</v>
          </cell>
          <cell r="B15" t="str">
            <v>Benzene</v>
          </cell>
          <cell r="D15">
            <v>2.9E-05</v>
          </cell>
          <cell r="E15">
            <v>71</v>
          </cell>
          <cell r="G15">
            <v>1</v>
          </cell>
          <cell r="H15">
            <v>1</v>
          </cell>
          <cell r="I15" t="str">
            <v>C6H6</v>
          </cell>
          <cell r="J15">
            <v>78.11</v>
          </cell>
          <cell r="K15">
            <v>41.9</v>
          </cell>
          <cell r="L15">
            <v>176.2</v>
          </cell>
        </row>
        <row r="16">
          <cell r="A16" t="str">
            <v>B3</v>
          </cell>
          <cell r="B16" t="str">
            <v>Benzidine (and its salts)</v>
          </cell>
          <cell r="D16">
            <v>0.14</v>
          </cell>
          <cell r="E16">
            <v>10</v>
          </cell>
          <cell r="G16">
            <v>1</v>
          </cell>
          <cell r="H16">
            <v>1</v>
          </cell>
        </row>
        <row r="17">
          <cell r="A17" t="str">
            <v>B4</v>
          </cell>
          <cell r="B17" t="str">
            <v>Benzo[a]pyrene</v>
          </cell>
          <cell r="D17">
            <v>0.0017</v>
          </cell>
          <cell r="G17">
            <v>12.7</v>
          </cell>
        </row>
        <row r="18">
          <cell r="A18" t="str">
            <v>B5</v>
          </cell>
          <cell r="B18" t="str">
            <v>Benzo[b]fluoranthene</v>
          </cell>
          <cell r="D18">
            <v>0.0017</v>
          </cell>
          <cell r="G18">
            <v>12.7</v>
          </cell>
        </row>
        <row r="19">
          <cell r="A19" t="str">
            <v>B6</v>
          </cell>
          <cell r="B19" t="str">
            <v>Benzo[k]fluoranthene</v>
          </cell>
          <cell r="D19">
            <v>0.0017</v>
          </cell>
          <cell r="G19">
            <v>12.7</v>
          </cell>
        </row>
        <row r="20">
          <cell r="A20" t="str">
            <v>B7</v>
          </cell>
          <cell r="B20" t="str">
            <v>Benzyl Chloride</v>
          </cell>
          <cell r="C20" t="str">
            <v>w-chlorotoluene</v>
          </cell>
          <cell r="E20">
            <v>12</v>
          </cell>
          <cell r="F20">
            <v>50</v>
          </cell>
          <cell r="G20">
            <v>1</v>
          </cell>
          <cell r="H20">
            <v>1</v>
          </cell>
          <cell r="I20" t="str">
            <v>C6H5CH2Cl</v>
          </cell>
          <cell r="J20">
            <v>126.58</v>
          </cell>
          <cell r="K20">
            <v>-38.2</v>
          </cell>
          <cell r="L20">
            <v>354.9</v>
          </cell>
        </row>
        <row r="21">
          <cell r="A21" t="str">
            <v>B8</v>
          </cell>
          <cell r="B21" t="str">
            <v>Beryllium</v>
          </cell>
          <cell r="D21">
            <v>0.0024</v>
          </cell>
          <cell r="E21">
            <v>0.0048</v>
          </cell>
          <cell r="G21">
            <v>6.9</v>
          </cell>
          <cell r="H21">
            <v>0.003</v>
          </cell>
        </row>
        <row r="22">
          <cell r="A22" t="str">
            <v>B9</v>
          </cell>
          <cell r="B22" t="str">
            <v>Bis(2-chloroethyl)ether</v>
          </cell>
          <cell r="D22">
            <v>0.00033</v>
          </cell>
          <cell r="G22">
            <v>1</v>
          </cell>
        </row>
        <row r="23">
          <cell r="A23" t="str">
            <v>B10</v>
          </cell>
          <cell r="B23" t="str">
            <v>Bis(2-ethylhexyl) phthalate(DEHP)</v>
          </cell>
          <cell r="D23">
            <v>2.4E-06</v>
          </cell>
          <cell r="E23">
            <v>70</v>
          </cell>
          <cell r="G23">
            <v>1</v>
          </cell>
          <cell r="H23">
            <v>1</v>
          </cell>
        </row>
        <row r="24">
          <cell r="A24" t="str">
            <v>B11</v>
          </cell>
          <cell r="B24" t="str">
            <v>Bis(chloromethyl) ether</v>
          </cell>
          <cell r="D24">
            <v>0.013</v>
          </cell>
          <cell r="G24">
            <v>1</v>
          </cell>
        </row>
        <row r="25">
          <cell r="A25" t="str">
            <v>B12</v>
          </cell>
          <cell r="B25" t="str">
            <v>Bromine Pentafluoride</v>
          </cell>
          <cell r="E25">
            <v>1.7</v>
          </cell>
          <cell r="G25">
            <v>1</v>
          </cell>
          <cell r="H25">
            <v>1</v>
          </cell>
        </row>
        <row r="26">
          <cell r="A26" t="str">
            <v>B13</v>
          </cell>
          <cell r="B26" t="str">
            <v>Butadiene, 1,3- {erethyne}</v>
          </cell>
          <cell r="D26">
            <v>0.00017</v>
          </cell>
          <cell r="G26">
            <v>1</v>
          </cell>
          <cell r="I26" t="str">
            <v>CH2:CHCH:CH2</v>
          </cell>
          <cell r="J26">
            <v>54.09</v>
          </cell>
          <cell r="K26">
            <v>-164</v>
          </cell>
          <cell r="L26">
            <v>24.1</v>
          </cell>
        </row>
        <row r="27">
          <cell r="A27" t="str">
            <v>C1</v>
          </cell>
          <cell r="B27" t="str">
            <v>Cadmium</v>
          </cell>
          <cell r="D27">
            <v>0.0042</v>
          </cell>
          <cell r="E27">
            <v>3.5</v>
          </cell>
          <cell r="G27">
            <v>1</v>
          </cell>
          <cell r="H27">
            <v>16</v>
          </cell>
          <cell r="I27" t="str">
            <v>Cd</v>
          </cell>
          <cell r="J27">
            <v>112.41</v>
          </cell>
          <cell r="K27">
            <v>608</v>
          </cell>
          <cell r="L27">
            <v>1413</v>
          </cell>
        </row>
        <row r="28">
          <cell r="A28" t="str">
            <v>C2</v>
          </cell>
          <cell r="B28" t="str">
            <v>Carbon tetrachloride </v>
          </cell>
          <cell r="C28" t="str">
            <v>Tetrachloromethane</v>
          </cell>
          <cell r="D28">
            <v>4.2E-05</v>
          </cell>
          <cell r="E28">
            <v>2.4</v>
          </cell>
          <cell r="F28">
            <v>190</v>
          </cell>
          <cell r="G28">
            <v>1</v>
          </cell>
          <cell r="H28">
            <v>1</v>
          </cell>
          <cell r="I28" t="str">
            <v>CCl4</v>
          </cell>
          <cell r="J28">
            <v>153.84</v>
          </cell>
          <cell r="K28">
            <v>-8.7</v>
          </cell>
          <cell r="L28">
            <v>170.2</v>
          </cell>
        </row>
        <row r="29">
          <cell r="A29" t="str">
            <v>C3</v>
          </cell>
          <cell r="B29" t="str">
            <v>Chlorinated fluorocarbon (CFC-113)</v>
          </cell>
          <cell r="C29" t="str">
            <v>Trichlorotrifluroethane</v>
          </cell>
          <cell r="E29">
            <v>700</v>
          </cell>
          <cell r="G29">
            <v>1</v>
          </cell>
          <cell r="H29">
            <v>1</v>
          </cell>
        </row>
        <row r="30">
          <cell r="A30" t="str">
            <v>C4</v>
          </cell>
          <cell r="B30" t="str">
            <v>Chlorine</v>
          </cell>
          <cell r="E30">
            <v>71</v>
          </cell>
          <cell r="F30">
            <v>23</v>
          </cell>
          <cell r="G30">
            <v>1</v>
          </cell>
          <cell r="H30">
            <v>1</v>
          </cell>
          <cell r="I30" t="str">
            <v>Cl2</v>
          </cell>
          <cell r="J30">
            <v>70.91</v>
          </cell>
          <cell r="K30">
            <v>-150.9</v>
          </cell>
          <cell r="L30">
            <v>-30.3</v>
          </cell>
        </row>
        <row r="31">
          <cell r="A31" t="str">
            <v>C5</v>
          </cell>
          <cell r="B31" t="str">
            <v>Chlorobenzene</v>
          </cell>
          <cell r="E31">
            <v>70</v>
          </cell>
          <cell r="G31">
            <v>1</v>
          </cell>
          <cell r="H31">
            <v>2.8</v>
          </cell>
          <cell r="I31" t="str">
            <v>C6H5Cl</v>
          </cell>
          <cell r="J31">
            <v>112.56</v>
          </cell>
          <cell r="K31">
            <v>-49.4</v>
          </cell>
          <cell r="L31">
            <v>269.8</v>
          </cell>
        </row>
        <row r="32">
          <cell r="A32" t="str">
            <v>C6</v>
          </cell>
          <cell r="B32" t="str">
            <v>Chloroform</v>
          </cell>
          <cell r="D32">
            <v>5.3E-06</v>
          </cell>
          <cell r="E32">
            <v>35</v>
          </cell>
          <cell r="G32">
            <v>1</v>
          </cell>
          <cell r="H32">
            <v>1</v>
          </cell>
          <cell r="I32" t="str">
            <v>CHCl3</v>
          </cell>
          <cell r="J32">
            <v>119.39</v>
          </cell>
          <cell r="K32">
            <v>-82.3</v>
          </cell>
          <cell r="L32">
            <v>142.2</v>
          </cell>
        </row>
        <row r="33">
          <cell r="A33" t="str">
            <v>C7</v>
          </cell>
          <cell r="B33" t="str">
            <v>Chloropicrin</v>
          </cell>
          <cell r="E33">
            <v>1.7</v>
          </cell>
          <cell r="G33">
            <v>1</v>
          </cell>
          <cell r="H33">
            <v>1</v>
          </cell>
          <cell r="I33" t="str">
            <v>Cl3CNO2</v>
          </cell>
          <cell r="J33">
            <v>164.39</v>
          </cell>
          <cell r="K33">
            <v>-83.2</v>
          </cell>
          <cell r="L33">
            <v>234.1</v>
          </cell>
        </row>
        <row r="34">
          <cell r="A34" t="str">
            <v>C8</v>
          </cell>
          <cell r="B34" t="str">
            <v>Chloroprene</v>
          </cell>
          <cell r="D34">
            <v>1.3E-07</v>
          </cell>
          <cell r="E34">
            <v>1</v>
          </cell>
          <cell r="G34">
            <v>1</v>
          </cell>
          <cell r="H34">
            <v>1</v>
          </cell>
        </row>
        <row r="35">
          <cell r="A35" t="str">
            <v>C9</v>
          </cell>
          <cell r="B35" t="str">
            <v>Cholorophenols</v>
          </cell>
          <cell r="E35">
            <v>18</v>
          </cell>
          <cell r="G35">
            <v>1</v>
          </cell>
          <cell r="H35">
            <v>2.6</v>
          </cell>
        </row>
        <row r="36">
          <cell r="A36" t="str">
            <v>C10</v>
          </cell>
          <cell r="B36" t="str">
            <v>Chromium, hexavalent</v>
          </cell>
          <cell r="D36">
            <v>0.14</v>
          </cell>
          <cell r="E36">
            <v>0.002</v>
          </cell>
          <cell r="G36">
            <v>1.01</v>
          </cell>
          <cell r="H36">
            <v>0.002</v>
          </cell>
        </row>
        <row r="37">
          <cell r="A37" t="str">
            <v>C11</v>
          </cell>
          <cell r="B37" t="str">
            <v>Chrysene </v>
          </cell>
          <cell r="D37">
            <v>0.0017</v>
          </cell>
          <cell r="G37">
            <v>12.7</v>
          </cell>
        </row>
        <row r="38">
          <cell r="A38" t="str">
            <v>C12</v>
          </cell>
          <cell r="B38" t="str">
            <v>Coke oven emissions</v>
          </cell>
          <cell r="D38">
            <v>0.00062</v>
          </cell>
          <cell r="G38">
            <v>1</v>
          </cell>
        </row>
        <row r="39">
          <cell r="A39" t="str">
            <v>C13</v>
          </cell>
          <cell r="B39" t="str">
            <v>Copper</v>
          </cell>
          <cell r="E39">
            <v>2.4</v>
          </cell>
          <cell r="F39">
            <v>10</v>
          </cell>
          <cell r="G39">
            <v>1</v>
          </cell>
          <cell r="H39">
            <v>1</v>
          </cell>
        </row>
        <row r="40">
          <cell r="A40" t="str">
            <v>C14</v>
          </cell>
          <cell r="B40" t="str">
            <v>Cresol, m-</v>
          </cell>
          <cell r="E40">
            <v>180</v>
          </cell>
          <cell r="G40">
            <v>1</v>
          </cell>
          <cell r="H40">
            <v>1</v>
          </cell>
        </row>
        <row r="41">
          <cell r="A41" t="str">
            <v>C15</v>
          </cell>
          <cell r="B41" t="str">
            <v>Cresol, o-</v>
          </cell>
          <cell r="E41">
            <v>180</v>
          </cell>
          <cell r="G41">
            <v>1</v>
          </cell>
          <cell r="H41">
            <v>1</v>
          </cell>
        </row>
        <row r="42">
          <cell r="A42" t="str">
            <v>C16</v>
          </cell>
          <cell r="B42" t="str">
            <v>Cresol, p-</v>
          </cell>
          <cell r="E42">
            <v>180</v>
          </cell>
          <cell r="G42">
            <v>1</v>
          </cell>
          <cell r="H42">
            <v>1</v>
          </cell>
        </row>
        <row r="43">
          <cell r="A43" t="str">
            <v>C17</v>
          </cell>
          <cell r="B43" t="str">
            <v>Cresols (mixtures of) {Cresylic acid}</v>
          </cell>
          <cell r="E43">
            <v>180</v>
          </cell>
          <cell r="G43">
            <v>1</v>
          </cell>
          <cell r="H43">
            <v>1</v>
          </cell>
        </row>
        <row r="44">
          <cell r="A44" t="str">
            <v>D1</v>
          </cell>
          <cell r="B44" t="str">
            <v>Dibenz[a,h]anthracene</v>
          </cell>
          <cell r="D44">
            <v>0.0017</v>
          </cell>
          <cell r="G44">
            <v>12.7</v>
          </cell>
        </row>
        <row r="45">
          <cell r="A45" t="str">
            <v>D2</v>
          </cell>
          <cell r="B45" t="str">
            <v>Dibenzofurans (chlorinated)</v>
          </cell>
          <cell r="D45">
            <v>38</v>
          </cell>
          <cell r="E45">
            <v>3.5E-06</v>
          </cell>
          <cell r="G45">
            <v>6.8</v>
          </cell>
          <cell r="H45">
            <v>7.2</v>
          </cell>
        </row>
        <row r="46">
          <cell r="A46" t="str">
            <v>D3</v>
          </cell>
          <cell r="B46" t="str">
            <v>Dibromo-3-Chloropropane, 1,2-</v>
          </cell>
          <cell r="D46">
            <v>0.002</v>
          </cell>
          <cell r="E46">
            <v>0.2</v>
          </cell>
          <cell r="G46">
            <v>1</v>
          </cell>
          <cell r="H46">
            <v>1</v>
          </cell>
        </row>
        <row r="47">
          <cell r="A47" t="str">
            <v>D4</v>
          </cell>
          <cell r="B47" t="str">
            <v>Dichlorobenzene, 1,4-  {p-Dichlorobenzene}</v>
          </cell>
          <cell r="D47">
            <v>1.1E-05</v>
          </cell>
          <cell r="E47">
            <v>700</v>
          </cell>
          <cell r="G47">
            <v>4</v>
          </cell>
          <cell r="H47">
            <v>0.03</v>
          </cell>
        </row>
        <row r="48">
          <cell r="A48" t="str">
            <v>D5</v>
          </cell>
          <cell r="B48" t="str">
            <v>Dichlorobenzidene, 3,3'- {Diphenylhyrazine}</v>
          </cell>
          <cell r="D48">
            <v>0.00034</v>
          </cell>
          <cell r="G48">
            <v>1</v>
          </cell>
        </row>
        <row r="49">
          <cell r="A49" t="str">
            <v>D6</v>
          </cell>
          <cell r="B49" t="str">
            <v>Dichlorodifluoromethane (CFC-12)</v>
          </cell>
          <cell r="E49">
            <v>700</v>
          </cell>
          <cell r="G49">
            <v>1</v>
          </cell>
          <cell r="H49">
            <v>1</v>
          </cell>
        </row>
        <row r="50">
          <cell r="A50" t="str">
            <v>D7</v>
          </cell>
          <cell r="B50" t="str">
            <v>Dinitrotoluene, 2,4-</v>
          </cell>
          <cell r="D50">
            <v>0.00019</v>
          </cell>
          <cell r="G50">
            <v>1</v>
          </cell>
        </row>
        <row r="51">
          <cell r="A51" t="str">
            <v>D8</v>
          </cell>
          <cell r="B51" t="str">
            <v>Dioxane, 1,4-</v>
          </cell>
          <cell r="D51">
            <v>7.7E-06</v>
          </cell>
          <cell r="E51">
            <v>400</v>
          </cell>
          <cell r="F51">
            <v>2000</v>
          </cell>
          <cell r="G51">
            <v>1</v>
          </cell>
          <cell r="H51">
            <v>1</v>
          </cell>
        </row>
        <row r="52">
          <cell r="A52" t="str">
            <v>D9</v>
          </cell>
          <cell r="B52" t="str">
            <v>Dioxins, total, w/o individ. isomers reported {PCDDs}</v>
          </cell>
          <cell r="D52">
            <v>38</v>
          </cell>
          <cell r="E52">
            <v>3.5E-06</v>
          </cell>
          <cell r="G52">
            <v>6.8</v>
          </cell>
          <cell r="H52">
            <v>7.2</v>
          </cell>
        </row>
        <row r="53">
          <cell r="A53" t="str">
            <v>D10</v>
          </cell>
          <cell r="B53" t="str">
            <v>Dioxins, total, with individ. isomers also reported {PCDDs}</v>
          </cell>
          <cell r="D53">
            <v>38</v>
          </cell>
          <cell r="E53">
            <v>3.5E-06</v>
          </cell>
          <cell r="G53">
            <v>6.8</v>
          </cell>
          <cell r="H53">
            <v>7.2</v>
          </cell>
        </row>
        <row r="54">
          <cell r="A54" t="str">
            <v>E1</v>
          </cell>
          <cell r="B54" t="str">
            <v>Epichlorohydrin</v>
          </cell>
          <cell r="D54">
            <v>2.3E-05</v>
          </cell>
          <cell r="E54">
            <v>0.3</v>
          </cell>
          <cell r="G54">
            <v>1</v>
          </cell>
          <cell r="H54">
            <v>1</v>
          </cell>
        </row>
        <row r="55">
          <cell r="A55" t="str">
            <v>E2</v>
          </cell>
          <cell r="B55" t="str">
            <v>Ethyl acrylate</v>
          </cell>
          <cell r="E55">
            <v>48</v>
          </cell>
          <cell r="G55">
            <v>1</v>
          </cell>
          <cell r="H55">
            <v>1</v>
          </cell>
        </row>
        <row r="56">
          <cell r="A56" t="str">
            <v>E3</v>
          </cell>
          <cell r="B56" t="str">
            <v>Ethyl chloride</v>
          </cell>
          <cell r="C56" t="str">
            <v>Chlorethane</v>
          </cell>
          <cell r="E56">
            <v>10000</v>
          </cell>
          <cell r="G56">
            <v>1</v>
          </cell>
          <cell r="H56">
            <v>1</v>
          </cell>
        </row>
        <row r="57">
          <cell r="A57" t="str">
            <v>E4</v>
          </cell>
          <cell r="B57" t="str">
            <v>Ethylene Dibromide</v>
          </cell>
          <cell r="D57">
            <v>7.1E-05</v>
          </cell>
          <cell r="E57">
            <v>4.6</v>
          </cell>
          <cell r="G57">
            <v>1</v>
          </cell>
          <cell r="H57">
            <v>1</v>
          </cell>
        </row>
        <row r="58">
          <cell r="A58" t="str">
            <v>E5</v>
          </cell>
          <cell r="B58" t="str">
            <v>Ethylene Dichloride</v>
          </cell>
          <cell r="D58">
            <v>2E-05</v>
          </cell>
          <cell r="E58">
            <v>95</v>
          </cell>
          <cell r="G58">
            <v>1</v>
          </cell>
          <cell r="H58">
            <v>1</v>
          </cell>
        </row>
        <row r="59">
          <cell r="A59" t="str">
            <v>E6</v>
          </cell>
          <cell r="B59" t="str">
            <v>Ethylene glycol monobutyl ether</v>
          </cell>
          <cell r="E59">
            <v>20</v>
          </cell>
          <cell r="F59">
            <v>1500</v>
          </cell>
          <cell r="G59">
            <v>1</v>
          </cell>
          <cell r="H59">
            <v>1</v>
          </cell>
        </row>
        <row r="60">
          <cell r="A60" t="str">
            <v>E7</v>
          </cell>
          <cell r="B60" t="str">
            <v>Ethylene glycol monoethyl ether</v>
          </cell>
          <cell r="E60">
            <v>200</v>
          </cell>
          <cell r="F60">
            <v>370</v>
          </cell>
          <cell r="G60">
            <v>1</v>
          </cell>
          <cell r="H60">
            <v>1</v>
          </cell>
        </row>
        <row r="61">
          <cell r="A61" t="str">
            <v>E8</v>
          </cell>
          <cell r="B61" t="str">
            <v>Ethylene glycol monoethyl ether acetate</v>
          </cell>
          <cell r="E61">
            <v>64</v>
          </cell>
          <cell r="F61">
            <v>1600</v>
          </cell>
          <cell r="G61">
            <v>1</v>
          </cell>
          <cell r="H61">
            <v>1</v>
          </cell>
        </row>
        <row r="62">
          <cell r="A62" t="str">
            <v>E9</v>
          </cell>
          <cell r="B62" t="str">
            <v>Ethylene glycol monomethyl ether</v>
          </cell>
          <cell r="E62">
            <v>20</v>
          </cell>
          <cell r="F62">
            <v>320</v>
          </cell>
          <cell r="G62">
            <v>1</v>
          </cell>
          <cell r="H62">
            <v>1</v>
          </cell>
        </row>
        <row r="63">
          <cell r="A63" t="str">
            <v>E10</v>
          </cell>
          <cell r="B63" t="str">
            <v>Ethylene glycol monomethyl ether acetate</v>
          </cell>
          <cell r="E63">
            <v>57</v>
          </cell>
          <cell r="G63">
            <v>1</v>
          </cell>
          <cell r="H63">
            <v>1</v>
          </cell>
        </row>
        <row r="64">
          <cell r="A64" t="str">
            <v>E11</v>
          </cell>
          <cell r="B64" t="str">
            <v>Ethylene oxide [1,2-epoxyethane]</v>
          </cell>
          <cell r="D64">
            <v>8.8E-05</v>
          </cell>
          <cell r="E64">
            <v>600</v>
          </cell>
          <cell r="G64">
            <v>1</v>
          </cell>
          <cell r="H64">
            <v>1</v>
          </cell>
        </row>
        <row r="65">
          <cell r="A65" t="str">
            <v>F1</v>
          </cell>
          <cell r="B65" t="str">
            <v>Fluorocarbons (chlorinated)</v>
          </cell>
          <cell r="E65">
            <v>700</v>
          </cell>
          <cell r="G65">
            <v>1</v>
          </cell>
          <cell r="H65">
            <v>1</v>
          </cell>
        </row>
        <row r="66">
          <cell r="A66" t="str">
            <v>F2</v>
          </cell>
          <cell r="B66" t="str">
            <v>Formaldehyde</v>
          </cell>
          <cell r="D66">
            <v>6E-06</v>
          </cell>
          <cell r="E66">
            <v>3.6</v>
          </cell>
          <cell r="F66">
            <v>370</v>
          </cell>
          <cell r="G66">
            <v>1</v>
          </cell>
          <cell r="H66">
            <v>1</v>
          </cell>
        </row>
        <row r="67">
          <cell r="A67" t="str">
            <v>G1</v>
          </cell>
          <cell r="B67" t="str">
            <v>Gasoline vapors</v>
          </cell>
          <cell r="E67">
            <v>2100</v>
          </cell>
          <cell r="G67">
            <v>1</v>
          </cell>
          <cell r="H67">
            <v>1</v>
          </cell>
        </row>
        <row r="68">
          <cell r="A68" t="str">
            <v>G2</v>
          </cell>
          <cell r="B68" t="str">
            <v>Glutaraldehyde</v>
          </cell>
          <cell r="E68">
            <v>1.7</v>
          </cell>
          <cell r="G68">
            <v>1</v>
          </cell>
          <cell r="H68">
            <v>1</v>
          </cell>
        </row>
        <row r="69">
          <cell r="A69" t="str">
            <v>G3</v>
          </cell>
          <cell r="B69" t="str">
            <v>Glycol ethers (and their acetates)</v>
          </cell>
          <cell r="E69">
            <v>20</v>
          </cell>
          <cell r="F69">
            <v>1500</v>
          </cell>
          <cell r="G69">
            <v>1</v>
          </cell>
          <cell r="H69">
            <v>1</v>
          </cell>
        </row>
        <row r="70">
          <cell r="A70" t="str">
            <v>H1</v>
          </cell>
          <cell r="B70" t="str">
            <v>Heptachlorodibenzofuran, 1,2,3,4,6,7,8-</v>
          </cell>
          <cell r="D70">
            <v>1.1</v>
          </cell>
          <cell r="E70">
            <v>3.5E-06</v>
          </cell>
          <cell r="G70">
            <v>0.2</v>
          </cell>
          <cell r="H70">
            <v>7.2</v>
          </cell>
        </row>
        <row r="71">
          <cell r="A71" t="str">
            <v>H2</v>
          </cell>
          <cell r="B71" t="str">
            <v>Heptachlorodibenzofuran, 1,2,3,4,7,8,9-</v>
          </cell>
          <cell r="D71">
            <v>1.1</v>
          </cell>
          <cell r="E71">
            <v>3.5E-06</v>
          </cell>
          <cell r="G71">
            <v>0.2</v>
          </cell>
          <cell r="H71">
            <v>7.2</v>
          </cell>
        </row>
        <row r="72">
          <cell r="A72" t="str">
            <v>H3</v>
          </cell>
          <cell r="B72" t="str">
            <v>Heptachlorodibenzofuran, total</v>
          </cell>
          <cell r="D72">
            <v>1.1</v>
          </cell>
          <cell r="E72">
            <v>3.5E-06</v>
          </cell>
          <cell r="G72">
            <v>0.2</v>
          </cell>
          <cell r="H72">
            <v>7.2</v>
          </cell>
        </row>
        <row r="73">
          <cell r="A73" t="str">
            <v>H4</v>
          </cell>
          <cell r="B73" t="str">
            <v>Heptachlorodibenzo-p-dioxin, 1,2,3,4,6,7,8-</v>
          </cell>
          <cell r="D73">
            <v>1.1</v>
          </cell>
          <cell r="E73">
            <v>3.5E-06</v>
          </cell>
          <cell r="G73">
            <v>0.2</v>
          </cell>
          <cell r="H73">
            <v>7.2</v>
          </cell>
        </row>
        <row r="74">
          <cell r="A74" t="str">
            <v>H5</v>
          </cell>
          <cell r="B74" t="str">
            <v>Heptachlorodibenzo-p-dioxin, total</v>
          </cell>
          <cell r="D74">
            <v>1.1</v>
          </cell>
          <cell r="E74">
            <v>3.5E-06</v>
          </cell>
          <cell r="G74">
            <v>0.2</v>
          </cell>
          <cell r="H74">
            <v>7.2</v>
          </cell>
        </row>
        <row r="75">
          <cell r="A75" t="str">
            <v>H6</v>
          </cell>
          <cell r="B75" t="str">
            <v>Hexachlorobenzene</v>
          </cell>
          <cell r="D75">
            <v>0.00051</v>
          </cell>
          <cell r="E75">
            <v>2.8</v>
          </cell>
          <cell r="G75">
            <v>9.3</v>
          </cell>
          <cell r="H75">
            <v>8.2</v>
          </cell>
        </row>
        <row r="76">
          <cell r="A76" t="str">
            <v>H7</v>
          </cell>
          <cell r="B76" t="str">
            <v>Hexachlorocyclohexane</v>
          </cell>
          <cell r="D76">
            <v>0.0011</v>
          </cell>
          <cell r="E76">
            <v>1</v>
          </cell>
          <cell r="G76">
            <v>4</v>
          </cell>
          <cell r="H76">
            <v>2.7</v>
          </cell>
        </row>
        <row r="77">
          <cell r="A77" t="str">
            <v>H8</v>
          </cell>
          <cell r="B77" t="str">
            <v>Hexachlorocyclohexane, alpha</v>
          </cell>
          <cell r="D77">
            <v>0.0011</v>
          </cell>
          <cell r="E77">
            <v>1</v>
          </cell>
          <cell r="G77">
            <v>4</v>
          </cell>
          <cell r="H77">
            <v>2.7</v>
          </cell>
        </row>
        <row r="78">
          <cell r="A78" t="str">
            <v>H9</v>
          </cell>
          <cell r="B78" t="str">
            <v>Hexachlorocyclohexane, beta-</v>
          </cell>
          <cell r="D78">
            <v>0.0011</v>
          </cell>
          <cell r="E78">
            <v>1</v>
          </cell>
          <cell r="G78">
            <v>4</v>
          </cell>
          <cell r="H78">
            <v>2.7</v>
          </cell>
        </row>
        <row r="79">
          <cell r="A79" t="str">
            <v>H10</v>
          </cell>
          <cell r="B79" t="str">
            <v>Hexachlorocyclohexanes (mixed or technical grade)</v>
          </cell>
          <cell r="D79">
            <v>0.0011</v>
          </cell>
          <cell r="E79">
            <v>1</v>
          </cell>
          <cell r="G79">
            <v>4</v>
          </cell>
          <cell r="H79">
            <v>2.7</v>
          </cell>
        </row>
        <row r="80">
          <cell r="A80" t="str">
            <v>H11</v>
          </cell>
          <cell r="B80" t="str">
            <v>Hexachlorocyclopentadiene</v>
          </cell>
          <cell r="E80">
            <v>0.24</v>
          </cell>
          <cell r="G80">
            <v>1</v>
          </cell>
          <cell r="H80">
            <v>1</v>
          </cell>
        </row>
        <row r="81">
          <cell r="A81" t="str">
            <v>H12</v>
          </cell>
          <cell r="B81" t="str">
            <v>Hexachlorodibenzofuran, 1,2,3,4,7,8-</v>
          </cell>
          <cell r="D81">
            <v>1.1</v>
          </cell>
          <cell r="E81">
            <v>3.5E-06</v>
          </cell>
          <cell r="G81">
            <v>0.2</v>
          </cell>
          <cell r="H81">
            <v>7.2</v>
          </cell>
        </row>
        <row r="82">
          <cell r="A82" t="str">
            <v>H13</v>
          </cell>
          <cell r="B82" t="str">
            <v>Hexachlorodibenzofuran, 1,2,3,6,7,8-</v>
          </cell>
          <cell r="D82">
            <v>1.1</v>
          </cell>
          <cell r="E82">
            <v>3.5E-06</v>
          </cell>
          <cell r="G82">
            <v>0.2</v>
          </cell>
          <cell r="H82">
            <v>7.2</v>
          </cell>
        </row>
        <row r="83">
          <cell r="A83" t="str">
            <v>H14</v>
          </cell>
          <cell r="B83" t="str">
            <v>Hexachlorodibenzofuran, 1,2,3,7,8,9-</v>
          </cell>
          <cell r="D83">
            <v>1.1</v>
          </cell>
          <cell r="E83">
            <v>3.5E-06</v>
          </cell>
          <cell r="G83">
            <v>0.2</v>
          </cell>
          <cell r="H83">
            <v>7.2</v>
          </cell>
        </row>
        <row r="84">
          <cell r="A84" t="str">
            <v>H15</v>
          </cell>
          <cell r="B84" t="str">
            <v>Hexachlorodibenzofuran, 2,3,4,6,7,8-</v>
          </cell>
          <cell r="D84">
            <v>1.1</v>
          </cell>
          <cell r="E84">
            <v>3.5E-06</v>
          </cell>
          <cell r="G84">
            <v>0.2</v>
          </cell>
          <cell r="H84">
            <v>7.2</v>
          </cell>
        </row>
        <row r="85">
          <cell r="A85" t="str">
            <v>H16</v>
          </cell>
          <cell r="B85" t="str">
            <v>Hexachlorodibenzofuran, total</v>
          </cell>
          <cell r="D85">
            <v>1.1</v>
          </cell>
          <cell r="E85">
            <v>3.5E-06</v>
          </cell>
          <cell r="G85">
            <v>0.2</v>
          </cell>
          <cell r="H85">
            <v>7.2</v>
          </cell>
        </row>
        <row r="86">
          <cell r="A86" t="str">
            <v>H17</v>
          </cell>
          <cell r="B86" t="str">
            <v>Hexachlorodibenzo-p-dioxin, 1,2,3,4,7,8-</v>
          </cell>
          <cell r="D86">
            <v>1.1</v>
          </cell>
          <cell r="E86">
            <v>3.5E-06</v>
          </cell>
          <cell r="G86">
            <v>0.2</v>
          </cell>
          <cell r="H86">
            <v>7.2</v>
          </cell>
        </row>
        <row r="87">
          <cell r="A87" t="str">
            <v>H18</v>
          </cell>
          <cell r="B87" t="str">
            <v>Hexachlorodibenzo-p-dioxin, 1,2,3,6,7,8-</v>
          </cell>
          <cell r="D87">
            <v>1.1</v>
          </cell>
          <cell r="E87">
            <v>3.5E-06</v>
          </cell>
          <cell r="G87">
            <v>0.2</v>
          </cell>
          <cell r="H87">
            <v>7.2</v>
          </cell>
        </row>
        <row r="88">
          <cell r="A88" t="str">
            <v>H19</v>
          </cell>
          <cell r="B88" t="str">
            <v>Hexachlorodibenzo-p-dioxin, 1,2,3,7,8,9-</v>
          </cell>
          <cell r="D88">
            <v>1.1</v>
          </cell>
          <cell r="E88">
            <v>3.5E-06</v>
          </cell>
          <cell r="G88">
            <v>0.2</v>
          </cell>
          <cell r="H88">
            <v>7.2</v>
          </cell>
        </row>
        <row r="89">
          <cell r="A89" t="str">
            <v>H20</v>
          </cell>
          <cell r="B89" t="str">
            <v>Hexachlorodibenzo-p-dioxin, total</v>
          </cell>
          <cell r="D89">
            <v>1.1</v>
          </cell>
          <cell r="E89">
            <v>3.5E-06</v>
          </cell>
          <cell r="G89">
            <v>0.2</v>
          </cell>
          <cell r="H89">
            <v>7.2</v>
          </cell>
        </row>
        <row r="90">
          <cell r="A90" t="str">
            <v>H21</v>
          </cell>
          <cell r="B90" t="str">
            <v>Hydrazine</v>
          </cell>
          <cell r="D90">
            <v>0.0049</v>
          </cell>
          <cell r="E90">
            <v>0.24</v>
          </cell>
          <cell r="G90">
            <v>1</v>
          </cell>
          <cell r="H90">
            <v>1</v>
          </cell>
        </row>
        <row r="91">
          <cell r="A91" t="str">
            <v>H22</v>
          </cell>
          <cell r="B91" t="str">
            <v>Hydrazobenzene</v>
          </cell>
          <cell r="C91" t="str">
            <v>1,2-dipenylhydrazine</v>
          </cell>
          <cell r="D91">
            <v>0.00022</v>
          </cell>
          <cell r="G91">
            <v>1</v>
          </cell>
        </row>
        <row r="92">
          <cell r="A92" t="str">
            <v>H23</v>
          </cell>
          <cell r="B92" t="str">
            <v>Hydrocyanic acid</v>
          </cell>
          <cell r="C92" t="str">
            <v> hydrogen cyanide</v>
          </cell>
          <cell r="E92">
            <v>70</v>
          </cell>
          <cell r="F92">
            <v>3300</v>
          </cell>
          <cell r="G92">
            <v>1</v>
          </cell>
          <cell r="H92">
            <v>1</v>
          </cell>
        </row>
        <row r="93">
          <cell r="A93" t="str">
            <v>H24</v>
          </cell>
          <cell r="B93" t="str">
            <v>Hydrogen Bromide (HBR)</v>
          </cell>
          <cell r="E93">
            <v>24</v>
          </cell>
          <cell r="G93">
            <v>1</v>
          </cell>
          <cell r="H93">
            <v>1</v>
          </cell>
        </row>
        <row r="94">
          <cell r="A94" t="str">
            <v>H25</v>
          </cell>
          <cell r="B94" t="str">
            <v>Hydrofluoric acid</v>
          </cell>
          <cell r="C94" t="str">
            <v>hydrogen fluoride</v>
          </cell>
          <cell r="E94">
            <v>5.9</v>
          </cell>
          <cell r="F94">
            <v>580</v>
          </cell>
          <cell r="G94">
            <v>1</v>
          </cell>
          <cell r="H94">
            <v>1</v>
          </cell>
        </row>
        <row r="95">
          <cell r="A95" t="str">
            <v>H26</v>
          </cell>
          <cell r="B95" t="str">
            <v>Hydrogen sulfide</v>
          </cell>
          <cell r="E95">
            <v>42</v>
          </cell>
          <cell r="F95">
            <v>42</v>
          </cell>
          <cell r="G95">
            <v>1</v>
          </cell>
          <cell r="H95">
            <v>1</v>
          </cell>
        </row>
        <row r="96">
          <cell r="A96" t="str">
            <v>I1</v>
          </cell>
          <cell r="B96" t="str">
            <v>Indeno[1,2,3-cd]pyrene</v>
          </cell>
          <cell r="D96">
            <v>0.0017</v>
          </cell>
          <cell r="G96">
            <v>12.7</v>
          </cell>
        </row>
        <row r="97">
          <cell r="A97" t="str">
            <v>I2</v>
          </cell>
          <cell r="B97" t="str">
            <v>Isocyanate</v>
          </cell>
          <cell r="E97">
            <v>0.095</v>
          </cell>
          <cell r="G97">
            <v>1</v>
          </cell>
          <cell r="H97">
            <v>1</v>
          </cell>
        </row>
        <row r="98">
          <cell r="A98" t="str">
            <v>L1</v>
          </cell>
          <cell r="B98" t="str">
            <v>Lead</v>
          </cell>
          <cell r="E98">
            <v>1.5</v>
          </cell>
          <cell r="G98">
            <v>1</v>
          </cell>
          <cell r="H98">
            <v>1</v>
          </cell>
        </row>
        <row r="99">
          <cell r="A99" t="str">
            <v>L2</v>
          </cell>
          <cell r="B99" t="str">
            <v>Lead acetate</v>
          </cell>
          <cell r="E99">
            <v>1.5</v>
          </cell>
          <cell r="G99">
            <v>1</v>
          </cell>
          <cell r="H99">
            <v>1</v>
          </cell>
        </row>
        <row r="100">
          <cell r="A100" t="str">
            <v>L3</v>
          </cell>
          <cell r="B100" t="str">
            <v>Lead chromate *</v>
          </cell>
          <cell r="E100" t="str">
            <v>*</v>
          </cell>
          <cell r="G100" t="str">
            <v>*</v>
          </cell>
          <cell r="H100" t="str">
            <v>*</v>
          </cell>
        </row>
        <row r="101">
          <cell r="A101" t="str">
            <v>L4</v>
          </cell>
          <cell r="B101" t="str">
            <v>Lead compounds (other than inorganic)</v>
          </cell>
          <cell r="E101">
            <v>1.5</v>
          </cell>
          <cell r="G101">
            <v>1</v>
          </cell>
          <cell r="H101">
            <v>1</v>
          </cell>
        </row>
        <row r="102">
          <cell r="A102" t="str">
            <v>L5</v>
          </cell>
          <cell r="B102" t="str">
            <v>Lead phosphate</v>
          </cell>
          <cell r="E102">
            <v>1.5</v>
          </cell>
          <cell r="G102">
            <v>1</v>
          </cell>
          <cell r="H102">
            <v>1</v>
          </cell>
        </row>
        <row r="103">
          <cell r="A103" t="str">
            <v>L6</v>
          </cell>
          <cell r="B103" t="str">
            <v>Lead subacetate</v>
          </cell>
          <cell r="E103">
            <v>1.5</v>
          </cell>
          <cell r="G103">
            <v>1</v>
          </cell>
          <cell r="H103">
            <v>1</v>
          </cell>
        </row>
        <row r="104">
          <cell r="A104" t="str">
            <v>L7</v>
          </cell>
          <cell r="B104" t="str">
            <v>Lindane</v>
          </cell>
          <cell r="C104" t="str">
            <v>gamma-Hexachlorocyclohexane</v>
          </cell>
          <cell r="D104">
            <v>0.0011</v>
          </cell>
          <cell r="E104">
            <v>1</v>
          </cell>
          <cell r="G104">
            <v>4</v>
          </cell>
          <cell r="H104">
            <v>2.7</v>
          </cell>
        </row>
        <row r="105">
          <cell r="A105" t="str">
            <v>M1</v>
          </cell>
          <cell r="B105" t="str">
            <v>Maleic Anhydride                     </v>
          </cell>
          <cell r="E105">
            <v>2.4</v>
          </cell>
          <cell r="F105">
            <v>10</v>
          </cell>
          <cell r="G105">
            <v>1</v>
          </cell>
          <cell r="H105">
            <v>1</v>
          </cell>
        </row>
        <row r="106">
          <cell r="A106" t="str">
            <v>M2</v>
          </cell>
          <cell r="B106" t="str">
            <v>Manganese</v>
          </cell>
          <cell r="E106">
            <v>0.4</v>
          </cell>
          <cell r="G106">
            <v>1</v>
          </cell>
          <cell r="H106">
            <v>1</v>
          </cell>
        </row>
        <row r="107">
          <cell r="A107" t="str">
            <v>M3</v>
          </cell>
          <cell r="B107" t="str">
            <v>Mercuric chloride</v>
          </cell>
          <cell r="E107">
            <v>0.3</v>
          </cell>
          <cell r="F107">
            <v>30</v>
          </cell>
          <cell r="G107">
            <v>1</v>
          </cell>
          <cell r="H107">
            <v>5.3</v>
          </cell>
        </row>
        <row r="108">
          <cell r="A108" t="str">
            <v>M4</v>
          </cell>
          <cell r="B108" t="str">
            <v>Mercury</v>
          </cell>
          <cell r="E108">
            <v>0.3</v>
          </cell>
          <cell r="F108">
            <v>30</v>
          </cell>
          <cell r="G108">
            <v>1</v>
          </cell>
          <cell r="H108">
            <v>5.3</v>
          </cell>
        </row>
        <row r="109">
          <cell r="A109" t="str">
            <v>M5</v>
          </cell>
          <cell r="B109" t="str">
            <v>Methanol</v>
          </cell>
          <cell r="C109" t="str">
            <v>methyl alcohol</v>
          </cell>
          <cell r="E109">
            <v>620</v>
          </cell>
          <cell r="G109">
            <v>1</v>
          </cell>
          <cell r="H109">
            <v>1</v>
          </cell>
        </row>
        <row r="110">
          <cell r="A110" t="str">
            <v>M6</v>
          </cell>
          <cell r="B110" t="str">
            <v>Methyl bromide {Bromomethane}</v>
          </cell>
          <cell r="E110">
            <v>6</v>
          </cell>
          <cell r="G110">
            <v>1</v>
          </cell>
          <cell r="H110">
            <v>1</v>
          </cell>
        </row>
        <row r="111">
          <cell r="A111" t="str">
            <v>M7</v>
          </cell>
          <cell r="B111" t="str">
            <v>1,1,1-trichloroethane</v>
          </cell>
          <cell r="C111" t="str">
            <v>Methyl chloroform</v>
          </cell>
          <cell r="E111">
            <v>320</v>
          </cell>
          <cell r="F111">
            <v>190000</v>
          </cell>
          <cell r="G111">
            <v>1</v>
          </cell>
          <cell r="H111">
            <v>1</v>
          </cell>
        </row>
        <row r="112">
          <cell r="A112" t="str">
            <v>M8</v>
          </cell>
          <cell r="B112" t="str">
            <v>Methyl isocyanate</v>
          </cell>
          <cell r="E112">
            <v>0.36</v>
          </cell>
          <cell r="G112">
            <v>1</v>
          </cell>
          <cell r="H112">
            <v>1</v>
          </cell>
        </row>
        <row r="113">
          <cell r="A113" t="str">
            <v>M9</v>
          </cell>
          <cell r="B113" t="str">
            <v>Methyl mercury</v>
          </cell>
          <cell r="E113">
            <v>1</v>
          </cell>
          <cell r="G113">
            <v>1</v>
          </cell>
          <cell r="H113">
            <v>1</v>
          </cell>
        </row>
        <row r="114">
          <cell r="A114" t="str">
            <v>M10</v>
          </cell>
          <cell r="B114" t="str">
            <v>Methyl methacrylate</v>
          </cell>
          <cell r="E114">
            <v>980</v>
          </cell>
          <cell r="G114">
            <v>1</v>
          </cell>
          <cell r="H114">
            <v>1</v>
          </cell>
        </row>
        <row r="115">
          <cell r="A115" t="str">
            <v>M11</v>
          </cell>
          <cell r="B115" t="str">
            <v>Methylene chloride</v>
          </cell>
          <cell r="C115" t="str">
            <v>Dichloromethane</v>
          </cell>
          <cell r="D115">
            <v>1E-06</v>
          </cell>
          <cell r="E115">
            <v>3000</v>
          </cell>
          <cell r="F115">
            <v>3500</v>
          </cell>
          <cell r="G115">
            <v>1</v>
          </cell>
          <cell r="H115">
            <v>1</v>
          </cell>
        </row>
        <row r="116">
          <cell r="A116" t="str">
            <v>M12</v>
          </cell>
          <cell r="B116" t="str">
            <v>Methylene Dianiline &amp; Chloride, 4,4-</v>
          </cell>
          <cell r="E116">
            <v>1.9</v>
          </cell>
          <cell r="G116">
            <v>1</v>
          </cell>
          <cell r="H116">
            <v>1</v>
          </cell>
        </row>
        <row r="117">
          <cell r="A117" t="str">
            <v>N1</v>
          </cell>
          <cell r="B117" t="str">
            <v>Naphthalene</v>
          </cell>
          <cell r="E117">
            <v>14</v>
          </cell>
          <cell r="G117">
            <v>1</v>
          </cell>
          <cell r="H117">
            <v>3.8</v>
          </cell>
        </row>
        <row r="118">
          <cell r="A118" t="str">
            <v>N2</v>
          </cell>
          <cell r="B118" t="str">
            <v>Nickel</v>
          </cell>
          <cell r="D118">
            <v>0.00026</v>
          </cell>
          <cell r="E118">
            <v>0.24</v>
          </cell>
          <cell r="F118">
            <v>1</v>
          </cell>
          <cell r="G118">
            <v>1</v>
          </cell>
          <cell r="H118">
            <v>1</v>
          </cell>
        </row>
        <row r="119">
          <cell r="A119" t="str">
            <v>N3</v>
          </cell>
          <cell r="B119" t="str">
            <v>Nickel refinery dust from the pyrometallurgical process</v>
          </cell>
          <cell r="D119">
            <v>0.00026</v>
          </cell>
          <cell r="E119">
            <v>0.24</v>
          </cell>
          <cell r="F119">
            <v>1</v>
          </cell>
          <cell r="G119">
            <v>1</v>
          </cell>
          <cell r="H119">
            <v>1</v>
          </cell>
        </row>
        <row r="120">
          <cell r="A120" t="str">
            <v>N4</v>
          </cell>
          <cell r="B120" t="str">
            <v>Nickel subsulfide</v>
          </cell>
          <cell r="D120">
            <v>0.00026</v>
          </cell>
          <cell r="E120">
            <v>0.24</v>
          </cell>
          <cell r="F120">
            <v>1</v>
          </cell>
          <cell r="G120">
            <v>1</v>
          </cell>
          <cell r="H120">
            <v>1</v>
          </cell>
        </row>
        <row r="121">
          <cell r="A121" t="str">
            <v>N5</v>
          </cell>
          <cell r="B121" t="str">
            <v>Nitrobenzene                        </v>
          </cell>
          <cell r="E121">
            <v>1.7</v>
          </cell>
          <cell r="G121">
            <v>1</v>
          </cell>
          <cell r="H121">
            <v>1</v>
          </cell>
        </row>
        <row r="122">
          <cell r="A122" t="str">
            <v>N6</v>
          </cell>
          <cell r="B122" t="str">
            <v>Nitropropane, 2-</v>
          </cell>
          <cell r="E122">
            <v>20</v>
          </cell>
          <cell r="G122">
            <v>1</v>
          </cell>
          <cell r="H122">
            <v>1</v>
          </cell>
        </row>
        <row r="123">
          <cell r="A123" t="str">
            <v>N7</v>
          </cell>
          <cell r="B123" t="str">
            <v>Nitrosodiethylamine, n-</v>
          </cell>
          <cell r="D123">
            <v>0.01</v>
          </cell>
          <cell r="G123">
            <v>4</v>
          </cell>
        </row>
        <row r="124">
          <cell r="A124" t="str">
            <v>N8</v>
          </cell>
          <cell r="B124" t="str">
            <v>Nitrosodimethylamine, n-</v>
          </cell>
          <cell r="D124">
            <v>0.0046</v>
          </cell>
          <cell r="G124">
            <v>4</v>
          </cell>
        </row>
        <row r="125">
          <cell r="A125" t="str">
            <v>N9</v>
          </cell>
          <cell r="B125" t="str">
            <v>Nitrosodi-n-butylamine, n-</v>
          </cell>
          <cell r="D125">
            <v>0.0031</v>
          </cell>
          <cell r="G125">
            <v>4</v>
          </cell>
        </row>
        <row r="126">
          <cell r="A126" t="str">
            <v>N10</v>
          </cell>
          <cell r="B126" t="str">
            <v>Nitrosodi-n-propylamine, n-</v>
          </cell>
          <cell r="D126">
            <v>0.002</v>
          </cell>
          <cell r="G126">
            <v>4</v>
          </cell>
        </row>
        <row r="127">
          <cell r="A127" t="str">
            <v>N11</v>
          </cell>
          <cell r="B127" t="str">
            <v>Nitrosodiphenylamine, n-</v>
          </cell>
          <cell r="D127">
            <v>2.6E-06</v>
          </cell>
          <cell r="G127">
            <v>4</v>
          </cell>
        </row>
        <row r="128">
          <cell r="A128" t="str">
            <v>N12</v>
          </cell>
          <cell r="B128" t="str">
            <v>Nitrosodiphenylamine, p-</v>
          </cell>
          <cell r="D128">
            <v>2.6E-06</v>
          </cell>
          <cell r="G128">
            <v>3.4</v>
          </cell>
        </row>
        <row r="129">
          <cell r="A129" t="str">
            <v>N13</v>
          </cell>
          <cell r="B129" t="str">
            <v>Nitrosomethylethylamine, n-</v>
          </cell>
          <cell r="D129">
            <v>0.0063</v>
          </cell>
          <cell r="G129">
            <v>4</v>
          </cell>
        </row>
        <row r="130">
          <cell r="A130" t="str">
            <v>N14</v>
          </cell>
          <cell r="B130" t="str">
            <v>Nitroso-n-ethylurea, n-</v>
          </cell>
          <cell r="D130">
            <v>0.0077</v>
          </cell>
          <cell r="G130">
            <v>4</v>
          </cell>
        </row>
        <row r="131">
          <cell r="A131" t="str">
            <v>N15</v>
          </cell>
          <cell r="B131" t="str">
            <v>Nitroso-n-methylurea, n-</v>
          </cell>
          <cell r="D131">
            <v>0.033</v>
          </cell>
          <cell r="G131">
            <v>4</v>
          </cell>
        </row>
        <row r="132">
          <cell r="A132" t="str">
            <v>N16</v>
          </cell>
          <cell r="B132" t="str">
            <v>Nitrosopyrrolidine, n-</v>
          </cell>
          <cell r="D132">
            <v>0.0006</v>
          </cell>
          <cell r="G132">
            <v>4</v>
          </cell>
        </row>
        <row r="133">
          <cell r="A133" t="str">
            <v>O1</v>
          </cell>
          <cell r="B133" t="str">
            <v>Octachlorodibenzofuran, 1,2,3,4,5,6,7,8</v>
          </cell>
          <cell r="D133">
            <v>0</v>
          </cell>
          <cell r="E133">
            <v>3.5E-06</v>
          </cell>
          <cell r="G133">
            <v>0</v>
          </cell>
          <cell r="H133">
            <v>7.2</v>
          </cell>
        </row>
        <row r="134">
          <cell r="A134" t="str">
            <v>O2</v>
          </cell>
          <cell r="B134" t="str">
            <v>Octachlorodibenzo-p-dioxin, 1,2,3,4,5,6,7,8-</v>
          </cell>
          <cell r="D134">
            <v>0</v>
          </cell>
          <cell r="E134">
            <v>3.5E-06</v>
          </cell>
          <cell r="G134">
            <v>0</v>
          </cell>
          <cell r="H134">
            <v>7.2</v>
          </cell>
        </row>
        <row r="135">
          <cell r="A135" t="str">
            <v>P1</v>
          </cell>
          <cell r="B135" t="str">
            <v>PAHs, total, w/o individ. comp.</v>
          </cell>
          <cell r="D135">
            <v>0.0017</v>
          </cell>
          <cell r="G135">
            <v>12.7</v>
          </cell>
        </row>
        <row r="136">
          <cell r="A136" t="str">
            <v>P2</v>
          </cell>
          <cell r="B136" t="str">
            <v>PAHs, total, with individ. comp.</v>
          </cell>
          <cell r="D136">
            <v>0.0017</v>
          </cell>
          <cell r="G136">
            <v>12.7</v>
          </cell>
        </row>
        <row r="137">
          <cell r="A137" t="str">
            <v>P3</v>
          </cell>
          <cell r="B137" t="str">
            <v>Pentachlorodibenzofuran, 1,2,3,7,8-</v>
          </cell>
          <cell r="D137">
            <v>3800</v>
          </cell>
          <cell r="E137">
            <v>3.5E-06</v>
          </cell>
          <cell r="G137">
            <v>6.8</v>
          </cell>
          <cell r="H137">
            <v>7.2</v>
          </cell>
        </row>
        <row r="138">
          <cell r="A138" t="str">
            <v>P4</v>
          </cell>
          <cell r="B138" t="str">
            <v>Pentachlorodibenzofuran, 2,3,4,7,8-</v>
          </cell>
          <cell r="D138">
            <v>38</v>
          </cell>
          <cell r="E138">
            <v>3.5E-06</v>
          </cell>
          <cell r="G138">
            <v>6.8</v>
          </cell>
          <cell r="H138">
            <v>7.2</v>
          </cell>
        </row>
        <row r="139">
          <cell r="A139" t="str">
            <v>P5</v>
          </cell>
          <cell r="B139" t="str">
            <v>Pentachlorodibenzofuran, total</v>
          </cell>
          <cell r="D139">
            <v>38</v>
          </cell>
          <cell r="E139">
            <v>3.5E-06</v>
          </cell>
          <cell r="G139">
            <v>6.8</v>
          </cell>
          <cell r="H139">
            <v>7.2</v>
          </cell>
        </row>
        <row r="140">
          <cell r="A140" t="str">
            <v>P6</v>
          </cell>
          <cell r="B140" t="str">
            <v>Pentachlorodibenzo-p-dioxin, 1,2,3,7,8-</v>
          </cell>
          <cell r="D140">
            <v>38</v>
          </cell>
          <cell r="E140">
            <v>3.5E-06</v>
          </cell>
          <cell r="G140">
            <v>6.8</v>
          </cell>
          <cell r="H140">
            <v>7.2</v>
          </cell>
        </row>
        <row r="141">
          <cell r="A141" t="str">
            <v>P7</v>
          </cell>
          <cell r="B141" t="str">
            <v>Pentachlorodibenzo-p-dioxin, total</v>
          </cell>
          <cell r="D141">
            <v>38</v>
          </cell>
          <cell r="E141">
            <v>3.5E-06</v>
          </cell>
          <cell r="G141">
            <v>6.8</v>
          </cell>
          <cell r="H141">
            <v>7.2</v>
          </cell>
        </row>
        <row r="142">
          <cell r="A142" t="str">
            <v>P8</v>
          </cell>
          <cell r="B142" t="str">
            <v>Pentachlorophenol</v>
          </cell>
          <cell r="D142">
            <v>4.6E-06</v>
          </cell>
          <cell r="E142">
            <v>0.2</v>
          </cell>
          <cell r="G142">
            <v>4</v>
          </cell>
          <cell r="H142">
            <v>0.01</v>
          </cell>
        </row>
        <row r="143">
          <cell r="A143" t="str">
            <v>P9</v>
          </cell>
          <cell r="B143" t="str">
            <v>Perchloroethylene</v>
          </cell>
          <cell r="C143" t="str">
            <v>Tetrachloroethene</v>
          </cell>
          <cell r="D143">
            <v>5.9E-06</v>
          </cell>
          <cell r="E143">
            <v>35</v>
          </cell>
          <cell r="F143">
            <v>6800</v>
          </cell>
          <cell r="G143">
            <v>1</v>
          </cell>
          <cell r="H143">
            <v>1</v>
          </cell>
        </row>
        <row r="144">
          <cell r="A144" t="str">
            <v>P10</v>
          </cell>
          <cell r="B144" t="str">
            <v>Phenol</v>
          </cell>
          <cell r="E144">
            <v>45</v>
          </cell>
          <cell r="G144">
            <v>1</v>
          </cell>
          <cell r="H144">
            <v>1</v>
          </cell>
        </row>
        <row r="145">
          <cell r="A145" t="str">
            <v>P11</v>
          </cell>
          <cell r="B145" t="str">
            <v>Phosgene</v>
          </cell>
          <cell r="F145">
            <v>12</v>
          </cell>
          <cell r="G145">
            <v>1</v>
          </cell>
        </row>
        <row r="146">
          <cell r="A146" t="str">
            <v>P12</v>
          </cell>
          <cell r="B146" t="str">
            <v>Phosphine</v>
          </cell>
          <cell r="E146">
            <v>10</v>
          </cell>
          <cell r="G146">
            <v>1</v>
          </cell>
          <cell r="H146">
            <v>1</v>
          </cell>
        </row>
        <row r="147">
          <cell r="A147" t="str">
            <v>P13</v>
          </cell>
          <cell r="B147" t="str">
            <v>Phosphorus</v>
          </cell>
          <cell r="E147">
            <v>0.07</v>
          </cell>
          <cell r="G147">
            <v>1</v>
          </cell>
          <cell r="H147">
            <v>1</v>
          </cell>
        </row>
        <row r="148">
          <cell r="A148" t="str">
            <v>P14</v>
          </cell>
          <cell r="B148" t="str">
            <v>Phthalic anhydride</v>
          </cell>
          <cell r="E148">
            <v>7000</v>
          </cell>
          <cell r="G148">
            <v>1</v>
          </cell>
          <cell r="H148">
            <v>1</v>
          </cell>
        </row>
        <row r="149">
          <cell r="A149" t="str">
            <v>P15</v>
          </cell>
          <cell r="B149" t="str">
            <v>Polychlorinated biphenyls (PCBs)</v>
          </cell>
          <cell r="D149">
            <v>0.0014</v>
          </cell>
          <cell r="E149">
            <v>1.2</v>
          </cell>
          <cell r="G149">
            <v>24</v>
          </cell>
          <cell r="H149">
            <v>1</v>
          </cell>
        </row>
        <row r="150">
          <cell r="A150" t="str">
            <v>P16</v>
          </cell>
          <cell r="B150" t="str">
            <v>Propylene oxide {1,2-epoxy propane}</v>
          </cell>
          <cell r="D150">
            <v>3.7E-06</v>
          </cell>
          <cell r="E150">
            <v>30</v>
          </cell>
          <cell r="F150">
            <v>1000</v>
          </cell>
          <cell r="G150">
            <v>1</v>
          </cell>
          <cell r="H150">
            <v>1</v>
          </cell>
        </row>
        <row r="151">
          <cell r="A151" t="str">
            <v>S1</v>
          </cell>
          <cell r="B151" t="str">
            <v>Selenium</v>
          </cell>
          <cell r="E151">
            <v>0.5</v>
          </cell>
          <cell r="F151">
            <v>2</v>
          </cell>
          <cell r="G151">
            <v>1</v>
          </cell>
          <cell r="H151">
            <v>1</v>
          </cell>
        </row>
        <row r="152">
          <cell r="A152" t="str">
            <v>S2</v>
          </cell>
          <cell r="B152" t="str">
            <v>Styrene</v>
          </cell>
          <cell r="E152">
            <v>700</v>
          </cell>
          <cell r="G152">
            <v>1</v>
          </cell>
          <cell r="H152">
            <v>1</v>
          </cell>
        </row>
        <row r="153">
          <cell r="A153" t="str">
            <v>T1</v>
          </cell>
          <cell r="B153" t="str">
            <v>Tetrachlorodibenzofuran, 2,3,7,8-</v>
          </cell>
          <cell r="D153">
            <v>38</v>
          </cell>
          <cell r="E153">
            <v>3.5E-06</v>
          </cell>
          <cell r="G153">
            <v>6.8</v>
          </cell>
          <cell r="H153">
            <v>7.2</v>
          </cell>
        </row>
        <row r="154">
          <cell r="A154" t="str">
            <v>T2</v>
          </cell>
          <cell r="B154" t="str">
            <v>Tetrachlorodibenzofuran, total</v>
          </cell>
          <cell r="D154">
            <v>38</v>
          </cell>
          <cell r="E154">
            <v>3.5E-06</v>
          </cell>
          <cell r="G154">
            <v>6.8</v>
          </cell>
          <cell r="H154">
            <v>7.2</v>
          </cell>
        </row>
        <row r="155">
          <cell r="A155" t="str">
            <v>T3</v>
          </cell>
          <cell r="B155" t="str">
            <v>Tetrachlorodibenzo-p-dioxin, 2,3,7,8-</v>
          </cell>
          <cell r="D155">
            <v>38</v>
          </cell>
          <cell r="E155">
            <v>3.5E-06</v>
          </cell>
          <cell r="G155">
            <v>6.8</v>
          </cell>
          <cell r="H155">
            <v>7.2</v>
          </cell>
        </row>
        <row r="156">
          <cell r="A156" t="str">
            <v>T4</v>
          </cell>
          <cell r="B156" t="str">
            <v>Tetrachlorodibenzo-p-dioxin, total</v>
          </cell>
          <cell r="D156">
            <v>38</v>
          </cell>
          <cell r="E156">
            <v>3.5E-06</v>
          </cell>
          <cell r="G156">
            <v>6.8</v>
          </cell>
          <cell r="H156">
            <v>7.2</v>
          </cell>
        </row>
        <row r="157">
          <cell r="A157" t="str">
            <v>T5</v>
          </cell>
          <cell r="B157" t="str">
            <v>Toluene {methyl benzene}</v>
          </cell>
          <cell r="E157">
            <v>200</v>
          </cell>
          <cell r="G157">
            <v>1</v>
          </cell>
          <cell r="H157">
            <v>1</v>
          </cell>
        </row>
        <row r="158">
          <cell r="A158" t="str">
            <v>T6</v>
          </cell>
          <cell r="B158" t="str">
            <v>Toluene diisocyanate</v>
          </cell>
          <cell r="E158">
            <v>0.095</v>
          </cell>
          <cell r="G158">
            <v>1</v>
          </cell>
          <cell r="H158">
            <v>1</v>
          </cell>
        </row>
        <row r="159">
          <cell r="A159" t="str">
            <v>T7</v>
          </cell>
          <cell r="B159" t="str">
            <v>Toluene-2,4-diisocyanate</v>
          </cell>
          <cell r="E159">
            <v>0.095</v>
          </cell>
          <cell r="G159">
            <v>1</v>
          </cell>
          <cell r="H159">
            <v>1</v>
          </cell>
        </row>
        <row r="160">
          <cell r="A160" t="str">
            <v>T8</v>
          </cell>
          <cell r="B160" t="str">
            <v>Toluene-2,6-diisocyanate</v>
          </cell>
          <cell r="E160">
            <v>0.095</v>
          </cell>
          <cell r="G160">
            <v>1</v>
          </cell>
          <cell r="H160">
            <v>1</v>
          </cell>
        </row>
        <row r="161">
          <cell r="A161" t="str">
            <v>T9</v>
          </cell>
          <cell r="B161" t="str">
            <v>Trichloroethylene</v>
          </cell>
          <cell r="D161">
            <v>2E-06</v>
          </cell>
          <cell r="E161">
            <v>640</v>
          </cell>
          <cell r="G161">
            <v>1</v>
          </cell>
          <cell r="H161">
            <v>1</v>
          </cell>
        </row>
        <row r="162">
          <cell r="A162" t="str">
            <v>T10</v>
          </cell>
          <cell r="B162" t="str">
            <v>Trichlorofluoromethane (CFC-11)</v>
          </cell>
          <cell r="E162">
            <v>700</v>
          </cell>
          <cell r="G162">
            <v>1</v>
          </cell>
          <cell r="H162">
            <v>1</v>
          </cell>
        </row>
        <row r="163">
          <cell r="A163" t="str">
            <v>T11</v>
          </cell>
          <cell r="B163" t="str">
            <v>Trichlorophenol, 2,4,6-</v>
          </cell>
          <cell r="D163">
            <v>2E-05</v>
          </cell>
          <cell r="G163">
            <v>3.6</v>
          </cell>
        </row>
        <row r="164">
          <cell r="A164" t="str">
            <v>U1</v>
          </cell>
          <cell r="B164" t="str">
            <v>Urethane</v>
          </cell>
          <cell r="C164" t="str">
            <v>ethyl carbamate</v>
          </cell>
          <cell r="D164">
            <v>0.00029</v>
          </cell>
          <cell r="G164">
            <v>1</v>
          </cell>
        </row>
        <row r="165">
          <cell r="A165" t="str">
            <v>V1</v>
          </cell>
          <cell r="B165" t="str">
            <v>Vinyl chloride</v>
          </cell>
          <cell r="C165" t="str">
            <v>chloroethylene</v>
          </cell>
          <cell r="D165">
            <v>7.8E-05</v>
          </cell>
          <cell r="E165">
            <v>26</v>
          </cell>
          <cell r="G165">
            <v>1</v>
          </cell>
          <cell r="H165">
            <v>1</v>
          </cell>
        </row>
        <row r="166">
          <cell r="A166" t="str">
            <v>V2</v>
          </cell>
          <cell r="B166" t="str">
            <v>Vinylidene chloride</v>
          </cell>
          <cell r="C166" t="str">
            <v>1,1-dichloroethane</v>
          </cell>
          <cell r="E166">
            <v>32</v>
          </cell>
          <cell r="G166">
            <v>1</v>
          </cell>
          <cell r="H166">
            <v>1</v>
          </cell>
        </row>
        <row r="167">
          <cell r="A167" t="str">
            <v>X1</v>
          </cell>
          <cell r="B167" t="str">
            <v>Xylene, m-</v>
          </cell>
          <cell r="E167">
            <v>300</v>
          </cell>
          <cell r="F167">
            <v>4400</v>
          </cell>
          <cell r="G167">
            <v>1</v>
          </cell>
          <cell r="H167">
            <v>1</v>
          </cell>
        </row>
        <row r="168">
          <cell r="A168" t="str">
            <v>X2</v>
          </cell>
          <cell r="B168" t="str">
            <v>Xylene, o-</v>
          </cell>
          <cell r="E168">
            <v>300</v>
          </cell>
          <cell r="F168">
            <v>4400</v>
          </cell>
          <cell r="G168">
            <v>1</v>
          </cell>
          <cell r="H168">
            <v>1</v>
          </cell>
        </row>
        <row r="169">
          <cell r="A169" t="str">
            <v>X3</v>
          </cell>
          <cell r="B169" t="str">
            <v>Xylene, p-</v>
          </cell>
          <cell r="E169">
            <v>300</v>
          </cell>
          <cell r="F169">
            <v>4400</v>
          </cell>
          <cell r="G169">
            <v>1</v>
          </cell>
          <cell r="H169">
            <v>1</v>
          </cell>
        </row>
        <row r="170">
          <cell r="A170" t="str">
            <v>X4</v>
          </cell>
          <cell r="B170" t="str">
            <v>Xylenes (isomers and mixture)</v>
          </cell>
          <cell r="E170">
            <v>300</v>
          </cell>
          <cell r="F170">
            <v>4400</v>
          </cell>
          <cell r="G170">
            <v>1</v>
          </cell>
          <cell r="H170">
            <v>1</v>
          </cell>
        </row>
        <row r="171">
          <cell r="A171" t="str">
            <v>X5</v>
          </cell>
          <cell r="B171" t="str">
            <v>Xylenes (mixed)</v>
          </cell>
          <cell r="E171">
            <v>300</v>
          </cell>
          <cell r="F171">
            <v>4400</v>
          </cell>
          <cell r="G171">
            <v>1</v>
          </cell>
          <cell r="H171">
            <v>1</v>
          </cell>
        </row>
        <row r="172">
          <cell r="A172" t="str">
            <v>Z1</v>
          </cell>
          <cell r="B172" t="str">
            <v>Zinc and compounds</v>
          </cell>
          <cell r="E172">
            <v>35</v>
          </cell>
          <cell r="G172">
            <v>1</v>
          </cell>
          <cell r="H172">
            <v>1</v>
          </cell>
        </row>
        <row r="173">
          <cell r="A173" t="str">
            <v>Z2</v>
          </cell>
          <cell r="B173" t="str">
            <v>Zinc oxide</v>
          </cell>
          <cell r="E173">
            <v>35</v>
          </cell>
          <cell r="G173">
            <v>1</v>
          </cell>
          <cell r="H17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ok up 1"/>
      <sheetName val="Formula"/>
      <sheetName val="Formula 2"/>
      <sheetName val="Sheet2"/>
    </sheetNames>
    <sheetDataSet>
      <sheetData sheetId="0">
        <row r="10">
          <cell r="D10">
            <v>25</v>
          </cell>
          <cell r="E10">
            <v>50</v>
          </cell>
          <cell r="F10">
            <v>75</v>
          </cell>
          <cell r="G10">
            <v>100</v>
          </cell>
          <cell r="H10">
            <v>200</v>
          </cell>
          <cell r="I10">
            <v>300</v>
          </cell>
          <cell r="J10">
            <v>500</v>
          </cell>
          <cell r="K10">
            <v>1000</v>
          </cell>
        </row>
        <row r="11">
          <cell r="C11">
            <v>24</v>
          </cell>
          <cell r="D11">
            <v>49.68</v>
          </cell>
          <cell r="E11">
            <v>23.07</v>
          </cell>
          <cell r="F11">
            <v>12.5</v>
          </cell>
          <cell r="G11">
            <v>7.74</v>
          </cell>
          <cell r="H11">
            <v>2.24</v>
          </cell>
          <cell r="I11">
            <v>1.06</v>
          </cell>
          <cell r="J11">
            <v>0.42</v>
          </cell>
          <cell r="K11">
            <v>0.12</v>
          </cell>
        </row>
        <row r="12">
          <cell r="C12">
            <v>49</v>
          </cell>
          <cell r="D12">
            <v>10.7</v>
          </cell>
          <cell r="E12">
            <v>10.7</v>
          </cell>
          <cell r="F12">
            <v>7.46</v>
          </cell>
          <cell r="G12">
            <v>5.32</v>
          </cell>
          <cell r="H12">
            <v>1.92</v>
          </cell>
          <cell r="I12">
            <v>0.97</v>
          </cell>
          <cell r="J12">
            <v>0.4</v>
          </cell>
          <cell r="K12">
            <v>0.12</v>
          </cell>
        </row>
        <row r="13">
          <cell r="C13">
            <v>50</v>
          </cell>
          <cell r="D13">
            <v>2.37</v>
          </cell>
          <cell r="E13">
            <v>2.38</v>
          </cell>
          <cell r="F13">
            <v>2.38</v>
          </cell>
          <cell r="G13">
            <v>2.12</v>
          </cell>
          <cell r="H13">
            <v>1.27</v>
          </cell>
          <cell r="I13">
            <v>0.75</v>
          </cell>
          <cell r="J13">
            <v>0.33</v>
          </cell>
          <cell r="K13">
            <v>0.1</v>
          </cell>
        </row>
        <row r="16">
          <cell r="G16" t="str">
            <v>Station</v>
          </cell>
          <cell r="I16" t="str">
            <v>Met</v>
          </cell>
        </row>
      </sheetData>
      <sheetData sheetId="1">
        <row r="12">
          <cell r="B12" t="str">
            <v>Station</v>
          </cell>
          <cell r="D12" t="str">
            <v>Met</v>
          </cell>
        </row>
        <row r="13">
          <cell r="B13" t="str">
            <v>Anaheim</v>
          </cell>
          <cell r="D13">
            <v>0.69</v>
          </cell>
        </row>
        <row r="14">
          <cell r="B14" t="str">
            <v>Azusa</v>
          </cell>
          <cell r="D14">
            <v>0.64</v>
          </cell>
        </row>
        <row r="15">
          <cell r="B15" t="str">
            <v>Banning</v>
          </cell>
          <cell r="D15">
            <v>0.63</v>
          </cell>
        </row>
        <row r="16">
          <cell r="B16" t="str">
            <v>Burbank</v>
          </cell>
          <cell r="D16">
            <v>0.64</v>
          </cell>
        </row>
        <row r="17">
          <cell r="B17" t="str">
            <v>Canoga Park</v>
          </cell>
          <cell r="D17">
            <v>0.71</v>
          </cell>
        </row>
        <row r="18">
          <cell r="B18" t="str">
            <v>Compton</v>
          </cell>
          <cell r="D18">
            <v>0.6</v>
          </cell>
        </row>
        <row r="19">
          <cell r="B19" t="str">
            <v>Costa Mesa</v>
          </cell>
          <cell r="D19">
            <v>0.69</v>
          </cell>
        </row>
        <row r="20">
          <cell r="B20" t="str">
            <v>Downtown L.A.</v>
          </cell>
          <cell r="D20">
            <v>0.6</v>
          </cell>
        </row>
        <row r="21">
          <cell r="B21" t="str">
            <v>El Toro</v>
          </cell>
          <cell r="D21">
            <v>0.65</v>
          </cell>
        </row>
        <row r="22">
          <cell r="B22" t="str">
            <v>Fontana</v>
          </cell>
          <cell r="D22">
            <v>1.19</v>
          </cell>
        </row>
        <row r="23">
          <cell r="B23" t="str">
            <v>Indio</v>
          </cell>
          <cell r="D23">
            <v>0.6</v>
          </cell>
        </row>
        <row r="24">
          <cell r="B24" t="str">
            <v>King Harbor</v>
          </cell>
          <cell r="D24">
            <v>0.53</v>
          </cell>
        </row>
        <row r="25">
          <cell r="B25" t="str">
            <v>La Canada</v>
          </cell>
          <cell r="D25">
            <v>1.33</v>
          </cell>
        </row>
        <row r="26">
          <cell r="B26" t="str">
            <v>La Habra</v>
          </cell>
          <cell r="D26">
            <v>0.78</v>
          </cell>
        </row>
        <row r="27">
          <cell r="B27" t="str">
            <v>Lancaster</v>
          </cell>
          <cell r="D27">
            <v>0.76</v>
          </cell>
        </row>
        <row r="28">
          <cell r="B28" t="str">
            <v>Lennox</v>
          </cell>
          <cell r="D28">
            <v>0.68</v>
          </cell>
        </row>
        <row r="29">
          <cell r="B29" t="str">
            <v>Long Beach</v>
          </cell>
          <cell r="D29">
            <v>1</v>
          </cell>
        </row>
        <row r="30">
          <cell r="B30" t="str">
            <v>Los Alamitos</v>
          </cell>
          <cell r="D30">
            <v>0.69</v>
          </cell>
        </row>
        <row r="31">
          <cell r="B31" t="str">
            <v>Lynwood</v>
          </cell>
          <cell r="D31">
            <v>0.68</v>
          </cell>
        </row>
        <row r="32">
          <cell r="B32" t="str">
            <v>Malibu</v>
          </cell>
          <cell r="D32">
            <v>0.84</v>
          </cell>
        </row>
        <row r="33">
          <cell r="B33" t="str">
            <v>Newhall</v>
          </cell>
          <cell r="D33">
            <v>0.92</v>
          </cell>
        </row>
        <row r="34">
          <cell r="B34" t="str">
            <v>Norco </v>
          </cell>
          <cell r="D34">
            <v>0.6</v>
          </cell>
        </row>
        <row r="35">
          <cell r="B35" t="str">
            <v>Palm Springs</v>
          </cell>
          <cell r="D35">
            <v>0.88</v>
          </cell>
        </row>
        <row r="36">
          <cell r="B36" t="str">
            <v>Pasadena</v>
          </cell>
          <cell r="D36">
            <v>0.88</v>
          </cell>
        </row>
        <row r="37">
          <cell r="B37" t="str">
            <v>Pico Rivera</v>
          </cell>
          <cell r="D37">
            <v>0.68</v>
          </cell>
        </row>
        <row r="38">
          <cell r="B38" t="str">
            <v>Pomona</v>
          </cell>
          <cell r="D38">
            <v>1.28</v>
          </cell>
        </row>
        <row r="39">
          <cell r="B39" t="str">
            <v>Redlands</v>
          </cell>
          <cell r="D39">
            <v>1.74</v>
          </cell>
        </row>
        <row r="40">
          <cell r="B40" t="str">
            <v>Santa Ana Canyon</v>
          </cell>
          <cell r="D40">
            <v>0.64</v>
          </cell>
        </row>
        <row r="41">
          <cell r="B41" t="str">
            <v>Upland</v>
          </cell>
          <cell r="D41">
            <v>0.81</v>
          </cell>
        </row>
        <row r="42">
          <cell r="B42" t="str">
            <v>Vernon</v>
          </cell>
          <cell r="D42">
            <v>0.8</v>
          </cell>
        </row>
        <row r="43">
          <cell r="B43" t="str">
            <v>Walnut</v>
          </cell>
          <cell r="D43">
            <v>0.71</v>
          </cell>
        </row>
        <row r="44">
          <cell r="B44" t="str">
            <v>West L.A.</v>
          </cell>
          <cell r="D44">
            <v>1</v>
          </cell>
        </row>
        <row r="45">
          <cell r="B45" t="str">
            <v>Whittier</v>
          </cell>
          <cell r="D45">
            <v>0.55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iler"/>
      <sheetName val="NOx &amp; CO ppm"/>
      <sheetName val="Ref. data"/>
      <sheetName val="Rule 1401 Tier 3"/>
      <sheetName val="data"/>
      <sheetName val="table2"/>
      <sheetName val="table3"/>
      <sheetName val="table4"/>
      <sheetName val="table5"/>
      <sheetName val="table6"/>
      <sheetName val="table7"/>
      <sheetName val="table8"/>
      <sheetName val="Table10A"/>
      <sheetName val="Table10B"/>
    </sheetNames>
    <sheetDataSet>
      <sheetData sheetId="11">
        <row r="3">
          <cell r="A3" t="str">
            <v>Code</v>
          </cell>
          <cell r="B3" t="str">
            <v>Toxic Air Contaminant</v>
          </cell>
          <cell r="C3" t="str">
            <v>Synonym</v>
          </cell>
          <cell r="D3" t="str">
            <v>Unit Risk Factor</v>
          </cell>
          <cell r="E3" t="str">
            <v>REL (Chronic)</v>
          </cell>
          <cell r="F3" t="str">
            <v>REL (Acute)</v>
          </cell>
          <cell r="G3" t="str">
            <v>(MP) MICR</v>
          </cell>
          <cell r="H3" t="str">
            <v>(MP) Chron</v>
          </cell>
          <cell r="I3" t="str">
            <v>Formula</v>
          </cell>
          <cell r="J3" t="str">
            <v>MW</v>
          </cell>
          <cell r="K3" t="str">
            <v>Melting P oF</v>
          </cell>
          <cell r="L3" t="str">
            <v>Boiling P oF</v>
          </cell>
          <cell r="M3" t="str">
            <v>T.O. code Chronic</v>
          </cell>
          <cell r="N3" t="str">
            <v>T.O. code Acute</v>
          </cell>
          <cell r="O3" t="str">
            <v>Rel ave hr</v>
          </cell>
          <cell r="P3" t="str">
            <v>Rel AF</v>
          </cell>
        </row>
        <row r="4">
          <cell r="A4" t="str">
            <v>A1</v>
          </cell>
          <cell r="B4" t="str">
            <v>Acetaldehyde</v>
          </cell>
          <cell r="C4" t="str">
            <v>ethanal</v>
          </cell>
          <cell r="D4">
            <v>2.7E-06</v>
          </cell>
          <cell r="E4">
            <v>9</v>
          </cell>
          <cell r="G4">
            <v>1</v>
          </cell>
          <cell r="H4">
            <v>1</v>
          </cell>
          <cell r="I4" t="str">
            <v>CH3CHO</v>
          </cell>
          <cell r="J4">
            <v>44.05</v>
          </cell>
          <cell r="K4">
            <v>-192.3</v>
          </cell>
          <cell r="L4">
            <v>69.4</v>
          </cell>
          <cell r="M4" t="str">
            <v>A1</v>
          </cell>
          <cell r="O4">
            <v>1</v>
          </cell>
          <cell r="P4">
            <v>1</v>
          </cell>
        </row>
        <row r="5">
          <cell r="A5" t="str">
            <v>A2</v>
          </cell>
          <cell r="B5" t="str">
            <v>Acrolein</v>
          </cell>
          <cell r="E5">
            <v>0</v>
          </cell>
          <cell r="F5">
            <v>0.19</v>
          </cell>
          <cell r="G5">
            <v>1</v>
          </cell>
          <cell r="H5">
            <v>1</v>
          </cell>
          <cell r="M5" t="str">
            <v>A2</v>
          </cell>
          <cell r="N5" t="str">
            <v>A1</v>
          </cell>
          <cell r="O5">
            <v>1</v>
          </cell>
          <cell r="P5">
            <v>1</v>
          </cell>
        </row>
        <row r="6">
          <cell r="A6" t="str">
            <v>A3</v>
          </cell>
          <cell r="B6" t="str">
            <v>Acrylamide</v>
          </cell>
          <cell r="D6">
            <v>0.0013</v>
          </cell>
          <cell r="E6">
            <v>0.7</v>
          </cell>
          <cell r="G6">
            <v>1</v>
          </cell>
          <cell r="H6">
            <v>1</v>
          </cell>
          <cell r="M6" t="str">
            <v>A3</v>
          </cell>
          <cell r="O6">
            <v>1</v>
          </cell>
          <cell r="P6">
            <v>1</v>
          </cell>
        </row>
        <row r="7">
          <cell r="A7" t="str">
            <v>A4</v>
          </cell>
          <cell r="B7" t="str">
            <v>Acrylonitrile</v>
          </cell>
          <cell r="D7">
            <v>0.00029</v>
          </cell>
          <cell r="E7">
            <v>2</v>
          </cell>
          <cell r="G7">
            <v>1</v>
          </cell>
          <cell r="H7">
            <v>1</v>
          </cell>
          <cell r="M7" t="str">
            <v>A4</v>
          </cell>
          <cell r="O7">
            <v>1</v>
          </cell>
          <cell r="P7">
            <v>1</v>
          </cell>
        </row>
        <row r="8">
          <cell r="A8" t="str">
            <v>A5</v>
          </cell>
          <cell r="B8" t="str">
            <v>Ammonia</v>
          </cell>
          <cell r="E8">
            <v>0</v>
          </cell>
          <cell r="F8">
            <v>3200</v>
          </cell>
          <cell r="G8">
            <v>1</v>
          </cell>
          <cell r="H8">
            <v>1</v>
          </cell>
          <cell r="I8" t="str">
            <v>NH3</v>
          </cell>
          <cell r="J8">
            <v>17.03</v>
          </cell>
          <cell r="K8">
            <v>-107.9</v>
          </cell>
          <cell r="L8">
            <v>-28.1</v>
          </cell>
          <cell r="M8" t="str">
            <v>A5</v>
          </cell>
          <cell r="N8" t="str">
            <v>A2</v>
          </cell>
          <cell r="O8">
            <v>1</v>
          </cell>
          <cell r="P8">
            <v>1</v>
          </cell>
        </row>
        <row r="9">
          <cell r="A9" t="str">
            <v>A6</v>
          </cell>
          <cell r="B9" t="str">
            <v>Arsenic</v>
          </cell>
          <cell r="D9">
            <v>0.0033</v>
          </cell>
          <cell r="E9">
            <v>0.5</v>
          </cell>
          <cell r="G9">
            <v>2.7</v>
          </cell>
          <cell r="H9">
            <v>1.7</v>
          </cell>
          <cell r="I9" t="str">
            <v>As</v>
          </cell>
          <cell r="J9">
            <v>74.92</v>
          </cell>
          <cell r="M9" t="str">
            <v>A6</v>
          </cell>
          <cell r="O9">
            <v>4</v>
          </cell>
          <cell r="P9">
            <v>0.93</v>
          </cell>
        </row>
        <row r="10">
          <cell r="A10" t="str">
            <v>A7</v>
          </cell>
          <cell r="B10" t="str">
            <v>Arsenic compounds (inorganic)</v>
          </cell>
          <cell r="D10">
            <v>0.0033</v>
          </cell>
          <cell r="G10">
            <v>2.7</v>
          </cell>
          <cell r="M10" t="str">
            <v>A6</v>
          </cell>
          <cell r="O10">
            <v>4</v>
          </cell>
          <cell r="P10">
            <v>0.93</v>
          </cell>
        </row>
        <row r="11">
          <cell r="A11" t="str">
            <v>A8</v>
          </cell>
          <cell r="B11" t="str">
            <v>Arsine</v>
          </cell>
          <cell r="C11" t="str">
            <v>arsenic hydride</v>
          </cell>
          <cell r="F11">
            <v>130</v>
          </cell>
          <cell r="G11">
            <v>1</v>
          </cell>
          <cell r="I11" t="str">
            <v>AsH3</v>
          </cell>
          <cell r="J11">
            <v>77.95</v>
          </cell>
          <cell r="L11">
            <v>-67</v>
          </cell>
          <cell r="M11" t="str">
            <v>A7</v>
          </cell>
          <cell r="N11" t="str">
            <v>A3</v>
          </cell>
          <cell r="O11">
            <v>1</v>
          </cell>
          <cell r="P11">
            <v>1</v>
          </cell>
        </row>
        <row r="12">
          <cell r="A12" t="str">
            <v>A9</v>
          </cell>
          <cell r="B12" t="str">
            <v>Asbestos</v>
          </cell>
          <cell r="D12">
            <v>0.063</v>
          </cell>
          <cell r="G12">
            <v>1</v>
          </cell>
          <cell r="O12">
            <v>1</v>
          </cell>
          <cell r="P12">
            <v>1</v>
          </cell>
        </row>
        <row r="13">
          <cell r="A13" t="str">
            <v>B1</v>
          </cell>
          <cell r="B13" t="str">
            <v>Benz[a]anthracene</v>
          </cell>
          <cell r="D13">
            <v>0.0017</v>
          </cell>
          <cell r="G13">
            <v>12.7</v>
          </cell>
          <cell r="O13">
            <v>1</v>
          </cell>
          <cell r="P13">
            <v>1</v>
          </cell>
        </row>
        <row r="14">
          <cell r="A14" t="str">
            <v>B2</v>
          </cell>
          <cell r="B14" t="str">
            <v>Benzene</v>
          </cell>
          <cell r="D14">
            <v>2.9E-05</v>
          </cell>
          <cell r="E14">
            <v>0</v>
          </cell>
          <cell r="F14">
            <v>1300</v>
          </cell>
          <cell r="G14">
            <v>1</v>
          </cell>
          <cell r="H14">
            <v>1</v>
          </cell>
          <cell r="I14" t="str">
            <v>C6H6</v>
          </cell>
          <cell r="J14">
            <v>78.11</v>
          </cell>
          <cell r="K14">
            <v>41.9</v>
          </cell>
          <cell r="L14">
            <v>176.2</v>
          </cell>
          <cell r="M14" t="str">
            <v>B1</v>
          </cell>
          <cell r="O14">
            <v>6</v>
          </cell>
          <cell r="P14">
            <v>0.77</v>
          </cell>
        </row>
        <row r="15">
          <cell r="A15" t="str">
            <v>B3</v>
          </cell>
          <cell r="B15" t="str">
            <v>Benzidine (and its salts)</v>
          </cell>
          <cell r="D15">
            <v>0.14</v>
          </cell>
          <cell r="E15">
            <v>10</v>
          </cell>
          <cell r="G15">
            <v>1</v>
          </cell>
          <cell r="H15">
            <v>1</v>
          </cell>
          <cell r="M15" t="str">
            <v>B2</v>
          </cell>
          <cell r="O15">
            <v>1</v>
          </cell>
          <cell r="P15">
            <v>1</v>
          </cell>
        </row>
        <row r="16">
          <cell r="A16" t="str">
            <v>B4</v>
          </cell>
          <cell r="B16" t="str">
            <v>Benzo[a]pyrene</v>
          </cell>
          <cell r="D16">
            <v>0.0017</v>
          </cell>
          <cell r="G16">
            <v>12.7</v>
          </cell>
          <cell r="O16">
            <v>1</v>
          </cell>
          <cell r="P16">
            <v>1</v>
          </cell>
        </row>
        <row r="17">
          <cell r="A17" t="str">
            <v>B5</v>
          </cell>
          <cell r="B17" t="str">
            <v>Benzo[b]fluoranthene</v>
          </cell>
          <cell r="D17">
            <v>0.0017</v>
          </cell>
          <cell r="G17">
            <v>12.7</v>
          </cell>
          <cell r="O17">
            <v>1</v>
          </cell>
          <cell r="P17">
            <v>1</v>
          </cell>
        </row>
        <row r="18">
          <cell r="A18" t="str">
            <v>B6</v>
          </cell>
          <cell r="B18" t="str">
            <v>Benzo[k]fluoranthene</v>
          </cell>
          <cell r="D18">
            <v>0.0017</v>
          </cell>
          <cell r="G18">
            <v>12.7</v>
          </cell>
          <cell r="O18">
            <v>1</v>
          </cell>
          <cell r="P18">
            <v>1</v>
          </cell>
        </row>
        <row r="19">
          <cell r="A19" t="str">
            <v>B7</v>
          </cell>
          <cell r="B19" t="str">
            <v>Benzyl Chloride</v>
          </cell>
          <cell r="C19" t="str">
            <v>w-chlorotoluene</v>
          </cell>
          <cell r="E19">
            <v>12</v>
          </cell>
          <cell r="F19">
            <v>50</v>
          </cell>
          <cell r="G19">
            <v>1</v>
          </cell>
          <cell r="H19">
            <v>1</v>
          </cell>
          <cell r="I19" t="str">
            <v>C6H5CH2Cl</v>
          </cell>
          <cell r="J19">
            <v>126.58</v>
          </cell>
          <cell r="K19">
            <v>-38.2</v>
          </cell>
          <cell r="L19">
            <v>354.9</v>
          </cell>
          <cell r="M19" t="str">
            <v>B3</v>
          </cell>
          <cell r="N19" t="str">
            <v>B1</v>
          </cell>
          <cell r="O19">
            <v>1</v>
          </cell>
          <cell r="P19">
            <v>1</v>
          </cell>
        </row>
        <row r="20">
          <cell r="A20" t="str">
            <v>B8</v>
          </cell>
          <cell r="B20" t="str">
            <v>Beryllium</v>
          </cell>
          <cell r="D20">
            <v>0.0024</v>
          </cell>
          <cell r="E20">
            <v>0.0048</v>
          </cell>
          <cell r="G20">
            <v>6.9</v>
          </cell>
          <cell r="H20">
            <v>0.003</v>
          </cell>
          <cell r="I20" t="str">
            <v>Be</v>
          </cell>
          <cell r="J20">
            <v>9.02</v>
          </cell>
          <cell r="K20">
            <v>2343.2</v>
          </cell>
          <cell r="L20">
            <v>5012.6</v>
          </cell>
          <cell r="M20" t="str">
            <v>B4</v>
          </cell>
          <cell r="O20">
            <v>1</v>
          </cell>
          <cell r="P20">
            <v>1</v>
          </cell>
        </row>
        <row r="21">
          <cell r="A21" t="str">
            <v>B9</v>
          </cell>
          <cell r="B21" t="str">
            <v>Bis(2-chloroethyl)ether</v>
          </cell>
          <cell r="D21">
            <v>0.00033</v>
          </cell>
          <cell r="G21">
            <v>1</v>
          </cell>
          <cell r="O21">
            <v>1</v>
          </cell>
          <cell r="P21">
            <v>1</v>
          </cell>
        </row>
        <row r="22">
          <cell r="A22" t="str">
            <v>B10</v>
          </cell>
          <cell r="B22" t="str">
            <v>Bis(2-ethylhexyl) phthalate(DEHP)</v>
          </cell>
          <cell r="D22">
            <v>2.4E-06</v>
          </cell>
          <cell r="E22">
            <v>70</v>
          </cell>
          <cell r="G22">
            <v>1</v>
          </cell>
          <cell r="H22">
            <v>1</v>
          </cell>
          <cell r="O22">
            <v>1</v>
          </cell>
          <cell r="P22">
            <v>1</v>
          </cell>
        </row>
        <row r="23">
          <cell r="A23" t="str">
            <v>B11</v>
          </cell>
          <cell r="B23" t="str">
            <v>Bis(chloromethyl) ether</v>
          </cell>
          <cell r="D23">
            <v>0.013</v>
          </cell>
          <cell r="G23">
            <v>1</v>
          </cell>
          <cell r="O23">
            <v>1</v>
          </cell>
          <cell r="P23">
            <v>1</v>
          </cell>
        </row>
        <row r="24">
          <cell r="A24" t="str">
            <v>B12</v>
          </cell>
          <cell r="B24" t="str">
            <v>Bromine Pentafluoride</v>
          </cell>
          <cell r="E24">
            <v>1.7</v>
          </cell>
          <cell r="G24">
            <v>1</v>
          </cell>
          <cell r="H24">
            <v>1</v>
          </cell>
          <cell r="M24" t="str">
            <v>B8</v>
          </cell>
          <cell r="O24">
            <v>1</v>
          </cell>
          <cell r="P24">
            <v>1</v>
          </cell>
        </row>
        <row r="25">
          <cell r="A25" t="str">
            <v>B13</v>
          </cell>
          <cell r="B25" t="str">
            <v>Butadiene, 1,3- </v>
          </cell>
          <cell r="C25" t="str">
            <v>erethyne</v>
          </cell>
          <cell r="D25">
            <v>0.00017</v>
          </cell>
          <cell r="G25">
            <v>1</v>
          </cell>
          <cell r="I25" t="str">
            <v>CH2:CHCH:CH2</v>
          </cell>
          <cell r="J25">
            <v>54.09</v>
          </cell>
          <cell r="K25">
            <v>-164</v>
          </cell>
          <cell r="L25">
            <v>24.1</v>
          </cell>
          <cell r="M25" t="str">
            <v>B9</v>
          </cell>
          <cell r="O25">
            <v>1</v>
          </cell>
          <cell r="P25">
            <v>1</v>
          </cell>
        </row>
        <row r="26">
          <cell r="A26" t="str">
            <v>C1</v>
          </cell>
          <cell r="B26" t="str">
            <v>Cadmium</v>
          </cell>
          <cell r="D26">
            <v>0.0042</v>
          </cell>
          <cell r="E26">
            <v>3.5</v>
          </cell>
          <cell r="G26">
            <v>1</v>
          </cell>
          <cell r="H26">
            <v>16</v>
          </cell>
          <cell r="I26" t="str">
            <v>Cd</v>
          </cell>
          <cell r="J26">
            <v>112.41</v>
          </cell>
          <cell r="K26">
            <v>608</v>
          </cell>
          <cell r="L26">
            <v>1413</v>
          </cell>
          <cell r="M26" t="str">
            <v>C1</v>
          </cell>
          <cell r="O26">
            <v>1</v>
          </cell>
          <cell r="P26">
            <v>1</v>
          </cell>
        </row>
        <row r="27">
          <cell r="A27" t="str">
            <v>C2</v>
          </cell>
          <cell r="B27" t="str">
            <v>Carbon tetrachloride </v>
          </cell>
          <cell r="C27" t="str">
            <v>Tetrachloromethane</v>
          </cell>
          <cell r="D27">
            <v>4.2E-05</v>
          </cell>
          <cell r="E27">
            <v>2.4</v>
          </cell>
          <cell r="F27">
            <v>190</v>
          </cell>
          <cell r="G27">
            <v>1</v>
          </cell>
          <cell r="H27">
            <v>1</v>
          </cell>
          <cell r="I27" t="str">
            <v>CCl4</v>
          </cell>
          <cell r="J27">
            <v>153.84</v>
          </cell>
          <cell r="K27">
            <v>-8.7</v>
          </cell>
          <cell r="L27">
            <v>170.2</v>
          </cell>
          <cell r="M27" t="str">
            <v>C2</v>
          </cell>
          <cell r="N27" t="str">
            <v>C1</v>
          </cell>
          <cell r="O27">
            <v>7</v>
          </cell>
          <cell r="P27">
            <v>0.77</v>
          </cell>
        </row>
        <row r="28">
          <cell r="A28" t="str">
            <v>C3</v>
          </cell>
          <cell r="B28" t="str">
            <v>Chlorinated fluorocarbon</v>
          </cell>
          <cell r="E28">
            <v>700</v>
          </cell>
          <cell r="G28">
            <v>1</v>
          </cell>
          <cell r="H28">
            <v>1</v>
          </cell>
          <cell r="M28" t="str">
            <v>C4</v>
          </cell>
          <cell r="O28">
            <v>1</v>
          </cell>
          <cell r="P28">
            <v>1</v>
          </cell>
        </row>
        <row r="29">
          <cell r="A29" t="str">
            <v>C4</v>
          </cell>
          <cell r="B29" t="str">
            <v>Chlorine</v>
          </cell>
          <cell r="E29">
            <v>71</v>
          </cell>
          <cell r="F29">
            <v>23</v>
          </cell>
          <cell r="G29">
            <v>1</v>
          </cell>
          <cell r="H29">
            <v>1</v>
          </cell>
          <cell r="I29" t="str">
            <v>Cl2</v>
          </cell>
          <cell r="J29">
            <v>70.91</v>
          </cell>
          <cell r="K29">
            <v>-150.9</v>
          </cell>
          <cell r="L29">
            <v>-30.3</v>
          </cell>
          <cell r="M29" t="str">
            <v>C5</v>
          </cell>
          <cell r="N29" t="str">
            <v>C2</v>
          </cell>
          <cell r="O29">
            <v>1</v>
          </cell>
          <cell r="P29">
            <v>1</v>
          </cell>
        </row>
        <row r="30">
          <cell r="A30" t="str">
            <v>C5</v>
          </cell>
          <cell r="B30" t="str">
            <v>Chlorobenzene</v>
          </cell>
          <cell r="E30">
            <v>70</v>
          </cell>
          <cell r="G30">
            <v>1</v>
          </cell>
          <cell r="H30">
            <v>2.8</v>
          </cell>
          <cell r="I30" t="str">
            <v>C6H5Cl</v>
          </cell>
          <cell r="J30">
            <v>112.56</v>
          </cell>
          <cell r="K30">
            <v>-49.4</v>
          </cell>
          <cell r="L30">
            <v>269.8</v>
          </cell>
          <cell r="M30" t="str">
            <v>C6</v>
          </cell>
          <cell r="O30">
            <v>1</v>
          </cell>
          <cell r="P30">
            <v>1</v>
          </cell>
        </row>
        <row r="31">
          <cell r="A31" t="str">
            <v>C6</v>
          </cell>
          <cell r="B31" t="str">
            <v>Chloroform</v>
          </cell>
          <cell r="D31">
            <v>5.3E-06</v>
          </cell>
          <cell r="E31">
            <v>35</v>
          </cell>
          <cell r="G31">
            <v>1</v>
          </cell>
          <cell r="H31">
            <v>1</v>
          </cell>
          <cell r="I31" t="str">
            <v>CHCl3</v>
          </cell>
          <cell r="J31">
            <v>119.39</v>
          </cell>
          <cell r="K31">
            <v>-82.3</v>
          </cell>
          <cell r="L31">
            <v>142.2</v>
          </cell>
          <cell r="M31" t="str">
            <v>C7</v>
          </cell>
          <cell r="O31">
            <v>7</v>
          </cell>
          <cell r="P31">
            <v>0.77</v>
          </cell>
        </row>
        <row r="32">
          <cell r="A32" t="str">
            <v>C7</v>
          </cell>
          <cell r="B32" t="str">
            <v>Chloropicrin</v>
          </cell>
          <cell r="E32">
            <v>1.7</v>
          </cell>
          <cell r="G32">
            <v>1</v>
          </cell>
          <cell r="H32">
            <v>1</v>
          </cell>
          <cell r="I32" t="str">
            <v>Cl3CNO2</v>
          </cell>
          <cell r="J32">
            <v>164.39</v>
          </cell>
          <cell r="K32">
            <v>-83.2</v>
          </cell>
          <cell r="L32">
            <v>234.1</v>
          </cell>
          <cell r="M32" t="str">
            <v>C9</v>
          </cell>
          <cell r="O32">
            <v>1</v>
          </cell>
          <cell r="P32">
            <v>1</v>
          </cell>
        </row>
        <row r="33">
          <cell r="A33" t="str">
            <v>C8</v>
          </cell>
          <cell r="B33" t="str">
            <v>Chloroprene</v>
          </cell>
          <cell r="D33">
            <v>1.3E-07</v>
          </cell>
          <cell r="E33">
            <v>1</v>
          </cell>
          <cell r="G33">
            <v>1</v>
          </cell>
          <cell r="H33">
            <v>1</v>
          </cell>
          <cell r="M33" t="str">
            <v>C10</v>
          </cell>
          <cell r="O33">
            <v>1</v>
          </cell>
          <cell r="P33">
            <v>1</v>
          </cell>
        </row>
        <row r="34">
          <cell r="A34" t="str">
            <v>C9</v>
          </cell>
          <cell r="B34" t="str">
            <v>Chlorophenols</v>
          </cell>
          <cell r="E34">
            <v>18</v>
          </cell>
          <cell r="G34">
            <v>1</v>
          </cell>
          <cell r="H34">
            <v>2.6</v>
          </cell>
          <cell r="I34" t="str">
            <v>ClC6H4OH</v>
          </cell>
          <cell r="J34">
            <v>128.56</v>
          </cell>
          <cell r="K34">
            <v>44.6</v>
          </cell>
          <cell r="L34">
            <v>347</v>
          </cell>
          <cell r="M34" t="str">
            <v>C8</v>
          </cell>
          <cell r="O34">
            <v>1</v>
          </cell>
          <cell r="P34">
            <v>1</v>
          </cell>
        </row>
        <row r="35">
          <cell r="A35" t="str">
            <v>C10</v>
          </cell>
          <cell r="B35" t="str">
            <v>Chromium, hexavalent</v>
          </cell>
          <cell r="D35">
            <v>0.14</v>
          </cell>
          <cell r="E35">
            <v>0.002</v>
          </cell>
          <cell r="G35">
            <v>1.01</v>
          </cell>
          <cell r="H35">
            <v>0.002</v>
          </cell>
          <cell r="I35" t="str">
            <v>Cr+6</v>
          </cell>
          <cell r="J35">
            <v>52.01</v>
          </cell>
          <cell r="M35" t="str">
            <v>C11</v>
          </cell>
          <cell r="O35">
            <v>1</v>
          </cell>
          <cell r="P35">
            <v>1</v>
          </cell>
        </row>
        <row r="36">
          <cell r="A36" t="str">
            <v>C11</v>
          </cell>
          <cell r="B36" t="str">
            <v>Chrysene </v>
          </cell>
          <cell r="D36">
            <v>0.0017</v>
          </cell>
          <cell r="G36">
            <v>12.7</v>
          </cell>
          <cell r="I36" t="str">
            <v>C18H12</v>
          </cell>
          <cell r="J36">
            <v>228.28</v>
          </cell>
          <cell r="K36">
            <v>487.4</v>
          </cell>
          <cell r="L36">
            <v>838.4</v>
          </cell>
          <cell r="O36">
            <v>1</v>
          </cell>
          <cell r="P36">
            <v>1</v>
          </cell>
        </row>
        <row r="37">
          <cell r="A37" t="str">
            <v>C12</v>
          </cell>
          <cell r="B37" t="str">
            <v>Coke oven emissions</v>
          </cell>
          <cell r="D37">
            <v>0.00062</v>
          </cell>
          <cell r="G37">
            <v>1</v>
          </cell>
          <cell r="M37" t="str">
            <v>C12</v>
          </cell>
          <cell r="O37">
            <v>1</v>
          </cell>
          <cell r="P37">
            <v>1</v>
          </cell>
        </row>
        <row r="38">
          <cell r="A38" t="str">
            <v>C13</v>
          </cell>
          <cell r="B38" t="str">
            <v>Copper</v>
          </cell>
          <cell r="E38">
            <v>2.4</v>
          </cell>
          <cell r="F38">
            <v>10</v>
          </cell>
          <cell r="G38">
            <v>1</v>
          </cell>
          <cell r="H38">
            <v>1</v>
          </cell>
          <cell r="I38" t="str">
            <v>Cu</v>
          </cell>
          <cell r="J38">
            <v>63.57</v>
          </cell>
          <cell r="K38">
            <v>1981</v>
          </cell>
          <cell r="L38">
            <v>4172</v>
          </cell>
          <cell r="M38" t="str">
            <v>C13</v>
          </cell>
          <cell r="N38" t="str">
            <v>C3</v>
          </cell>
          <cell r="O38">
            <v>1</v>
          </cell>
          <cell r="P38">
            <v>1</v>
          </cell>
        </row>
        <row r="39">
          <cell r="A39" t="str">
            <v>C14</v>
          </cell>
          <cell r="B39" t="str">
            <v>Cresol, m-</v>
          </cell>
          <cell r="E39">
            <v>180</v>
          </cell>
          <cell r="G39">
            <v>1</v>
          </cell>
          <cell r="H39">
            <v>1</v>
          </cell>
          <cell r="I39" t="str">
            <v>CH3C6H4OH</v>
          </cell>
          <cell r="J39">
            <v>108.13</v>
          </cell>
          <cell r="K39">
            <v>51.6</v>
          </cell>
          <cell r="L39">
            <v>397</v>
          </cell>
          <cell r="M39" t="str">
            <v>C14</v>
          </cell>
          <cell r="O39">
            <v>1</v>
          </cell>
          <cell r="P39">
            <v>1</v>
          </cell>
        </row>
        <row r="40">
          <cell r="A40" t="str">
            <v>C15</v>
          </cell>
          <cell r="B40" t="str">
            <v>Cresol, o-</v>
          </cell>
          <cell r="E40">
            <v>180</v>
          </cell>
          <cell r="G40">
            <v>1</v>
          </cell>
          <cell r="H40">
            <v>1</v>
          </cell>
          <cell r="I40" t="str">
            <v>CH3C6H4OH</v>
          </cell>
          <cell r="J40">
            <v>108.13</v>
          </cell>
          <cell r="K40">
            <v>87.4</v>
          </cell>
          <cell r="L40">
            <v>375.4</v>
          </cell>
          <cell r="M40" t="str">
            <v>C14</v>
          </cell>
          <cell r="O40">
            <v>1</v>
          </cell>
          <cell r="P40">
            <v>1</v>
          </cell>
        </row>
        <row r="41">
          <cell r="A41" t="str">
            <v>C16</v>
          </cell>
          <cell r="B41" t="str">
            <v>Cresol, p-</v>
          </cell>
          <cell r="E41">
            <v>180</v>
          </cell>
          <cell r="G41">
            <v>1</v>
          </cell>
          <cell r="H41">
            <v>1</v>
          </cell>
          <cell r="I41" t="str">
            <v>CH3C6H4OH</v>
          </cell>
          <cell r="J41">
            <v>108.13</v>
          </cell>
          <cell r="K41">
            <v>95</v>
          </cell>
          <cell r="L41">
            <v>395.6</v>
          </cell>
          <cell r="M41" t="str">
            <v>C14</v>
          </cell>
          <cell r="O41">
            <v>1</v>
          </cell>
          <cell r="P41">
            <v>1</v>
          </cell>
        </row>
        <row r="42">
          <cell r="A42" t="str">
            <v>C17</v>
          </cell>
          <cell r="B42" t="str">
            <v>Cresols (mixtures of)</v>
          </cell>
          <cell r="C42" t="str">
            <v>Cresylic acid</v>
          </cell>
          <cell r="E42">
            <v>180</v>
          </cell>
          <cell r="G42">
            <v>1</v>
          </cell>
          <cell r="H42">
            <v>1</v>
          </cell>
          <cell r="I42" t="str">
            <v>CH3C6H4OH</v>
          </cell>
          <cell r="J42">
            <v>108.13</v>
          </cell>
          <cell r="M42" t="str">
            <v>C14</v>
          </cell>
          <cell r="O42">
            <v>1</v>
          </cell>
          <cell r="P42">
            <v>1</v>
          </cell>
        </row>
        <row r="43">
          <cell r="A43" t="str">
            <v>D1</v>
          </cell>
          <cell r="B43" t="str">
            <v>Dibenz[a,h]anthracene</v>
          </cell>
          <cell r="D43">
            <v>0.0017</v>
          </cell>
          <cell r="G43">
            <v>12.7</v>
          </cell>
          <cell r="O43">
            <v>1</v>
          </cell>
          <cell r="P43">
            <v>1</v>
          </cell>
        </row>
        <row r="44">
          <cell r="A44" t="str">
            <v>D2</v>
          </cell>
          <cell r="B44" t="str">
            <v>Dibenzofurans (chlorinated)</v>
          </cell>
          <cell r="D44">
            <v>38</v>
          </cell>
          <cell r="E44">
            <v>3.5E-06</v>
          </cell>
          <cell r="G44">
            <v>6.8</v>
          </cell>
          <cell r="H44">
            <v>7.2</v>
          </cell>
          <cell r="O44">
            <v>1</v>
          </cell>
          <cell r="P44">
            <v>1</v>
          </cell>
        </row>
        <row r="45">
          <cell r="A45" t="str">
            <v>D3</v>
          </cell>
          <cell r="B45" t="str">
            <v>Dibromo-3-Chloropropane, 1,2-</v>
          </cell>
          <cell r="D45">
            <v>0.002</v>
          </cell>
          <cell r="E45">
            <v>0.2</v>
          </cell>
          <cell r="G45">
            <v>1</v>
          </cell>
          <cell r="H45">
            <v>1</v>
          </cell>
          <cell r="M45" t="str">
            <v>D2</v>
          </cell>
          <cell r="O45">
            <v>1</v>
          </cell>
          <cell r="P45">
            <v>1</v>
          </cell>
        </row>
        <row r="46">
          <cell r="A46" t="str">
            <v>D4</v>
          </cell>
          <cell r="B46" t="str">
            <v>Dichlorobenzene, 1,4-</v>
          </cell>
          <cell r="C46" t="str">
            <v>p-Dichlorobenzene</v>
          </cell>
          <cell r="D46">
            <v>1.1E-05</v>
          </cell>
          <cell r="E46">
            <v>700</v>
          </cell>
          <cell r="G46">
            <v>4</v>
          </cell>
          <cell r="H46">
            <v>0.03</v>
          </cell>
          <cell r="I46" t="str">
            <v>C6H4Cl2</v>
          </cell>
          <cell r="J46">
            <v>147.01</v>
          </cell>
          <cell r="M46" t="str">
            <v>D3</v>
          </cell>
          <cell r="O46">
            <v>1</v>
          </cell>
          <cell r="P46">
            <v>1</v>
          </cell>
        </row>
        <row r="47">
          <cell r="A47" t="str">
            <v>D5</v>
          </cell>
          <cell r="B47" t="str">
            <v>Dichlorobenzidene, 3,3'- </v>
          </cell>
          <cell r="C47" t="str">
            <v>Diphenylhyrazine</v>
          </cell>
          <cell r="D47">
            <v>0.00034</v>
          </cell>
          <cell r="G47">
            <v>1</v>
          </cell>
          <cell r="O47">
            <v>1</v>
          </cell>
          <cell r="P47">
            <v>1</v>
          </cell>
        </row>
        <row r="48">
          <cell r="A48" t="str">
            <v>D6</v>
          </cell>
          <cell r="B48" t="str">
            <v>Dichlorodifluoromethane</v>
          </cell>
          <cell r="C48" t="str">
            <v>CFC-12</v>
          </cell>
          <cell r="E48">
            <v>700</v>
          </cell>
          <cell r="G48">
            <v>1</v>
          </cell>
          <cell r="H48">
            <v>1</v>
          </cell>
          <cell r="O48">
            <v>1</v>
          </cell>
          <cell r="P48">
            <v>1</v>
          </cell>
        </row>
        <row r="49">
          <cell r="A49" t="str">
            <v>D7</v>
          </cell>
          <cell r="B49" t="str">
            <v>Dinitrotoluene, 2,4-</v>
          </cell>
          <cell r="D49">
            <v>0.00019</v>
          </cell>
          <cell r="G49">
            <v>1</v>
          </cell>
          <cell r="I49" t="str">
            <v>(NO2)2C6H3CH3</v>
          </cell>
          <cell r="J49">
            <v>182.13</v>
          </cell>
          <cell r="K49">
            <v>158</v>
          </cell>
          <cell r="L49">
            <v>572</v>
          </cell>
          <cell r="M49" t="str">
            <v>D5</v>
          </cell>
          <cell r="O49">
            <v>1</v>
          </cell>
          <cell r="P49">
            <v>1</v>
          </cell>
        </row>
        <row r="50">
          <cell r="A50" t="str">
            <v>D8</v>
          </cell>
          <cell r="B50" t="str">
            <v>Dioxane, 1,4-</v>
          </cell>
          <cell r="C50" t="str">
            <v>diethylene ether, diethylene oxide</v>
          </cell>
          <cell r="D50">
            <v>7.7E-06</v>
          </cell>
          <cell r="E50">
            <v>400</v>
          </cell>
          <cell r="F50">
            <v>2000</v>
          </cell>
          <cell r="G50">
            <v>1</v>
          </cell>
          <cell r="H50">
            <v>1</v>
          </cell>
          <cell r="I50" t="str">
            <v>O&lt;(CH2.CH2)2&gt;O</v>
          </cell>
          <cell r="J50">
            <v>88.1</v>
          </cell>
          <cell r="K50">
            <v>50</v>
          </cell>
          <cell r="L50">
            <v>214</v>
          </cell>
          <cell r="O50">
            <v>1</v>
          </cell>
          <cell r="P50">
            <v>1</v>
          </cell>
        </row>
        <row r="51">
          <cell r="A51" t="str">
            <v>D9</v>
          </cell>
          <cell r="B51" t="str">
            <v>Dioxins, total, w/o individ. isomers reported {PCDDs}</v>
          </cell>
          <cell r="D51">
            <v>38</v>
          </cell>
          <cell r="E51">
            <v>3.5E-06</v>
          </cell>
          <cell r="G51">
            <v>6.8</v>
          </cell>
          <cell r="H51">
            <v>7.2</v>
          </cell>
          <cell r="O51">
            <v>1</v>
          </cell>
          <cell r="P51">
            <v>1</v>
          </cell>
        </row>
        <row r="52">
          <cell r="A52" t="str">
            <v>D10</v>
          </cell>
          <cell r="B52" t="str">
            <v>Dioxins, total, with individ. isomers also reported {PCDDs}</v>
          </cell>
          <cell r="D52">
            <v>38</v>
          </cell>
          <cell r="E52">
            <v>3.5E-06</v>
          </cell>
          <cell r="G52">
            <v>6.8</v>
          </cell>
          <cell r="H52">
            <v>7.2</v>
          </cell>
          <cell r="O52">
            <v>1</v>
          </cell>
          <cell r="P52">
            <v>1</v>
          </cell>
        </row>
        <row r="53">
          <cell r="A53" t="str">
            <v>E1</v>
          </cell>
          <cell r="B53" t="str">
            <v>Epichlorohydrin</v>
          </cell>
          <cell r="D53">
            <v>2.3E-05</v>
          </cell>
          <cell r="E53">
            <v>0.3</v>
          </cell>
          <cell r="G53">
            <v>1</v>
          </cell>
          <cell r="H53">
            <v>1</v>
          </cell>
          <cell r="I53" t="str">
            <v>C2H3O.CH2Cl</v>
          </cell>
          <cell r="J53">
            <v>92.53</v>
          </cell>
          <cell r="M53" t="str">
            <v>E1</v>
          </cell>
          <cell r="O53">
            <v>1</v>
          </cell>
          <cell r="P53">
            <v>1</v>
          </cell>
        </row>
        <row r="54">
          <cell r="A54" t="str">
            <v>E2</v>
          </cell>
          <cell r="B54" t="str">
            <v>Ethyl acrylate</v>
          </cell>
          <cell r="E54">
            <v>48</v>
          </cell>
          <cell r="G54">
            <v>1</v>
          </cell>
          <cell r="H54">
            <v>1</v>
          </cell>
          <cell r="M54" t="str">
            <v>E2</v>
          </cell>
          <cell r="O54">
            <v>1</v>
          </cell>
          <cell r="P54">
            <v>1</v>
          </cell>
        </row>
        <row r="55">
          <cell r="A55" t="str">
            <v>E3</v>
          </cell>
          <cell r="B55" t="str">
            <v>Ethyl chloride</v>
          </cell>
          <cell r="C55" t="str">
            <v>Chlorethane</v>
          </cell>
          <cell r="E55">
            <v>10000</v>
          </cell>
          <cell r="G55">
            <v>1</v>
          </cell>
          <cell r="H55">
            <v>1</v>
          </cell>
          <cell r="I55" t="str">
            <v>CH3CH2Cl</v>
          </cell>
          <cell r="J55">
            <v>64.52</v>
          </cell>
          <cell r="K55">
            <v>-218.2</v>
          </cell>
          <cell r="L55">
            <v>55.4</v>
          </cell>
          <cell r="M55" t="str">
            <v>E3</v>
          </cell>
          <cell r="O55">
            <v>1</v>
          </cell>
          <cell r="P55">
            <v>1</v>
          </cell>
        </row>
        <row r="56">
          <cell r="A56" t="str">
            <v>E4</v>
          </cell>
          <cell r="B56" t="str">
            <v>Ethylene Dibromide</v>
          </cell>
          <cell r="D56">
            <v>7.1E-05</v>
          </cell>
          <cell r="E56">
            <v>4.6</v>
          </cell>
          <cell r="G56">
            <v>1</v>
          </cell>
          <cell r="H56">
            <v>1</v>
          </cell>
          <cell r="I56" t="str">
            <v>BrCH2CH2Br</v>
          </cell>
          <cell r="J56">
            <v>187.9</v>
          </cell>
          <cell r="M56" t="str">
            <v>E4</v>
          </cell>
          <cell r="O56">
            <v>1</v>
          </cell>
          <cell r="P56">
            <v>1</v>
          </cell>
        </row>
        <row r="57">
          <cell r="A57" t="str">
            <v>E5</v>
          </cell>
          <cell r="B57" t="str">
            <v>Ethylene Dichloride</v>
          </cell>
          <cell r="D57">
            <v>2E-05</v>
          </cell>
          <cell r="E57">
            <v>95</v>
          </cell>
          <cell r="G57">
            <v>1</v>
          </cell>
          <cell r="H57">
            <v>1</v>
          </cell>
          <cell r="I57" t="str">
            <v>ClCH2CH2Cl</v>
          </cell>
          <cell r="J57">
            <v>97</v>
          </cell>
          <cell r="M57" t="str">
            <v>E5</v>
          </cell>
          <cell r="O57">
            <v>1</v>
          </cell>
          <cell r="P57">
            <v>1</v>
          </cell>
        </row>
        <row r="58">
          <cell r="A58" t="str">
            <v>E6</v>
          </cell>
          <cell r="B58" t="str">
            <v>Ethylene glycol monobutyl ether</v>
          </cell>
          <cell r="E58">
            <v>20</v>
          </cell>
          <cell r="F58">
            <v>1500</v>
          </cell>
          <cell r="G58">
            <v>1</v>
          </cell>
          <cell r="H58">
            <v>1</v>
          </cell>
          <cell r="M58" t="str">
            <v>E10</v>
          </cell>
          <cell r="N58" t="str">
            <v>E4</v>
          </cell>
          <cell r="O58">
            <v>1</v>
          </cell>
          <cell r="P58">
            <v>1</v>
          </cell>
        </row>
        <row r="59">
          <cell r="A59" t="str">
            <v>E7</v>
          </cell>
          <cell r="B59" t="str">
            <v>Ethylene glycol monoethyl ether</v>
          </cell>
          <cell r="E59">
            <v>200</v>
          </cell>
          <cell r="F59">
            <v>370</v>
          </cell>
          <cell r="G59">
            <v>1</v>
          </cell>
          <cell r="H59">
            <v>1</v>
          </cell>
          <cell r="M59" t="str">
            <v>E6</v>
          </cell>
          <cell r="N59" t="str">
            <v>E1</v>
          </cell>
          <cell r="O59">
            <v>1</v>
          </cell>
          <cell r="P59">
            <v>1</v>
          </cell>
        </row>
        <row r="60">
          <cell r="A60" t="str">
            <v>E8</v>
          </cell>
          <cell r="B60" t="str">
            <v>Ethylene glycol monoethyl ether acetate</v>
          </cell>
          <cell r="E60">
            <v>64</v>
          </cell>
          <cell r="F60">
            <v>1600</v>
          </cell>
          <cell r="G60">
            <v>1</v>
          </cell>
          <cell r="H60">
            <v>1</v>
          </cell>
          <cell r="M60" t="str">
            <v>E7</v>
          </cell>
          <cell r="O60">
            <v>6</v>
          </cell>
          <cell r="P60">
            <v>0.77</v>
          </cell>
        </row>
        <row r="61">
          <cell r="A61" t="str">
            <v>E9</v>
          </cell>
          <cell r="B61" t="str">
            <v>Ethylene glycol monomethyl ether</v>
          </cell>
          <cell r="E61">
            <v>20</v>
          </cell>
          <cell r="F61">
            <v>320</v>
          </cell>
          <cell r="G61">
            <v>1</v>
          </cell>
          <cell r="H61">
            <v>1</v>
          </cell>
          <cell r="M61" t="str">
            <v>E8</v>
          </cell>
          <cell r="N61" t="str">
            <v>E2</v>
          </cell>
          <cell r="O61">
            <v>6</v>
          </cell>
          <cell r="P61">
            <v>0.77</v>
          </cell>
        </row>
        <row r="62">
          <cell r="A62" t="str">
            <v>E10</v>
          </cell>
          <cell r="B62" t="str">
            <v>Ethylene glycol monomethyl ether acetate</v>
          </cell>
          <cell r="E62">
            <v>57</v>
          </cell>
          <cell r="G62">
            <v>1</v>
          </cell>
          <cell r="H62">
            <v>1</v>
          </cell>
          <cell r="M62" t="str">
            <v>E9</v>
          </cell>
          <cell r="N62" t="str">
            <v>E3</v>
          </cell>
          <cell r="O62">
            <v>1</v>
          </cell>
          <cell r="P62">
            <v>1</v>
          </cell>
        </row>
        <row r="63">
          <cell r="A63" t="str">
            <v>E11</v>
          </cell>
          <cell r="B63" t="str">
            <v>Ethylene oxide [1,2-epoxyethane]</v>
          </cell>
          <cell r="D63">
            <v>8.8E-05</v>
          </cell>
          <cell r="E63">
            <v>600</v>
          </cell>
          <cell r="G63">
            <v>1</v>
          </cell>
          <cell r="H63">
            <v>1</v>
          </cell>
          <cell r="I63" t="str">
            <v>&lt;(CH2)2&gt;O</v>
          </cell>
          <cell r="J63">
            <v>44.05</v>
          </cell>
          <cell r="K63">
            <v>-232.3</v>
          </cell>
          <cell r="L63">
            <v>56.3</v>
          </cell>
          <cell r="M63" t="str">
            <v>E11</v>
          </cell>
          <cell r="O63">
            <v>1</v>
          </cell>
          <cell r="P63">
            <v>1</v>
          </cell>
        </row>
        <row r="64">
          <cell r="A64" t="str">
            <v>F1</v>
          </cell>
          <cell r="B64" t="str">
            <v>Formaldehyde</v>
          </cell>
          <cell r="D64">
            <v>6E-06</v>
          </cell>
          <cell r="E64">
            <v>0</v>
          </cell>
          <cell r="F64">
            <v>94</v>
          </cell>
          <cell r="G64">
            <v>1</v>
          </cell>
          <cell r="H64">
            <v>1</v>
          </cell>
          <cell r="I64" t="str">
            <v>HCOH</v>
          </cell>
          <cell r="J64">
            <v>30.03</v>
          </cell>
          <cell r="K64">
            <v>-133.6</v>
          </cell>
          <cell r="L64">
            <v>-5.8</v>
          </cell>
          <cell r="M64" t="str">
            <v>F1</v>
          </cell>
          <cell r="N64" t="str">
            <v>F1</v>
          </cell>
          <cell r="O64">
            <v>1</v>
          </cell>
          <cell r="P64">
            <v>1</v>
          </cell>
        </row>
        <row r="65">
          <cell r="A65" t="str">
            <v>G1</v>
          </cell>
          <cell r="B65" t="str">
            <v>Gasoline vapors</v>
          </cell>
          <cell r="E65">
            <v>2100</v>
          </cell>
          <cell r="G65">
            <v>1</v>
          </cell>
          <cell r="H65">
            <v>1</v>
          </cell>
          <cell r="M65" t="str">
            <v>G1</v>
          </cell>
          <cell r="O65">
            <v>1</v>
          </cell>
          <cell r="P65">
            <v>1</v>
          </cell>
        </row>
        <row r="66">
          <cell r="A66" t="str">
            <v>G2</v>
          </cell>
          <cell r="B66" t="str">
            <v>Glutaraldehyde</v>
          </cell>
          <cell r="E66">
            <v>1.7</v>
          </cell>
          <cell r="G66">
            <v>1</v>
          </cell>
          <cell r="H66">
            <v>1</v>
          </cell>
          <cell r="M66" t="str">
            <v>G2</v>
          </cell>
          <cell r="O66">
            <v>1</v>
          </cell>
          <cell r="P66">
            <v>1</v>
          </cell>
        </row>
        <row r="67">
          <cell r="A67" t="str">
            <v>G3</v>
          </cell>
          <cell r="B67" t="str">
            <v>Glycol ethers (and their acetates)</v>
          </cell>
          <cell r="E67">
            <v>20</v>
          </cell>
          <cell r="F67">
            <v>1500</v>
          </cell>
          <cell r="G67">
            <v>1</v>
          </cell>
          <cell r="H67">
            <v>1</v>
          </cell>
          <cell r="O67">
            <v>1</v>
          </cell>
          <cell r="P67">
            <v>1</v>
          </cell>
        </row>
        <row r="68">
          <cell r="A68" t="str">
            <v>H1</v>
          </cell>
          <cell r="B68" t="str">
            <v>Heptachlorodibenzofuran, 1,2,3,4,6,7,8-</v>
          </cell>
          <cell r="D68">
            <v>1.1</v>
          </cell>
          <cell r="E68">
            <v>3.5E-06</v>
          </cell>
          <cell r="G68">
            <v>0.2</v>
          </cell>
          <cell r="H68">
            <v>7.2</v>
          </cell>
          <cell r="O68">
            <v>1</v>
          </cell>
          <cell r="P68">
            <v>1</v>
          </cell>
        </row>
        <row r="69">
          <cell r="A69" t="str">
            <v>H2</v>
          </cell>
          <cell r="B69" t="str">
            <v>Heptachlorodibenzofuran, 1,2,3,4,7,8,9-</v>
          </cell>
          <cell r="D69">
            <v>1.1</v>
          </cell>
          <cell r="E69">
            <v>3.5E-06</v>
          </cell>
          <cell r="G69">
            <v>0.2</v>
          </cell>
          <cell r="H69">
            <v>7.2</v>
          </cell>
          <cell r="O69">
            <v>1</v>
          </cell>
          <cell r="P69">
            <v>1</v>
          </cell>
        </row>
        <row r="70">
          <cell r="A70" t="str">
            <v>H3</v>
          </cell>
          <cell r="B70" t="str">
            <v>Heptachlorodibenzofuran, total</v>
          </cell>
          <cell r="D70">
            <v>1.1</v>
          </cell>
          <cell r="E70">
            <v>3.5E-06</v>
          </cell>
          <cell r="G70">
            <v>0.2</v>
          </cell>
          <cell r="H70">
            <v>7.2</v>
          </cell>
          <cell r="O70">
            <v>1</v>
          </cell>
          <cell r="P70">
            <v>1</v>
          </cell>
        </row>
        <row r="71">
          <cell r="A71" t="str">
            <v>H4</v>
          </cell>
          <cell r="B71" t="str">
            <v>Heptachlorodibenzo-p-dioxin, 1,2,3,4,6,7,8-</v>
          </cell>
          <cell r="D71">
            <v>1.1</v>
          </cell>
          <cell r="E71">
            <v>3.5E-06</v>
          </cell>
          <cell r="G71">
            <v>0.2</v>
          </cell>
          <cell r="H71">
            <v>7.2</v>
          </cell>
          <cell r="O71">
            <v>1</v>
          </cell>
          <cell r="P71">
            <v>1</v>
          </cell>
        </row>
        <row r="72">
          <cell r="A72" t="str">
            <v>H5</v>
          </cell>
          <cell r="B72" t="str">
            <v>Heptachlorodibenzo-p-dioxin, total</v>
          </cell>
          <cell r="D72">
            <v>1.1</v>
          </cell>
          <cell r="E72">
            <v>3.5E-06</v>
          </cell>
          <cell r="G72">
            <v>0.2</v>
          </cell>
          <cell r="H72">
            <v>7.2</v>
          </cell>
          <cell r="O72">
            <v>1</v>
          </cell>
          <cell r="P72">
            <v>1</v>
          </cell>
        </row>
        <row r="73">
          <cell r="A73" t="str">
            <v>H6</v>
          </cell>
          <cell r="B73" t="str">
            <v>Hexachlorobenzene</v>
          </cell>
          <cell r="D73">
            <v>0.00051</v>
          </cell>
          <cell r="E73">
            <v>2.8</v>
          </cell>
          <cell r="G73">
            <v>9.3</v>
          </cell>
          <cell r="H73">
            <v>8.2</v>
          </cell>
          <cell r="M73" t="str">
            <v>H1</v>
          </cell>
          <cell r="O73">
            <v>1</v>
          </cell>
          <cell r="P73">
            <v>1</v>
          </cell>
        </row>
        <row r="74">
          <cell r="A74" t="str">
            <v>H7</v>
          </cell>
          <cell r="B74" t="str">
            <v>Hexachlorocyclohexane</v>
          </cell>
          <cell r="D74">
            <v>0.0011</v>
          </cell>
          <cell r="E74">
            <v>1</v>
          </cell>
          <cell r="G74">
            <v>4</v>
          </cell>
          <cell r="H74">
            <v>2.7</v>
          </cell>
          <cell r="M74" t="str">
            <v>H2</v>
          </cell>
          <cell r="O74">
            <v>1</v>
          </cell>
          <cell r="P74">
            <v>1</v>
          </cell>
        </row>
        <row r="75">
          <cell r="A75" t="str">
            <v>H8</v>
          </cell>
          <cell r="B75" t="str">
            <v>Hexachlorocyclohexane, alpha</v>
          </cell>
          <cell r="D75">
            <v>0.0011</v>
          </cell>
          <cell r="E75">
            <v>1</v>
          </cell>
          <cell r="G75">
            <v>4</v>
          </cell>
          <cell r="H75">
            <v>2.7</v>
          </cell>
          <cell r="M75" t="str">
            <v>H2</v>
          </cell>
          <cell r="O75">
            <v>1</v>
          </cell>
          <cell r="P75">
            <v>1</v>
          </cell>
        </row>
        <row r="76">
          <cell r="A76" t="str">
            <v>H9</v>
          </cell>
          <cell r="B76" t="str">
            <v>Hexachlorocyclohexane, beta-</v>
          </cell>
          <cell r="D76">
            <v>0.0011</v>
          </cell>
          <cell r="E76">
            <v>1</v>
          </cell>
          <cell r="G76">
            <v>4</v>
          </cell>
          <cell r="H76">
            <v>2.7</v>
          </cell>
          <cell r="M76" t="str">
            <v>H2</v>
          </cell>
          <cell r="O76">
            <v>1</v>
          </cell>
          <cell r="P76">
            <v>1</v>
          </cell>
        </row>
        <row r="77">
          <cell r="A77" t="str">
            <v>H10</v>
          </cell>
          <cell r="B77" t="str">
            <v>Hexachlorocyclohexanes (mixed or technical grade)</v>
          </cell>
          <cell r="D77">
            <v>0.0011</v>
          </cell>
          <cell r="E77">
            <v>1</v>
          </cell>
          <cell r="G77">
            <v>4</v>
          </cell>
          <cell r="H77">
            <v>2.7</v>
          </cell>
          <cell r="M77" t="str">
            <v>H2</v>
          </cell>
          <cell r="O77">
            <v>1</v>
          </cell>
          <cell r="P77">
            <v>1</v>
          </cell>
        </row>
        <row r="78">
          <cell r="A78" t="str">
            <v>H11</v>
          </cell>
          <cell r="B78" t="str">
            <v>Hexachlorocyclopentadiene</v>
          </cell>
          <cell r="E78">
            <v>0.24</v>
          </cell>
          <cell r="G78">
            <v>1</v>
          </cell>
          <cell r="H78">
            <v>1</v>
          </cell>
          <cell r="M78" t="str">
            <v>H3</v>
          </cell>
          <cell r="O78">
            <v>1</v>
          </cell>
          <cell r="P78">
            <v>1</v>
          </cell>
        </row>
        <row r="79">
          <cell r="A79" t="str">
            <v>H12</v>
          </cell>
          <cell r="B79" t="str">
            <v>Hexachlorodibenzofuran, 1,2,3,4,7,8-</v>
          </cell>
          <cell r="D79">
            <v>1.1</v>
          </cell>
          <cell r="E79">
            <v>3.5E-06</v>
          </cell>
          <cell r="G79">
            <v>0.2</v>
          </cell>
          <cell r="H79">
            <v>7.2</v>
          </cell>
          <cell r="O79">
            <v>1</v>
          </cell>
          <cell r="P79">
            <v>1</v>
          </cell>
        </row>
        <row r="80">
          <cell r="A80" t="str">
            <v>H13</v>
          </cell>
          <cell r="B80" t="str">
            <v>Hexachlorodibenzofuran, 1,2,3,6,7,8-</v>
          </cell>
          <cell r="D80">
            <v>1.1</v>
          </cell>
          <cell r="E80">
            <v>3.5E-06</v>
          </cell>
          <cell r="G80">
            <v>0.2</v>
          </cell>
          <cell r="H80">
            <v>7.2</v>
          </cell>
          <cell r="O80">
            <v>1</v>
          </cell>
          <cell r="P80">
            <v>1</v>
          </cell>
        </row>
        <row r="81">
          <cell r="A81" t="str">
            <v>H14</v>
          </cell>
          <cell r="B81" t="str">
            <v>Hexachlorodibenzofuran, 1,2,3,7,8,9-</v>
          </cell>
          <cell r="D81">
            <v>1.1</v>
          </cell>
          <cell r="E81">
            <v>3.5E-06</v>
          </cell>
          <cell r="G81">
            <v>0.2</v>
          </cell>
          <cell r="H81">
            <v>7.2</v>
          </cell>
          <cell r="O81">
            <v>1</v>
          </cell>
          <cell r="P81">
            <v>1</v>
          </cell>
        </row>
        <row r="82">
          <cell r="A82" t="str">
            <v>H15</v>
          </cell>
          <cell r="B82" t="str">
            <v>Hexachlorodibenzofuran, 2,3,4,6,7,8-</v>
          </cell>
          <cell r="D82">
            <v>1.1</v>
          </cell>
          <cell r="E82">
            <v>3.5E-06</v>
          </cell>
          <cell r="G82">
            <v>0.2</v>
          </cell>
          <cell r="H82">
            <v>7.2</v>
          </cell>
          <cell r="O82">
            <v>1</v>
          </cell>
          <cell r="P82">
            <v>1</v>
          </cell>
        </row>
        <row r="83">
          <cell r="A83" t="str">
            <v>H16</v>
          </cell>
          <cell r="B83" t="str">
            <v>Hexachlorodibenzofuran, total</v>
          </cell>
          <cell r="D83">
            <v>1.1</v>
          </cell>
          <cell r="E83">
            <v>3.5E-06</v>
          </cell>
          <cell r="G83">
            <v>0.2</v>
          </cell>
          <cell r="H83">
            <v>7.2</v>
          </cell>
          <cell r="O83">
            <v>1</v>
          </cell>
          <cell r="P83">
            <v>1</v>
          </cell>
        </row>
        <row r="84">
          <cell r="A84" t="str">
            <v>H17</v>
          </cell>
          <cell r="B84" t="str">
            <v>Hexachlorodibenzo-p-dioxin, 1,2,3,4,7,8-</v>
          </cell>
          <cell r="D84">
            <v>1.1</v>
          </cell>
          <cell r="E84">
            <v>3.5E-06</v>
          </cell>
          <cell r="G84">
            <v>0.2</v>
          </cell>
          <cell r="H84">
            <v>7.2</v>
          </cell>
          <cell r="O84">
            <v>1</v>
          </cell>
          <cell r="P84">
            <v>1</v>
          </cell>
        </row>
        <row r="85">
          <cell r="A85" t="str">
            <v>H18</v>
          </cell>
          <cell r="B85" t="str">
            <v>Hexachlorodibenzo-p-dioxin, 1,2,3,6,7,8-</v>
          </cell>
          <cell r="D85">
            <v>1.1</v>
          </cell>
          <cell r="E85">
            <v>3.5E-06</v>
          </cell>
          <cell r="G85">
            <v>0.2</v>
          </cell>
          <cell r="H85">
            <v>7.2</v>
          </cell>
          <cell r="O85">
            <v>1</v>
          </cell>
          <cell r="P85">
            <v>1</v>
          </cell>
        </row>
        <row r="86">
          <cell r="A86" t="str">
            <v>H19</v>
          </cell>
          <cell r="B86" t="str">
            <v>Hexachlorodibenzo-p-dioxin, 1,2,3,7,8,9-</v>
          </cell>
          <cell r="D86">
            <v>1.1</v>
          </cell>
          <cell r="E86">
            <v>3.5E-06</v>
          </cell>
          <cell r="G86">
            <v>0.2</v>
          </cell>
          <cell r="H86">
            <v>7.2</v>
          </cell>
          <cell r="O86">
            <v>1</v>
          </cell>
          <cell r="P86">
            <v>1</v>
          </cell>
        </row>
        <row r="87">
          <cell r="A87" t="str">
            <v>H20</v>
          </cell>
          <cell r="B87" t="str">
            <v>Hexachlorodibenzo-p-dioxin, total</v>
          </cell>
          <cell r="D87">
            <v>1.1</v>
          </cell>
          <cell r="E87">
            <v>3.5E-06</v>
          </cell>
          <cell r="G87">
            <v>0.2</v>
          </cell>
          <cell r="H87">
            <v>7.2</v>
          </cell>
          <cell r="O87">
            <v>1</v>
          </cell>
          <cell r="P87">
            <v>1</v>
          </cell>
        </row>
        <row r="88">
          <cell r="A88" t="str">
            <v>H21</v>
          </cell>
          <cell r="B88" t="str">
            <v>Hydrazine</v>
          </cell>
          <cell r="D88">
            <v>0.0049</v>
          </cell>
          <cell r="E88">
            <v>0.24</v>
          </cell>
          <cell r="G88">
            <v>1</v>
          </cell>
          <cell r="H88">
            <v>1</v>
          </cell>
          <cell r="I88" t="str">
            <v>N2H4</v>
          </cell>
          <cell r="J88">
            <v>32.05</v>
          </cell>
          <cell r="K88">
            <v>34.5</v>
          </cell>
          <cell r="L88">
            <v>236.3</v>
          </cell>
          <cell r="M88" t="str">
            <v>H4</v>
          </cell>
          <cell r="O88">
            <v>1</v>
          </cell>
          <cell r="P88">
            <v>1</v>
          </cell>
        </row>
        <row r="89">
          <cell r="A89" t="str">
            <v>H22</v>
          </cell>
          <cell r="B89" t="str">
            <v>Hydrazobenzene</v>
          </cell>
          <cell r="C89" t="str">
            <v>1,2-dipenylhydrazine</v>
          </cell>
          <cell r="D89">
            <v>0.00022</v>
          </cell>
          <cell r="G89">
            <v>1</v>
          </cell>
          <cell r="O89">
            <v>1</v>
          </cell>
          <cell r="P89">
            <v>1</v>
          </cell>
        </row>
        <row r="90">
          <cell r="A90" t="str">
            <v>H23</v>
          </cell>
          <cell r="B90" t="str">
            <v>Hydrocyanic acid</v>
          </cell>
          <cell r="C90" t="str">
            <v> hydrogen cyanide</v>
          </cell>
          <cell r="E90">
            <v>70</v>
          </cell>
          <cell r="F90">
            <v>3300</v>
          </cell>
          <cell r="G90">
            <v>1</v>
          </cell>
          <cell r="H90">
            <v>1</v>
          </cell>
          <cell r="I90" t="str">
            <v>HCN</v>
          </cell>
          <cell r="J90">
            <v>27.03</v>
          </cell>
          <cell r="K90">
            <v>6.8</v>
          </cell>
          <cell r="L90">
            <v>78.8</v>
          </cell>
          <cell r="M90" t="str">
            <v>H6</v>
          </cell>
          <cell r="N90" t="str">
            <v>H1</v>
          </cell>
          <cell r="O90">
            <v>1</v>
          </cell>
          <cell r="P90">
            <v>1</v>
          </cell>
        </row>
        <row r="91">
          <cell r="A91" t="str">
            <v>H24</v>
          </cell>
          <cell r="B91" t="str">
            <v>Hydrogen Bromide</v>
          </cell>
          <cell r="E91">
            <v>24</v>
          </cell>
          <cell r="G91">
            <v>1</v>
          </cell>
          <cell r="H91">
            <v>1</v>
          </cell>
          <cell r="I91" t="str">
            <v>HBr</v>
          </cell>
          <cell r="J91">
            <v>80.92</v>
          </cell>
          <cell r="K91">
            <v>-122.8</v>
          </cell>
          <cell r="L91">
            <v>-88.6</v>
          </cell>
          <cell r="O91">
            <v>1</v>
          </cell>
          <cell r="P91">
            <v>1</v>
          </cell>
        </row>
        <row r="92">
          <cell r="A92" t="str">
            <v>H25</v>
          </cell>
          <cell r="B92" t="str">
            <v>Hydrofluoric acid</v>
          </cell>
          <cell r="C92" t="str">
            <v>hydrogen fluoride</v>
          </cell>
          <cell r="E92">
            <v>5.9</v>
          </cell>
          <cell r="F92">
            <v>580</v>
          </cell>
          <cell r="G92">
            <v>1</v>
          </cell>
          <cell r="H92">
            <v>1</v>
          </cell>
          <cell r="I92" t="str">
            <v>HF</v>
          </cell>
          <cell r="J92">
            <v>20.01</v>
          </cell>
          <cell r="K92">
            <v>-117.4</v>
          </cell>
          <cell r="L92">
            <v>66.9</v>
          </cell>
          <cell r="M92" t="str">
            <v>H7</v>
          </cell>
          <cell r="N92" t="str">
            <v>H2</v>
          </cell>
          <cell r="O92">
            <v>1</v>
          </cell>
          <cell r="P92">
            <v>1</v>
          </cell>
        </row>
        <row r="93">
          <cell r="A93" t="str">
            <v>H26</v>
          </cell>
          <cell r="B93" t="str">
            <v>Hydrogen sulfide</v>
          </cell>
          <cell r="E93">
            <v>42</v>
          </cell>
          <cell r="F93">
            <v>42</v>
          </cell>
          <cell r="G93">
            <v>1</v>
          </cell>
          <cell r="H93">
            <v>1</v>
          </cell>
          <cell r="I93" t="str">
            <v>H2S</v>
          </cell>
          <cell r="J93">
            <v>34.08</v>
          </cell>
          <cell r="K93">
            <v>-117.2</v>
          </cell>
          <cell r="L93">
            <v>-75.3</v>
          </cell>
          <cell r="M93" t="str">
            <v>H8</v>
          </cell>
          <cell r="N93" t="str">
            <v>H3</v>
          </cell>
          <cell r="O93">
            <v>1</v>
          </cell>
          <cell r="P93">
            <v>1</v>
          </cell>
        </row>
        <row r="94">
          <cell r="A94" t="str">
            <v>I1</v>
          </cell>
          <cell r="B94" t="str">
            <v>Indeno[1,2,3-cd]pyrene</v>
          </cell>
          <cell r="D94">
            <v>0.0017</v>
          </cell>
          <cell r="G94">
            <v>12.7</v>
          </cell>
          <cell r="O94">
            <v>1</v>
          </cell>
          <cell r="P94">
            <v>1</v>
          </cell>
        </row>
        <row r="95">
          <cell r="A95" t="str">
            <v>I2</v>
          </cell>
          <cell r="B95" t="str">
            <v>Isocyanate</v>
          </cell>
          <cell r="E95">
            <v>0.095</v>
          </cell>
          <cell r="G95">
            <v>1</v>
          </cell>
          <cell r="H95">
            <v>1</v>
          </cell>
          <cell r="O95">
            <v>1</v>
          </cell>
          <cell r="P95">
            <v>1</v>
          </cell>
        </row>
        <row r="96">
          <cell r="A96" t="str">
            <v>L1</v>
          </cell>
          <cell r="B96" t="str">
            <v>Lead</v>
          </cell>
          <cell r="E96">
            <v>1.5</v>
          </cell>
          <cell r="G96">
            <v>1</v>
          </cell>
          <cell r="H96">
            <v>1</v>
          </cell>
          <cell r="I96" t="str">
            <v>Pb</v>
          </cell>
          <cell r="J96">
            <v>207.21</v>
          </cell>
          <cell r="K96">
            <v>621.5</v>
          </cell>
          <cell r="L96">
            <v>2948</v>
          </cell>
          <cell r="M96" t="str">
            <v>L1</v>
          </cell>
          <cell r="N96" t="str">
            <v>L1</v>
          </cell>
          <cell r="O96">
            <v>1</v>
          </cell>
          <cell r="P96">
            <v>1</v>
          </cell>
        </row>
        <row r="97">
          <cell r="A97" t="str">
            <v>L2</v>
          </cell>
          <cell r="B97" t="str">
            <v>Lead acetate</v>
          </cell>
          <cell r="E97">
            <v>1.5</v>
          </cell>
          <cell r="G97">
            <v>1</v>
          </cell>
          <cell r="H97">
            <v>1</v>
          </cell>
          <cell r="I97" t="str">
            <v>Pb(C2H3O2)2</v>
          </cell>
          <cell r="J97">
            <v>325.3</v>
          </cell>
          <cell r="K97">
            <v>536</v>
          </cell>
          <cell r="M97" t="str">
            <v>L1</v>
          </cell>
          <cell r="N97" t="str">
            <v>L1</v>
          </cell>
          <cell r="O97">
            <v>1</v>
          </cell>
          <cell r="P97">
            <v>1</v>
          </cell>
        </row>
        <row r="98">
          <cell r="A98" t="str">
            <v>L3</v>
          </cell>
          <cell r="B98" t="str">
            <v>Lead chromate</v>
          </cell>
          <cell r="C98" t="str">
            <v>*</v>
          </cell>
          <cell r="E98">
            <v>0.9618220000000001</v>
          </cell>
          <cell r="G98">
            <v>0.80361</v>
          </cell>
          <cell r="H98">
            <v>0.6413220000000001</v>
          </cell>
          <cell r="I98" t="str">
            <v>PbCrO4</v>
          </cell>
          <cell r="J98">
            <v>323.22</v>
          </cell>
          <cell r="K98">
            <v>1551</v>
          </cell>
          <cell r="M98" t="str">
            <v>L1</v>
          </cell>
          <cell r="N98" t="str">
            <v>L1</v>
          </cell>
          <cell r="O98">
            <v>1</v>
          </cell>
          <cell r="P98">
            <v>1</v>
          </cell>
        </row>
        <row r="99">
          <cell r="A99" t="str">
            <v>L4</v>
          </cell>
          <cell r="B99" t="str">
            <v>Lead compounds (other than inorganic)</v>
          </cell>
          <cell r="E99">
            <v>1.5</v>
          </cell>
          <cell r="G99">
            <v>1</v>
          </cell>
          <cell r="H99">
            <v>1</v>
          </cell>
          <cell r="M99" t="str">
            <v>L1</v>
          </cell>
          <cell r="N99" t="str">
            <v>L1</v>
          </cell>
          <cell r="O99">
            <v>1</v>
          </cell>
          <cell r="P99">
            <v>1</v>
          </cell>
        </row>
        <row r="100">
          <cell r="A100" t="str">
            <v>L5</v>
          </cell>
          <cell r="B100" t="str">
            <v>Lead phosphate</v>
          </cell>
          <cell r="E100">
            <v>1.5</v>
          </cell>
          <cell r="G100">
            <v>1</v>
          </cell>
          <cell r="H100">
            <v>1</v>
          </cell>
          <cell r="M100" t="str">
            <v>L1</v>
          </cell>
          <cell r="N100" t="str">
            <v>L1</v>
          </cell>
          <cell r="O100">
            <v>1</v>
          </cell>
          <cell r="P100">
            <v>1</v>
          </cell>
        </row>
        <row r="101">
          <cell r="A101" t="str">
            <v>L6</v>
          </cell>
          <cell r="B101" t="str">
            <v>Lead subacetate</v>
          </cell>
          <cell r="E101">
            <v>1.5</v>
          </cell>
          <cell r="G101">
            <v>1</v>
          </cell>
          <cell r="H101">
            <v>1</v>
          </cell>
          <cell r="M101" t="str">
            <v>L1</v>
          </cell>
          <cell r="N101" t="str">
            <v>L1</v>
          </cell>
          <cell r="O101">
            <v>1</v>
          </cell>
          <cell r="P101">
            <v>1</v>
          </cell>
        </row>
        <row r="102">
          <cell r="A102" t="str">
            <v>L7</v>
          </cell>
          <cell r="B102" t="str">
            <v>Lindane</v>
          </cell>
          <cell r="C102" t="str">
            <v>gamma-Hexachlorocyclohexane</v>
          </cell>
          <cell r="D102">
            <v>0.0011</v>
          </cell>
          <cell r="E102">
            <v>1</v>
          </cell>
          <cell r="G102">
            <v>4</v>
          </cell>
          <cell r="H102">
            <v>2.7</v>
          </cell>
          <cell r="O102">
            <v>1</v>
          </cell>
          <cell r="P102">
            <v>1</v>
          </cell>
        </row>
        <row r="103">
          <cell r="A103" t="str">
            <v>M1</v>
          </cell>
          <cell r="B103" t="str">
            <v>Maleic Anhydride                     </v>
          </cell>
          <cell r="E103">
            <v>2.4</v>
          </cell>
          <cell r="F103">
            <v>10</v>
          </cell>
          <cell r="G103">
            <v>1</v>
          </cell>
          <cell r="H103">
            <v>1</v>
          </cell>
          <cell r="M103" t="str">
            <v>M1</v>
          </cell>
          <cell r="N103" t="str">
            <v>M1</v>
          </cell>
          <cell r="O103">
            <v>1</v>
          </cell>
          <cell r="P103">
            <v>1</v>
          </cell>
        </row>
        <row r="104">
          <cell r="A104" t="str">
            <v>M2</v>
          </cell>
          <cell r="B104" t="str">
            <v>Manganese</v>
          </cell>
          <cell r="E104">
            <v>0.4</v>
          </cell>
          <cell r="G104">
            <v>1</v>
          </cell>
          <cell r="H104">
            <v>1</v>
          </cell>
          <cell r="I104" t="str">
            <v>Mn</v>
          </cell>
          <cell r="J104">
            <v>54.93</v>
          </cell>
          <cell r="K104">
            <v>2300</v>
          </cell>
          <cell r="L104">
            <v>3452</v>
          </cell>
          <cell r="M104" t="str">
            <v>M2</v>
          </cell>
          <cell r="O104">
            <v>1</v>
          </cell>
          <cell r="P104">
            <v>1</v>
          </cell>
        </row>
        <row r="105">
          <cell r="A105" t="str">
            <v>M3</v>
          </cell>
          <cell r="B105" t="str">
            <v>Mercuric chloride</v>
          </cell>
          <cell r="E105">
            <v>0.3</v>
          </cell>
          <cell r="F105">
            <v>30</v>
          </cell>
          <cell r="G105">
            <v>1</v>
          </cell>
          <cell r="H105">
            <v>5.3</v>
          </cell>
          <cell r="I105" t="str">
            <v>HgCl2</v>
          </cell>
          <cell r="J105">
            <v>271.52</v>
          </cell>
          <cell r="K105">
            <v>530.6</v>
          </cell>
          <cell r="L105">
            <v>579.2</v>
          </cell>
          <cell r="M105" t="str">
            <v>M3</v>
          </cell>
          <cell r="N105" t="str">
            <v>M2</v>
          </cell>
          <cell r="O105">
            <v>1</v>
          </cell>
          <cell r="P105">
            <v>1</v>
          </cell>
        </row>
        <row r="106">
          <cell r="A106" t="str">
            <v>M4</v>
          </cell>
          <cell r="B106" t="str">
            <v>Mercury</v>
          </cell>
          <cell r="E106">
            <v>0.3</v>
          </cell>
          <cell r="F106">
            <v>30</v>
          </cell>
          <cell r="G106">
            <v>1</v>
          </cell>
          <cell r="H106">
            <v>5.3</v>
          </cell>
          <cell r="I106" t="str">
            <v>Hg</v>
          </cell>
          <cell r="J106">
            <v>200.61</v>
          </cell>
          <cell r="K106">
            <v>-38</v>
          </cell>
          <cell r="L106">
            <v>674.4</v>
          </cell>
          <cell r="M106" t="str">
            <v>M3</v>
          </cell>
          <cell r="N106" t="str">
            <v>M2</v>
          </cell>
          <cell r="O106">
            <v>1</v>
          </cell>
          <cell r="P106">
            <v>1</v>
          </cell>
        </row>
        <row r="107">
          <cell r="A107" t="str">
            <v>M5</v>
          </cell>
          <cell r="B107" t="str">
            <v>Methanol</v>
          </cell>
          <cell r="C107" t="str">
            <v>Methyl alcohol</v>
          </cell>
          <cell r="E107">
            <v>620</v>
          </cell>
          <cell r="G107">
            <v>1</v>
          </cell>
          <cell r="H107">
            <v>1</v>
          </cell>
          <cell r="I107" t="str">
            <v>CH3OH</v>
          </cell>
          <cell r="J107">
            <v>32.04</v>
          </cell>
          <cell r="K107">
            <v>-142.6</v>
          </cell>
          <cell r="L107">
            <v>148.5</v>
          </cell>
          <cell r="M107" t="str">
            <v>M4</v>
          </cell>
          <cell r="O107">
            <v>1</v>
          </cell>
          <cell r="P107">
            <v>1</v>
          </cell>
        </row>
        <row r="108">
          <cell r="A108" t="str">
            <v>M6</v>
          </cell>
          <cell r="B108" t="str">
            <v>Methyl bromide</v>
          </cell>
          <cell r="C108" t="str">
            <v>Bromomethane</v>
          </cell>
          <cell r="E108">
            <v>6</v>
          </cell>
          <cell r="G108">
            <v>1</v>
          </cell>
          <cell r="H108">
            <v>1</v>
          </cell>
          <cell r="I108" t="str">
            <v>CH3Br</v>
          </cell>
          <cell r="J108">
            <v>94.95</v>
          </cell>
          <cell r="K108">
            <v>-135.4</v>
          </cell>
          <cell r="L108">
            <v>40.1</v>
          </cell>
          <cell r="M108" t="str">
            <v>M5</v>
          </cell>
          <cell r="O108">
            <v>1</v>
          </cell>
          <cell r="P108">
            <v>1</v>
          </cell>
        </row>
        <row r="109">
          <cell r="A109" t="str">
            <v>M7</v>
          </cell>
          <cell r="B109" t="str">
            <v>1,1,1-trichloroethane</v>
          </cell>
          <cell r="C109" t="str">
            <v>Methyl chloroform</v>
          </cell>
          <cell r="E109">
            <v>320</v>
          </cell>
          <cell r="F109">
            <v>190000</v>
          </cell>
          <cell r="G109">
            <v>1</v>
          </cell>
          <cell r="H109">
            <v>1</v>
          </cell>
          <cell r="I109" t="str">
            <v>CH3CCL3</v>
          </cell>
          <cell r="J109">
            <v>132</v>
          </cell>
          <cell r="M109" t="str">
            <v>M6</v>
          </cell>
          <cell r="N109" t="str">
            <v>M3</v>
          </cell>
          <cell r="O109">
            <v>1</v>
          </cell>
          <cell r="P109">
            <v>1</v>
          </cell>
        </row>
        <row r="110">
          <cell r="A110" t="str">
            <v>M8</v>
          </cell>
          <cell r="B110" t="str">
            <v>Methyl isocyanate</v>
          </cell>
          <cell r="E110">
            <v>0.36</v>
          </cell>
          <cell r="G110">
            <v>1</v>
          </cell>
          <cell r="H110">
            <v>1</v>
          </cell>
          <cell r="M110" t="str">
            <v>M7</v>
          </cell>
          <cell r="O110">
            <v>1</v>
          </cell>
          <cell r="P110">
            <v>1</v>
          </cell>
        </row>
        <row r="111">
          <cell r="A111" t="str">
            <v>M9</v>
          </cell>
          <cell r="B111" t="str">
            <v>Methyl mercury</v>
          </cell>
          <cell r="E111">
            <v>1</v>
          </cell>
          <cell r="G111">
            <v>1</v>
          </cell>
          <cell r="H111">
            <v>1</v>
          </cell>
          <cell r="M111" t="str">
            <v>M8</v>
          </cell>
          <cell r="O111">
            <v>1</v>
          </cell>
          <cell r="P111">
            <v>1</v>
          </cell>
        </row>
        <row r="112">
          <cell r="A112" t="str">
            <v>M10</v>
          </cell>
          <cell r="B112" t="str">
            <v>Methyl methacrylate</v>
          </cell>
          <cell r="E112">
            <v>980</v>
          </cell>
          <cell r="G112">
            <v>1</v>
          </cell>
          <cell r="H112">
            <v>1</v>
          </cell>
          <cell r="I112" t="str">
            <v>CH2:C(CH3)CO2CH3</v>
          </cell>
          <cell r="J112">
            <v>100.1</v>
          </cell>
          <cell r="K112">
            <v>-54.4</v>
          </cell>
          <cell r="L112">
            <v>212.5</v>
          </cell>
          <cell r="M112" t="str">
            <v>M9</v>
          </cell>
          <cell r="O112">
            <v>1</v>
          </cell>
          <cell r="P112">
            <v>1</v>
          </cell>
        </row>
        <row r="113">
          <cell r="A113" t="str">
            <v>M11</v>
          </cell>
          <cell r="B113" t="str">
            <v>Methylene chloride</v>
          </cell>
          <cell r="C113" t="str">
            <v>Dichloromethane</v>
          </cell>
          <cell r="D113">
            <v>1E-06</v>
          </cell>
          <cell r="E113">
            <v>3000</v>
          </cell>
          <cell r="F113">
            <v>3500</v>
          </cell>
          <cell r="G113">
            <v>1</v>
          </cell>
          <cell r="H113">
            <v>1</v>
          </cell>
          <cell r="I113" t="str">
            <v>CH2Cl2</v>
          </cell>
          <cell r="J113">
            <v>84.8</v>
          </cell>
          <cell r="M113" t="str">
            <v>M10</v>
          </cell>
          <cell r="N113" t="str">
            <v>M4</v>
          </cell>
          <cell r="O113">
            <v>1</v>
          </cell>
          <cell r="P113">
            <v>1</v>
          </cell>
        </row>
        <row r="114">
          <cell r="A114" t="str">
            <v>M12</v>
          </cell>
          <cell r="B114" t="str">
            <v>Methylene Dianiline &amp; Chloride, 4,4-</v>
          </cell>
          <cell r="E114">
            <v>1.9</v>
          </cell>
          <cell r="G114">
            <v>1</v>
          </cell>
          <cell r="H114">
            <v>1</v>
          </cell>
          <cell r="M114" t="str">
            <v>M11</v>
          </cell>
          <cell r="O114">
            <v>1</v>
          </cell>
          <cell r="P114">
            <v>1</v>
          </cell>
        </row>
        <row r="115">
          <cell r="A115" t="str">
            <v>N1</v>
          </cell>
          <cell r="B115" t="str">
            <v>Naphthalene</v>
          </cell>
          <cell r="E115">
            <v>14</v>
          </cell>
          <cell r="G115">
            <v>1</v>
          </cell>
          <cell r="H115">
            <v>3.8</v>
          </cell>
          <cell r="I115" t="str">
            <v>C10H8</v>
          </cell>
          <cell r="J115">
            <v>128.16</v>
          </cell>
          <cell r="K115">
            <v>176.4</v>
          </cell>
          <cell r="L115">
            <v>424.2</v>
          </cell>
          <cell r="M115" t="str">
            <v>N10</v>
          </cell>
          <cell r="O115">
            <v>1</v>
          </cell>
          <cell r="P115">
            <v>1</v>
          </cell>
        </row>
        <row r="116">
          <cell r="A116" t="str">
            <v>N2</v>
          </cell>
          <cell r="B116" t="str">
            <v>Nickel</v>
          </cell>
          <cell r="D116">
            <v>0.00026</v>
          </cell>
          <cell r="E116">
            <v>0.24</v>
          </cell>
          <cell r="F116">
            <v>1</v>
          </cell>
          <cell r="G116">
            <v>1</v>
          </cell>
          <cell r="H116">
            <v>1</v>
          </cell>
          <cell r="I116" t="str">
            <v>Ni</v>
          </cell>
          <cell r="J116">
            <v>58.69</v>
          </cell>
          <cell r="K116">
            <v>2645</v>
          </cell>
          <cell r="L116">
            <v>5220</v>
          </cell>
          <cell r="O116">
            <v>1</v>
          </cell>
          <cell r="P116">
            <v>1</v>
          </cell>
        </row>
        <row r="117">
          <cell r="A117" t="str">
            <v>N3</v>
          </cell>
          <cell r="B117" t="str">
            <v>Nickel refinery dust from the pyrometallurgical process</v>
          </cell>
          <cell r="D117">
            <v>0.00026</v>
          </cell>
          <cell r="E117">
            <v>0.24</v>
          </cell>
          <cell r="F117">
            <v>1</v>
          </cell>
          <cell r="G117">
            <v>1</v>
          </cell>
          <cell r="H117">
            <v>1</v>
          </cell>
          <cell r="O117">
            <v>1</v>
          </cell>
          <cell r="P117">
            <v>1</v>
          </cell>
        </row>
        <row r="118">
          <cell r="A118" t="str">
            <v>N4</v>
          </cell>
          <cell r="B118" t="str">
            <v>Nickel subsulfide</v>
          </cell>
          <cell r="D118">
            <v>0.00026</v>
          </cell>
          <cell r="E118">
            <v>0.24</v>
          </cell>
          <cell r="F118">
            <v>1</v>
          </cell>
          <cell r="G118">
            <v>1</v>
          </cell>
          <cell r="H118">
            <v>1</v>
          </cell>
          <cell r="O118">
            <v>1</v>
          </cell>
          <cell r="P118">
            <v>1</v>
          </cell>
        </row>
        <row r="119">
          <cell r="A119" t="str">
            <v>N5</v>
          </cell>
          <cell r="B119" t="str">
            <v>Nitrobenzene                        </v>
          </cell>
          <cell r="E119">
            <v>1.7</v>
          </cell>
          <cell r="G119">
            <v>1</v>
          </cell>
          <cell r="H119">
            <v>1</v>
          </cell>
          <cell r="I119" t="str">
            <v>C6H5NO2</v>
          </cell>
          <cell r="J119">
            <v>123.11</v>
          </cell>
          <cell r="K119">
            <v>42.3</v>
          </cell>
          <cell r="L119">
            <v>411.6</v>
          </cell>
          <cell r="M119" t="str">
            <v>N11</v>
          </cell>
          <cell r="O119">
            <v>1</v>
          </cell>
          <cell r="P119">
            <v>1</v>
          </cell>
        </row>
        <row r="120">
          <cell r="A120" t="str">
            <v>N6</v>
          </cell>
          <cell r="B120" t="str">
            <v>Nitropropane, 2-</v>
          </cell>
          <cell r="E120">
            <v>20</v>
          </cell>
          <cell r="G120">
            <v>1</v>
          </cell>
          <cell r="H120">
            <v>1</v>
          </cell>
          <cell r="M120" t="str">
            <v>N12</v>
          </cell>
          <cell r="O120">
            <v>1</v>
          </cell>
          <cell r="P120">
            <v>1</v>
          </cell>
        </row>
        <row r="121">
          <cell r="A121" t="str">
            <v>N7</v>
          </cell>
          <cell r="B121" t="str">
            <v>Nitrosodiethylamine, n-</v>
          </cell>
          <cell r="D121">
            <v>0.01</v>
          </cell>
          <cell r="G121">
            <v>4</v>
          </cell>
          <cell r="O121">
            <v>1</v>
          </cell>
          <cell r="P121">
            <v>1</v>
          </cell>
        </row>
        <row r="122">
          <cell r="A122" t="str">
            <v>N8</v>
          </cell>
          <cell r="B122" t="str">
            <v>Nitrosodimethylamine, n-</v>
          </cell>
          <cell r="D122">
            <v>0.0046</v>
          </cell>
          <cell r="G122">
            <v>4</v>
          </cell>
          <cell r="O122">
            <v>1</v>
          </cell>
          <cell r="P122">
            <v>1</v>
          </cell>
        </row>
        <row r="123">
          <cell r="A123" t="str">
            <v>N9</v>
          </cell>
          <cell r="B123" t="str">
            <v>Nitrosodi-n-butylamine, n-</v>
          </cell>
          <cell r="D123">
            <v>0.0031</v>
          </cell>
          <cell r="G123">
            <v>4</v>
          </cell>
          <cell r="O123">
            <v>1</v>
          </cell>
          <cell r="P123">
            <v>1</v>
          </cell>
        </row>
        <row r="124">
          <cell r="A124" t="str">
            <v>N10</v>
          </cell>
          <cell r="B124" t="str">
            <v>Nitrosodi-n-propylamine, n-</v>
          </cell>
          <cell r="D124">
            <v>0.002</v>
          </cell>
          <cell r="G124">
            <v>4</v>
          </cell>
          <cell r="O124">
            <v>1</v>
          </cell>
          <cell r="P124">
            <v>1</v>
          </cell>
        </row>
        <row r="125">
          <cell r="A125" t="str">
            <v>N11</v>
          </cell>
          <cell r="B125" t="str">
            <v>Nitrosodiphenylamine, n-</v>
          </cell>
          <cell r="D125">
            <v>2.6E-06</v>
          </cell>
          <cell r="G125">
            <v>4</v>
          </cell>
          <cell r="O125">
            <v>1</v>
          </cell>
          <cell r="P125">
            <v>1</v>
          </cell>
        </row>
        <row r="126">
          <cell r="A126" t="str">
            <v>N12</v>
          </cell>
          <cell r="B126" t="str">
            <v>Nitrosodiphenylamine, p-</v>
          </cell>
          <cell r="D126">
            <v>2.6E-06</v>
          </cell>
          <cell r="G126">
            <v>3.4</v>
          </cell>
          <cell r="O126">
            <v>1</v>
          </cell>
          <cell r="P126">
            <v>1</v>
          </cell>
        </row>
        <row r="127">
          <cell r="A127" t="str">
            <v>N13</v>
          </cell>
          <cell r="B127" t="str">
            <v>Nitrosomethylethylamine, n-</v>
          </cell>
          <cell r="D127">
            <v>0.0063</v>
          </cell>
          <cell r="G127">
            <v>4</v>
          </cell>
          <cell r="O127">
            <v>1</v>
          </cell>
          <cell r="P127">
            <v>1</v>
          </cell>
        </row>
        <row r="128">
          <cell r="A128" t="str">
            <v>N14</v>
          </cell>
          <cell r="B128" t="str">
            <v>Nitroso-n-ethylurea, n-</v>
          </cell>
          <cell r="D128">
            <v>0.0077</v>
          </cell>
          <cell r="G128">
            <v>4</v>
          </cell>
          <cell r="O128">
            <v>1</v>
          </cell>
          <cell r="P128">
            <v>1</v>
          </cell>
        </row>
        <row r="129">
          <cell r="A129" t="str">
            <v>N15</v>
          </cell>
          <cell r="B129" t="str">
            <v>Nitroso-n-methylurea, n-</v>
          </cell>
          <cell r="D129">
            <v>0.033</v>
          </cell>
          <cell r="G129">
            <v>4</v>
          </cell>
          <cell r="O129">
            <v>1</v>
          </cell>
          <cell r="P129">
            <v>1</v>
          </cell>
        </row>
        <row r="130">
          <cell r="A130" t="str">
            <v>N16</v>
          </cell>
          <cell r="B130" t="str">
            <v>Nitrosopyrrolidine, n-</v>
          </cell>
          <cell r="D130">
            <v>0.0006</v>
          </cell>
          <cell r="G130">
            <v>4</v>
          </cell>
          <cell r="O130">
            <v>1</v>
          </cell>
          <cell r="P130">
            <v>1</v>
          </cell>
        </row>
        <row r="131">
          <cell r="A131" t="str">
            <v>O1</v>
          </cell>
          <cell r="B131" t="str">
            <v>Octachlorodibenzofuran, 1,2,3,4,5,6,7,8</v>
          </cell>
          <cell r="D131">
            <v>0</v>
          </cell>
          <cell r="E131">
            <v>3.5E-06</v>
          </cell>
          <cell r="G131">
            <v>0</v>
          </cell>
          <cell r="H131">
            <v>7.2</v>
          </cell>
          <cell r="O131">
            <v>1</v>
          </cell>
          <cell r="P131">
            <v>1</v>
          </cell>
        </row>
        <row r="132">
          <cell r="A132" t="str">
            <v>O2</v>
          </cell>
          <cell r="B132" t="str">
            <v>Octachlorodibenzo-p-dioxin, 1,2,3,4,5,6,7,8-</v>
          </cell>
          <cell r="D132">
            <v>0</v>
          </cell>
          <cell r="E132">
            <v>3.5E-06</v>
          </cell>
          <cell r="G132">
            <v>0</v>
          </cell>
          <cell r="H132">
            <v>7.2</v>
          </cell>
          <cell r="O132">
            <v>1</v>
          </cell>
          <cell r="P132">
            <v>1</v>
          </cell>
        </row>
        <row r="133">
          <cell r="A133" t="str">
            <v>P1</v>
          </cell>
          <cell r="B133" t="str">
            <v>PAHs, total, w/o individ. comp.</v>
          </cell>
          <cell r="D133">
            <v>0.0011</v>
          </cell>
          <cell r="G133">
            <v>12.7</v>
          </cell>
          <cell r="O133">
            <v>1</v>
          </cell>
          <cell r="P133">
            <v>1</v>
          </cell>
        </row>
        <row r="134">
          <cell r="A134" t="str">
            <v>P2</v>
          </cell>
          <cell r="B134" t="str">
            <v>PAHs, total, with individ. comp.</v>
          </cell>
          <cell r="D134">
            <v>0.0011</v>
          </cell>
          <cell r="G134">
            <v>12.7</v>
          </cell>
          <cell r="O134">
            <v>1</v>
          </cell>
          <cell r="P134">
            <v>1</v>
          </cell>
        </row>
        <row r="135">
          <cell r="A135" t="str">
            <v>P3</v>
          </cell>
          <cell r="B135" t="str">
            <v>Pentachlorodibenzofuran, 1,2,3,7,8-</v>
          </cell>
          <cell r="D135">
            <v>3800</v>
          </cell>
          <cell r="E135">
            <v>3.5E-06</v>
          </cell>
          <cell r="G135">
            <v>6.8</v>
          </cell>
          <cell r="H135">
            <v>7.2</v>
          </cell>
          <cell r="O135">
            <v>1</v>
          </cell>
          <cell r="P135">
            <v>1</v>
          </cell>
        </row>
        <row r="136">
          <cell r="A136" t="str">
            <v>P4</v>
          </cell>
          <cell r="B136" t="str">
            <v>Pentachlorodibenzofuran, 2,3,4,7,8-</v>
          </cell>
          <cell r="D136">
            <v>38</v>
          </cell>
          <cell r="E136">
            <v>3.5E-06</v>
          </cell>
          <cell r="G136">
            <v>6.8</v>
          </cell>
          <cell r="H136">
            <v>7.2</v>
          </cell>
          <cell r="O136">
            <v>1</v>
          </cell>
          <cell r="P136">
            <v>1</v>
          </cell>
        </row>
        <row r="137">
          <cell r="A137" t="str">
            <v>P5</v>
          </cell>
          <cell r="B137" t="str">
            <v>Pentachlorodibenzofuran, total</v>
          </cell>
          <cell r="D137">
            <v>38</v>
          </cell>
          <cell r="E137">
            <v>3.5E-06</v>
          </cell>
          <cell r="G137">
            <v>6.8</v>
          </cell>
          <cell r="H137">
            <v>7.2</v>
          </cell>
          <cell r="O137">
            <v>1</v>
          </cell>
          <cell r="P137">
            <v>1</v>
          </cell>
        </row>
        <row r="138">
          <cell r="A138" t="str">
            <v>P6</v>
          </cell>
          <cell r="B138" t="str">
            <v>Pentachlorodibenzo-p-dioxin, 1,2,3,7,8-</v>
          </cell>
          <cell r="D138">
            <v>38</v>
          </cell>
          <cell r="E138">
            <v>3.5E-06</v>
          </cell>
          <cell r="G138">
            <v>6.8</v>
          </cell>
          <cell r="H138">
            <v>7.2</v>
          </cell>
          <cell r="O138">
            <v>1</v>
          </cell>
          <cell r="P138">
            <v>1</v>
          </cell>
        </row>
        <row r="139">
          <cell r="A139" t="str">
            <v>P7</v>
          </cell>
          <cell r="B139" t="str">
            <v>Pentachlorodibenzo-p-dioxin, total</v>
          </cell>
          <cell r="D139">
            <v>38</v>
          </cell>
          <cell r="E139">
            <v>3.5E-06</v>
          </cell>
          <cell r="G139">
            <v>6.8</v>
          </cell>
          <cell r="H139">
            <v>7.2</v>
          </cell>
          <cell r="O139">
            <v>1</v>
          </cell>
          <cell r="P139">
            <v>1</v>
          </cell>
        </row>
        <row r="140">
          <cell r="A140" t="str">
            <v>P8</v>
          </cell>
          <cell r="B140" t="str">
            <v>Pentachlorophenol</v>
          </cell>
          <cell r="D140">
            <v>4.6E-06</v>
          </cell>
          <cell r="E140">
            <v>0.2</v>
          </cell>
          <cell r="G140">
            <v>4</v>
          </cell>
          <cell r="H140">
            <v>0.01</v>
          </cell>
          <cell r="O140">
            <v>1</v>
          </cell>
          <cell r="P140">
            <v>1</v>
          </cell>
        </row>
        <row r="141">
          <cell r="A141" t="str">
            <v>P9</v>
          </cell>
          <cell r="B141" t="str">
            <v>Perchloroethylene</v>
          </cell>
          <cell r="C141" t="str">
            <v>Tetrachloroethene</v>
          </cell>
          <cell r="D141">
            <v>5.9E-06</v>
          </cell>
          <cell r="E141">
            <v>35</v>
          </cell>
          <cell r="F141">
            <v>6800</v>
          </cell>
          <cell r="G141">
            <v>1</v>
          </cell>
          <cell r="H141">
            <v>1</v>
          </cell>
          <cell r="I141" t="str">
            <v>Cl2C:CCl2</v>
          </cell>
          <cell r="J141">
            <v>165.8</v>
          </cell>
          <cell r="K141">
            <v>-2.2</v>
          </cell>
          <cell r="L141">
            <v>249.4</v>
          </cell>
          <cell r="M141" t="str">
            <v>P3</v>
          </cell>
          <cell r="N141" t="str">
            <v>P1</v>
          </cell>
          <cell r="O141">
            <v>1</v>
          </cell>
          <cell r="P141">
            <v>1</v>
          </cell>
        </row>
        <row r="142">
          <cell r="A142" t="str">
            <v>P10</v>
          </cell>
          <cell r="B142" t="str">
            <v>Phenol</v>
          </cell>
          <cell r="E142">
            <v>45</v>
          </cell>
          <cell r="G142">
            <v>1</v>
          </cell>
          <cell r="H142">
            <v>1</v>
          </cell>
          <cell r="I142" t="str">
            <v>C6H5OH</v>
          </cell>
          <cell r="J142">
            <v>94.11</v>
          </cell>
          <cell r="K142">
            <v>107.6</v>
          </cell>
          <cell r="L142">
            <v>358.5</v>
          </cell>
          <cell r="M142" t="str">
            <v>P4</v>
          </cell>
          <cell r="O142">
            <v>1</v>
          </cell>
          <cell r="P142">
            <v>1</v>
          </cell>
        </row>
        <row r="143">
          <cell r="A143" t="str">
            <v>P11</v>
          </cell>
          <cell r="B143" t="str">
            <v>Phosgene</v>
          </cell>
          <cell r="F143">
            <v>12</v>
          </cell>
          <cell r="G143">
            <v>1</v>
          </cell>
          <cell r="I143" t="str">
            <v>OCCl2</v>
          </cell>
          <cell r="J143">
            <v>98.92</v>
          </cell>
          <cell r="K143">
            <v>-155.2</v>
          </cell>
          <cell r="L143">
            <v>46.8</v>
          </cell>
          <cell r="M143" t="str">
            <v>P5</v>
          </cell>
          <cell r="N143" t="str">
            <v>P2</v>
          </cell>
          <cell r="O143">
            <v>1</v>
          </cell>
          <cell r="P143">
            <v>1</v>
          </cell>
        </row>
        <row r="144">
          <cell r="A144" t="str">
            <v>P12</v>
          </cell>
          <cell r="B144" t="str">
            <v>Phosphine</v>
          </cell>
          <cell r="E144">
            <v>10</v>
          </cell>
          <cell r="G144">
            <v>1</v>
          </cell>
          <cell r="H144">
            <v>1</v>
          </cell>
          <cell r="M144" t="str">
            <v>P6</v>
          </cell>
          <cell r="O144">
            <v>1</v>
          </cell>
          <cell r="P144">
            <v>1</v>
          </cell>
        </row>
        <row r="145">
          <cell r="A145" t="str">
            <v>P13</v>
          </cell>
          <cell r="B145" t="str">
            <v>Phosphorus</v>
          </cell>
          <cell r="E145">
            <v>0.07</v>
          </cell>
          <cell r="G145">
            <v>1</v>
          </cell>
          <cell r="H145">
            <v>1</v>
          </cell>
          <cell r="M145" t="str">
            <v>P7</v>
          </cell>
          <cell r="O145">
            <v>1</v>
          </cell>
          <cell r="P145">
            <v>1</v>
          </cell>
        </row>
        <row r="146">
          <cell r="A146" t="str">
            <v>P14</v>
          </cell>
          <cell r="B146" t="str">
            <v>Phthalic anhydride</v>
          </cell>
          <cell r="E146">
            <v>7000</v>
          </cell>
          <cell r="G146">
            <v>1</v>
          </cell>
          <cell r="H146">
            <v>1</v>
          </cell>
          <cell r="M146" t="str">
            <v>P8</v>
          </cell>
          <cell r="O146">
            <v>1</v>
          </cell>
          <cell r="P146">
            <v>1</v>
          </cell>
        </row>
        <row r="147">
          <cell r="A147" t="str">
            <v>P15</v>
          </cell>
          <cell r="B147" t="str">
            <v>Polychlorinated biphenyls (PCBs)</v>
          </cell>
          <cell r="D147">
            <v>0.0014</v>
          </cell>
          <cell r="E147">
            <v>1.2</v>
          </cell>
          <cell r="G147">
            <v>24</v>
          </cell>
          <cell r="H147">
            <v>1</v>
          </cell>
          <cell r="O147">
            <v>1</v>
          </cell>
          <cell r="P147">
            <v>1</v>
          </cell>
        </row>
        <row r="148">
          <cell r="A148" t="str">
            <v>P16</v>
          </cell>
          <cell r="B148" t="str">
            <v>Propylene oxide</v>
          </cell>
          <cell r="C148" t="str">
            <v>1,2-epoxy propane</v>
          </cell>
          <cell r="D148">
            <v>3.7E-06</v>
          </cell>
          <cell r="E148">
            <v>30</v>
          </cell>
          <cell r="F148">
            <v>1000</v>
          </cell>
          <cell r="G148">
            <v>1</v>
          </cell>
          <cell r="H148">
            <v>1</v>
          </cell>
          <cell r="I148" t="str">
            <v>CH3(CHCH2)O</v>
          </cell>
          <cell r="J148">
            <v>58.08</v>
          </cell>
          <cell r="L148">
            <v>95</v>
          </cell>
          <cell r="M148" t="str">
            <v>P10</v>
          </cell>
          <cell r="N148" t="str">
            <v>P3</v>
          </cell>
          <cell r="O148">
            <v>1</v>
          </cell>
          <cell r="P148">
            <v>1</v>
          </cell>
        </row>
        <row r="149">
          <cell r="A149" t="str">
            <v>S1</v>
          </cell>
          <cell r="B149" t="str">
            <v>Selenium</v>
          </cell>
          <cell r="E149">
            <v>0.5</v>
          </cell>
          <cell r="F149">
            <v>2</v>
          </cell>
          <cell r="G149">
            <v>1</v>
          </cell>
          <cell r="H149">
            <v>1</v>
          </cell>
          <cell r="M149" t="str">
            <v>S1</v>
          </cell>
          <cell r="N149" t="str">
            <v>S1</v>
          </cell>
          <cell r="O149">
            <v>1</v>
          </cell>
          <cell r="P149">
            <v>1</v>
          </cell>
        </row>
        <row r="150">
          <cell r="A150" t="str">
            <v>S2</v>
          </cell>
          <cell r="B150" t="str">
            <v>Styrene</v>
          </cell>
          <cell r="E150">
            <v>700</v>
          </cell>
          <cell r="G150">
            <v>1</v>
          </cell>
          <cell r="H150">
            <v>1</v>
          </cell>
          <cell r="I150" t="str">
            <v>C6H5CH:CH2</v>
          </cell>
          <cell r="J150">
            <v>104.14</v>
          </cell>
          <cell r="K150">
            <v>-23.8</v>
          </cell>
          <cell r="L150">
            <v>293</v>
          </cell>
          <cell r="M150" t="str">
            <v>S2</v>
          </cell>
          <cell r="O150">
            <v>1</v>
          </cell>
          <cell r="P150">
            <v>1</v>
          </cell>
        </row>
        <row r="151">
          <cell r="A151" t="str">
            <v>T1</v>
          </cell>
          <cell r="B151" t="str">
            <v>Tetrachlorodibenzofuran, 2,3,7,8-</v>
          </cell>
          <cell r="D151">
            <v>38</v>
          </cell>
          <cell r="E151">
            <v>3.5E-06</v>
          </cell>
          <cell r="G151">
            <v>6.8</v>
          </cell>
          <cell r="H151">
            <v>7.2</v>
          </cell>
          <cell r="O151">
            <v>1</v>
          </cell>
          <cell r="P151">
            <v>1</v>
          </cell>
        </row>
        <row r="152">
          <cell r="A152" t="str">
            <v>T2</v>
          </cell>
          <cell r="B152" t="str">
            <v>Tetrachlorodibenzofuran, total</v>
          </cell>
          <cell r="D152">
            <v>38</v>
          </cell>
          <cell r="E152">
            <v>3.5E-06</v>
          </cell>
          <cell r="G152">
            <v>6.8</v>
          </cell>
          <cell r="H152">
            <v>7.2</v>
          </cell>
          <cell r="O152">
            <v>1</v>
          </cell>
          <cell r="P152">
            <v>1</v>
          </cell>
        </row>
        <row r="153">
          <cell r="A153" t="str">
            <v>T3</v>
          </cell>
          <cell r="B153" t="str">
            <v>Tetrachlorodibenzo-p-dioxin, 2,3,7,8-</v>
          </cell>
          <cell r="D153">
            <v>38</v>
          </cell>
          <cell r="E153">
            <v>3.5E-06</v>
          </cell>
          <cell r="G153">
            <v>6.8</v>
          </cell>
          <cell r="H153">
            <v>7.2</v>
          </cell>
          <cell r="O153">
            <v>1</v>
          </cell>
          <cell r="P153">
            <v>1</v>
          </cell>
        </row>
        <row r="154">
          <cell r="A154" t="str">
            <v>T4</v>
          </cell>
          <cell r="B154" t="str">
            <v>Tetrachlorodibenzo-p-dioxin, total</v>
          </cell>
          <cell r="D154">
            <v>38</v>
          </cell>
          <cell r="E154">
            <v>3.5E-06</v>
          </cell>
          <cell r="G154">
            <v>6.8</v>
          </cell>
          <cell r="H154">
            <v>7.2</v>
          </cell>
          <cell r="O154">
            <v>1</v>
          </cell>
          <cell r="P154">
            <v>1</v>
          </cell>
        </row>
        <row r="155">
          <cell r="A155" t="str">
            <v>T5</v>
          </cell>
          <cell r="B155" t="str">
            <v>Toluene</v>
          </cell>
          <cell r="C155" t="str">
            <v>methyl benzene</v>
          </cell>
          <cell r="E155">
            <v>200</v>
          </cell>
          <cell r="F155">
            <v>37000</v>
          </cell>
          <cell r="G155">
            <v>1</v>
          </cell>
          <cell r="H155">
            <v>1</v>
          </cell>
          <cell r="I155" t="str">
            <v>C6H5CH3</v>
          </cell>
          <cell r="J155">
            <v>92.13</v>
          </cell>
          <cell r="K155">
            <v>-139</v>
          </cell>
          <cell r="L155">
            <v>231.4</v>
          </cell>
          <cell r="M155" t="str">
            <v>T2</v>
          </cell>
          <cell r="O155">
            <v>1</v>
          </cell>
          <cell r="P155">
            <v>1</v>
          </cell>
        </row>
        <row r="156">
          <cell r="A156" t="str">
            <v>T6</v>
          </cell>
          <cell r="B156" t="str">
            <v>Toluene diisocyanate</v>
          </cell>
          <cell r="E156">
            <v>0.095</v>
          </cell>
          <cell r="G156">
            <v>1</v>
          </cell>
          <cell r="H156">
            <v>1</v>
          </cell>
          <cell r="M156" t="str">
            <v>T3</v>
          </cell>
          <cell r="O156">
            <v>1</v>
          </cell>
          <cell r="P156">
            <v>1</v>
          </cell>
        </row>
        <row r="157">
          <cell r="A157" t="str">
            <v>T7</v>
          </cell>
          <cell r="B157" t="str">
            <v>Toluene-2,4-diisocyanate</v>
          </cell>
          <cell r="E157">
            <v>0.095</v>
          </cell>
          <cell r="G157">
            <v>1</v>
          </cell>
          <cell r="H157">
            <v>1</v>
          </cell>
          <cell r="M157" t="str">
            <v>T3</v>
          </cell>
          <cell r="O157">
            <v>1</v>
          </cell>
          <cell r="P157">
            <v>1</v>
          </cell>
        </row>
        <row r="158">
          <cell r="A158" t="str">
            <v>T8</v>
          </cell>
          <cell r="B158" t="str">
            <v>Toluene-2,6-diisocyanate</v>
          </cell>
          <cell r="E158">
            <v>0.095</v>
          </cell>
          <cell r="G158">
            <v>1</v>
          </cell>
          <cell r="H158">
            <v>1</v>
          </cell>
          <cell r="M158" t="str">
            <v>T3</v>
          </cell>
          <cell r="O158">
            <v>1</v>
          </cell>
          <cell r="P158">
            <v>1</v>
          </cell>
        </row>
        <row r="159">
          <cell r="A159" t="str">
            <v>T9</v>
          </cell>
          <cell r="B159" t="str">
            <v>Trichloroethylene</v>
          </cell>
          <cell r="D159">
            <v>2E-06</v>
          </cell>
          <cell r="E159">
            <v>640</v>
          </cell>
          <cell r="G159">
            <v>1</v>
          </cell>
          <cell r="H159">
            <v>1</v>
          </cell>
          <cell r="I159" t="str">
            <v>Cl2C:CHCl</v>
          </cell>
          <cell r="J159">
            <v>131.4</v>
          </cell>
          <cell r="K159">
            <v>-99.4</v>
          </cell>
          <cell r="L159">
            <v>189</v>
          </cell>
          <cell r="M159" t="str">
            <v>T5</v>
          </cell>
          <cell r="O159">
            <v>1</v>
          </cell>
          <cell r="P159">
            <v>1</v>
          </cell>
        </row>
        <row r="160">
          <cell r="A160" t="str">
            <v>T10</v>
          </cell>
          <cell r="B160" t="str">
            <v>Trichlorofluoromethane</v>
          </cell>
          <cell r="C160" t="str">
            <v>CFC-11</v>
          </cell>
          <cell r="E160">
            <v>700</v>
          </cell>
          <cell r="G160">
            <v>1</v>
          </cell>
          <cell r="H160">
            <v>1</v>
          </cell>
          <cell r="J160">
            <v>137.4</v>
          </cell>
          <cell r="O160">
            <v>1</v>
          </cell>
          <cell r="P160">
            <v>1</v>
          </cell>
        </row>
        <row r="161">
          <cell r="A161" t="str">
            <v>T11</v>
          </cell>
          <cell r="B161" t="str">
            <v>Trichlorotrifluroethane</v>
          </cell>
          <cell r="C161" t="str">
            <v>CFC-113</v>
          </cell>
          <cell r="E161">
            <v>700</v>
          </cell>
          <cell r="G161">
            <v>1</v>
          </cell>
          <cell r="H161">
            <v>1</v>
          </cell>
          <cell r="M161" t="str">
            <v>C4</v>
          </cell>
          <cell r="O161">
            <v>1</v>
          </cell>
          <cell r="P161">
            <v>1</v>
          </cell>
        </row>
        <row r="162">
          <cell r="A162" t="str">
            <v>T12</v>
          </cell>
          <cell r="B162" t="str">
            <v>Trichlorophenol, 2,4,6-</v>
          </cell>
          <cell r="D162">
            <v>2E-05</v>
          </cell>
          <cell r="G162">
            <v>3.6</v>
          </cell>
          <cell r="O162">
            <v>1</v>
          </cell>
          <cell r="P162">
            <v>1</v>
          </cell>
        </row>
        <row r="163">
          <cell r="A163" t="str">
            <v>U1</v>
          </cell>
          <cell r="B163" t="str">
            <v>Urethane</v>
          </cell>
          <cell r="C163" t="str">
            <v>ethyl carbamate</v>
          </cell>
          <cell r="D163">
            <v>0.00029</v>
          </cell>
          <cell r="G163">
            <v>1</v>
          </cell>
          <cell r="O163">
            <v>1</v>
          </cell>
          <cell r="P163">
            <v>1</v>
          </cell>
        </row>
        <row r="164">
          <cell r="A164" t="str">
            <v>V1</v>
          </cell>
          <cell r="B164" t="str">
            <v>Vinyl chloride</v>
          </cell>
          <cell r="C164" t="str">
            <v>chloroethylene</v>
          </cell>
          <cell r="D164">
            <v>7.8E-05</v>
          </cell>
          <cell r="E164">
            <v>26</v>
          </cell>
          <cell r="G164">
            <v>1</v>
          </cell>
          <cell r="H164">
            <v>1</v>
          </cell>
          <cell r="I164" t="str">
            <v>CH2:CHCl</v>
          </cell>
          <cell r="J164">
            <v>62.5</v>
          </cell>
          <cell r="K164">
            <v>-261.4</v>
          </cell>
          <cell r="L164">
            <v>10.4</v>
          </cell>
          <cell r="M164" t="str">
            <v>V1</v>
          </cell>
          <cell r="O164">
            <v>1</v>
          </cell>
          <cell r="P164">
            <v>1</v>
          </cell>
        </row>
        <row r="165">
          <cell r="A165" t="str">
            <v>V2</v>
          </cell>
          <cell r="B165" t="str">
            <v>Vinylidene chloride</v>
          </cell>
          <cell r="C165" t="str">
            <v>1,1-dichloroethane</v>
          </cell>
          <cell r="E165">
            <v>32</v>
          </cell>
          <cell r="G165">
            <v>1</v>
          </cell>
          <cell r="H165">
            <v>1</v>
          </cell>
          <cell r="J165">
            <v>96</v>
          </cell>
          <cell r="M165" t="str">
            <v>V2</v>
          </cell>
          <cell r="O165">
            <v>1</v>
          </cell>
          <cell r="P165">
            <v>1</v>
          </cell>
        </row>
        <row r="166">
          <cell r="A166" t="str">
            <v>X1</v>
          </cell>
          <cell r="B166" t="str">
            <v>Xylene, m-</v>
          </cell>
          <cell r="E166">
            <v>300</v>
          </cell>
          <cell r="F166">
            <v>4400</v>
          </cell>
          <cell r="G166">
            <v>1</v>
          </cell>
          <cell r="H166">
            <v>1</v>
          </cell>
          <cell r="I166" t="str">
            <v>C6H4(CH3)2</v>
          </cell>
          <cell r="J166">
            <v>106.16</v>
          </cell>
          <cell r="K166">
            <v>-53.3</v>
          </cell>
          <cell r="L166">
            <v>282.7</v>
          </cell>
          <cell r="M166" t="str">
            <v>X1</v>
          </cell>
          <cell r="N166" t="str">
            <v>X1</v>
          </cell>
          <cell r="O166">
            <v>1</v>
          </cell>
          <cell r="P166">
            <v>1</v>
          </cell>
        </row>
        <row r="167">
          <cell r="A167" t="str">
            <v>X2</v>
          </cell>
          <cell r="B167" t="str">
            <v>Xylene, o-</v>
          </cell>
          <cell r="E167">
            <v>300</v>
          </cell>
          <cell r="F167">
            <v>4400</v>
          </cell>
          <cell r="G167">
            <v>1</v>
          </cell>
          <cell r="H167">
            <v>1</v>
          </cell>
          <cell r="I167" t="str">
            <v>C6H4(CH3)2</v>
          </cell>
          <cell r="J167">
            <v>106.16</v>
          </cell>
          <cell r="K167">
            <v>-13</v>
          </cell>
          <cell r="L167">
            <v>291.2</v>
          </cell>
          <cell r="M167" t="str">
            <v>X1</v>
          </cell>
          <cell r="N167" t="str">
            <v>X1</v>
          </cell>
          <cell r="O167">
            <v>1</v>
          </cell>
          <cell r="P167">
            <v>1</v>
          </cell>
        </row>
        <row r="168">
          <cell r="A168" t="str">
            <v>X3</v>
          </cell>
          <cell r="B168" t="str">
            <v>Xylene, p-</v>
          </cell>
          <cell r="E168">
            <v>300</v>
          </cell>
          <cell r="F168">
            <v>4400</v>
          </cell>
          <cell r="G168">
            <v>1</v>
          </cell>
          <cell r="H168">
            <v>1</v>
          </cell>
          <cell r="I168" t="str">
            <v>C6H4(CH3)2</v>
          </cell>
          <cell r="J168">
            <v>106.16</v>
          </cell>
          <cell r="K168">
            <v>55.76</v>
          </cell>
          <cell r="L168">
            <v>281.3</v>
          </cell>
          <cell r="M168" t="str">
            <v>X1</v>
          </cell>
          <cell r="N168" t="str">
            <v>X1</v>
          </cell>
          <cell r="O168">
            <v>1</v>
          </cell>
          <cell r="P168">
            <v>1</v>
          </cell>
        </row>
        <row r="169">
          <cell r="A169" t="str">
            <v>X4</v>
          </cell>
          <cell r="B169" t="str">
            <v>Xylenes (isomers and mixture)</v>
          </cell>
          <cell r="E169">
            <v>0</v>
          </cell>
          <cell r="F169">
            <v>22000</v>
          </cell>
          <cell r="G169">
            <v>1</v>
          </cell>
          <cell r="H169">
            <v>1</v>
          </cell>
          <cell r="J169">
            <v>106.16</v>
          </cell>
          <cell r="M169" t="str">
            <v>X1</v>
          </cell>
          <cell r="N169" t="str">
            <v>X1</v>
          </cell>
          <cell r="O169">
            <v>1</v>
          </cell>
          <cell r="P169">
            <v>1</v>
          </cell>
        </row>
        <row r="170">
          <cell r="A170" t="str">
            <v>X5</v>
          </cell>
          <cell r="B170" t="str">
            <v>Xylenes (mixed)</v>
          </cell>
          <cell r="E170">
            <v>300</v>
          </cell>
          <cell r="F170">
            <v>4400</v>
          </cell>
          <cell r="G170">
            <v>1</v>
          </cell>
          <cell r="H170">
            <v>1</v>
          </cell>
          <cell r="J170">
            <v>106.16</v>
          </cell>
          <cell r="M170" t="str">
            <v>X1</v>
          </cell>
          <cell r="N170" t="str">
            <v>X1</v>
          </cell>
          <cell r="O170">
            <v>1</v>
          </cell>
          <cell r="P170">
            <v>1</v>
          </cell>
        </row>
        <row r="171">
          <cell r="A171" t="str">
            <v>Z1</v>
          </cell>
          <cell r="B171" t="str">
            <v>Zinc and compounds</v>
          </cell>
          <cell r="E171">
            <v>35</v>
          </cell>
          <cell r="G171">
            <v>1</v>
          </cell>
          <cell r="H171">
            <v>1</v>
          </cell>
          <cell r="M171" t="str">
            <v>Z1</v>
          </cell>
          <cell r="O171">
            <v>1</v>
          </cell>
          <cell r="P171">
            <v>1</v>
          </cell>
        </row>
        <row r="172">
          <cell r="A172" t="str">
            <v>Z2</v>
          </cell>
          <cell r="B172" t="str">
            <v>Zinc oxide</v>
          </cell>
          <cell r="E172">
            <v>35</v>
          </cell>
          <cell r="G172">
            <v>1</v>
          </cell>
          <cell r="H172">
            <v>1</v>
          </cell>
          <cell r="I172" t="str">
            <v>ZnO</v>
          </cell>
          <cell r="J172">
            <v>81.38</v>
          </cell>
          <cell r="K172" t="str">
            <v>&gt;3272</v>
          </cell>
          <cell r="M172" t="str">
            <v>Z1</v>
          </cell>
          <cell r="O172">
            <v>1</v>
          </cell>
          <cell r="P172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iler"/>
      <sheetName val="NOx &amp; CO ppm"/>
      <sheetName val="Ref. data"/>
      <sheetName val="Stack Data"/>
      <sheetName val="data"/>
      <sheetName val="table2"/>
      <sheetName val="table3"/>
      <sheetName val="table4"/>
      <sheetName val="table5"/>
      <sheetName val="table6"/>
      <sheetName val="table7"/>
      <sheetName val="table8"/>
      <sheetName val="Table10A"/>
      <sheetName val="Table10B"/>
      <sheetName val="boiler oil"/>
      <sheetName val="default boiler"/>
    </sheetNames>
    <sheetDataSet>
      <sheetData sheetId="0">
        <row r="9">
          <cell r="D9">
            <v>11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at gas1"/>
      <sheetName val="Emissions factors"/>
      <sheetName val="CONV-NG"/>
      <sheetName val="conversion"/>
      <sheetName val="Sheet1"/>
      <sheetName val="Stack Data"/>
      <sheetName val="data"/>
      <sheetName val="table2"/>
      <sheetName val="table3"/>
      <sheetName val="table4"/>
      <sheetName val="table5"/>
      <sheetName val="table6"/>
      <sheetName val="table7"/>
      <sheetName val="table8"/>
      <sheetName val="Table10A"/>
      <sheetName val="Table10B"/>
    </sheetNames>
    <sheetDataSet>
      <sheetData sheetId="6">
        <row r="1">
          <cell r="D1" t="str">
            <v>RISK ASSESSMENT</v>
          </cell>
        </row>
        <row r="3">
          <cell r="C3" t="str">
            <v>A/N:</v>
          </cell>
          <cell r="D3">
            <v>377739</v>
          </cell>
          <cell r="G3" t="str">
            <v>Date:</v>
          </cell>
        </row>
        <row r="6">
          <cell r="B6" t="str">
            <v>1. Stack Data</v>
          </cell>
          <cell r="G6" t="str">
            <v>2. Tier 2 Data</v>
          </cell>
        </row>
        <row r="7">
          <cell r="B7" t="str">
            <v>hour/day</v>
          </cell>
          <cell r="D7">
            <v>15</v>
          </cell>
          <cell r="E7" t="str">
            <v>hr/day</v>
          </cell>
          <cell r="G7" t="str">
            <v>MET</v>
          </cell>
        </row>
        <row r="8">
          <cell r="B8" t="str">
            <v>day/week</v>
          </cell>
          <cell r="D8">
            <v>3.846</v>
          </cell>
          <cell r="E8" t="str">
            <v>day/wk</v>
          </cell>
          <cell r="G8" t="str">
            <v>4 hr</v>
          </cell>
        </row>
        <row r="9">
          <cell r="B9" t="str">
            <v>week/year</v>
          </cell>
          <cell r="D9">
            <v>52</v>
          </cell>
          <cell r="E9" t="str">
            <v>wk/yr</v>
          </cell>
          <cell r="G9" t="str">
            <v>6 or 8 hrs</v>
          </cell>
        </row>
        <row r="10">
          <cell r="B10" t="str">
            <v>Unit used for emision (see table)</v>
          </cell>
          <cell r="D10" t="str">
            <v>lb/hr</v>
          </cell>
        </row>
        <row r="11">
          <cell r="B11">
            <v>0</v>
          </cell>
          <cell r="C11" t="e">
            <v>#REF!</v>
          </cell>
          <cell r="D11" t="str">
            <v> </v>
          </cell>
          <cell r="E11">
            <v>0</v>
          </cell>
        </row>
        <row r="12">
          <cell r="B12" t="str">
            <v>Control eff.</v>
          </cell>
          <cell r="D12">
            <v>0.5</v>
          </cell>
          <cell r="E12" t="str">
            <v>%</v>
          </cell>
          <cell r="G12" t="str">
            <v>Use tables</v>
          </cell>
        </row>
        <row r="13">
          <cell r="B13" t="str">
            <v>Point or Volume source</v>
          </cell>
          <cell r="D13" t="str">
            <v>p</v>
          </cell>
          <cell r="E13" t="str">
            <v>p or v</v>
          </cell>
          <cell r="G13">
            <v>3</v>
          </cell>
        </row>
        <row r="14">
          <cell r="B14" t="str">
            <v>Stack height</v>
          </cell>
          <cell r="D14">
            <v>21</v>
          </cell>
          <cell r="E14" t="str">
            <v>feet</v>
          </cell>
          <cell r="G14">
            <v>6</v>
          </cell>
        </row>
        <row r="15">
          <cell r="B15" t="str">
            <v>Area (for volume source only)</v>
          </cell>
          <cell r="D15">
            <v>4000</v>
          </cell>
          <cell r="E15" t="str">
            <v>ft2</v>
          </cell>
        </row>
        <row r="16">
          <cell r="B16" t="str">
            <v>Distance-residential</v>
          </cell>
          <cell r="D16">
            <v>213</v>
          </cell>
          <cell r="E16" t="str">
            <v>meters</v>
          </cell>
        </row>
        <row r="17">
          <cell r="B17" t="str">
            <v>Distance-commercial</v>
          </cell>
          <cell r="D17">
            <v>46</v>
          </cell>
          <cell r="E17" t="str">
            <v>meters</v>
          </cell>
          <cell r="G17" t="str">
            <v>Res.</v>
          </cell>
        </row>
        <row r="18">
          <cell r="B18" t="str">
            <v>Met Station</v>
          </cell>
          <cell r="D18" t="str">
            <v>Redlands</v>
          </cell>
          <cell r="G18" t="str">
            <v>Comm.</v>
          </cell>
        </row>
        <row r="20">
          <cell r="B20" t="str">
            <v>3. Rule 1401 Compound Data</v>
          </cell>
        </row>
        <row r="21">
          <cell r="B21" t="str">
            <v>Compound</v>
          </cell>
          <cell r="D21" t="str">
            <v>lb/hr</v>
          </cell>
          <cell r="E21" t="str">
            <v>MP
MICR</v>
          </cell>
          <cell r="F21" t="str">
            <v>MP
Chronic</v>
          </cell>
          <cell r="G21" t="str">
            <v>U</v>
          </cell>
        </row>
        <row r="22">
          <cell r="B22" t="str">
            <v>Toluene</v>
          </cell>
          <cell r="D22">
            <v>0.01668375</v>
          </cell>
          <cell r="E22" t="str">
            <v> </v>
          </cell>
          <cell r="F22">
            <v>1</v>
          </cell>
          <cell r="G22">
            <v>0</v>
          </cell>
        </row>
        <row r="23">
          <cell r="B23" t="str">
            <v>Xylenes (isomers and mixture)</v>
          </cell>
          <cell r="D23">
            <v>0.006072500000000001</v>
          </cell>
          <cell r="E23" t="str">
            <v> </v>
          </cell>
          <cell r="F23">
            <v>1</v>
          </cell>
          <cell r="G23">
            <v>0</v>
          </cell>
        </row>
        <row r="24">
          <cell r="B24" t="str">
            <v>Naphthalene</v>
          </cell>
          <cell r="D24">
            <v>0.00223125</v>
          </cell>
          <cell r="E24" t="str">
            <v> </v>
          </cell>
          <cell r="F24">
            <v>1</v>
          </cell>
          <cell r="G24">
            <v>0</v>
          </cell>
        </row>
        <row r="25">
          <cell r="B25" t="str">
            <v>PAHs, total, with individ. comp.</v>
          </cell>
          <cell r="D25">
            <v>0.00022375</v>
          </cell>
          <cell r="E25">
            <v>12.7</v>
          </cell>
          <cell r="F25">
            <v>0</v>
          </cell>
          <cell r="G25">
            <v>0.0011</v>
          </cell>
        </row>
        <row r="26">
          <cell r="B26" t="str">
            <v>Acrolein</v>
          </cell>
          <cell r="D26">
            <v>0.005675</v>
          </cell>
          <cell r="E26" t="str">
            <v> </v>
          </cell>
          <cell r="F26">
            <v>1</v>
          </cell>
          <cell r="G26">
            <v>0</v>
          </cell>
        </row>
        <row r="27">
          <cell r="B27" t="str">
            <v>Acetaldehyde</v>
          </cell>
          <cell r="D27">
            <v>0.01416</v>
          </cell>
          <cell r="E27">
            <v>1</v>
          </cell>
          <cell r="F27">
            <v>1</v>
          </cell>
          <cell r="G27">
            <v>2.7E-06</v>
          </cell>
        </row>
        <row r="28">
          <cell r="B28" t="str">
            <v>Benzene</v>
          </cell>
          <cell r="D28">
            <v>0.048855</v>
          </cell>
          <cell r="E28">
            <v>1</v>
          </cell>
          <cell r="F28">
            <v>1</v>
          </cell>
          <cell r="G28">
            <v>2.9E-05</v>
          </cell>
        </row>
        <row r="29">
          <cell r="B29" t="str">
            <v>Formaldehyde</v>
          </cell>
          <cell r="D29">
            <v>0.4874450000000001</v>
          </cell>
          <cell r="E29">
            <v>1</v>
          </cell>
          <cell r="F29">
            <v>1</v>
          </cell>
          <cell r="G29">
            <v>6E-06</v>
          </cell>
        </row>
        <row r="30">
          <cell r="B30" t="str">
            <v>hexane</v>
          </cell>
          <cell r="D30">
            <v>0.011236250000000001</v>
          </cell>
          <cell r="E30" t="str">
            <v> </v>
          </cell>
          <cell r="F30">
            <v>0</v>
          </cell>
          <cell r="G30" t="str">
            <v> </v>
          </cell>
        </row>
        <row r="31">
          <cell r="B31" t="str">
            <v>ethyl benzene</v>
          </cell>
          <cell r="D31">
            <v>0.0048850000000000005</v>
          </cell>
          <cell r="E31" t="str">
            <v> </v>
          </cell>
          <cell r="F31">
            <v>1</v>
          </cell>
          <cell r="G31">
            <v>0</v>
          </cell>
        </row>
        <row r="32">
          <cell r="B32" t="str">
            <v>proplyene</v>
          </cell>
          <cell r="D32">
            <v>0.24338875000000001</v>
          </cell>
          <cell r="F32">
            <v>1</v>
          </cell>
        </row>
        <row r="34">
          <cell r="B34" t="str">
            <v>4. Emission calculations</v>
          </cell>
        </row>
        <row r="35">
          <cell r="B35" t="str">
            <v>Compound</v>
          </cell>
          <cell r="D35" t="str">
            <v>R1-lb/hr</v>
          </cell>
          <cell r="E35" t="str">
            <v>R2-lb/hr</v>
          </cell>
          <cell r="F35" t="str">
            <v>R2-lb/yr</v>
          </cell>
          <cell r="G35" t="str">
            <v>R2-ton/yr</v>
          </cell>
        </row>
        <row r="36">
          <cell r="B36" t="str">
            <v>Toluene</v>
          </cell>
          <cell r="D36">
            <v>0.01668375</v>
          </cell>
          <cell r="E36">
            <v>0.008341875</v>
          </cell>
          <cell r="F36">
            <v>25.024623975000004</v>
          </cell>
          <cell r="G36">
            <v>0.012512311987500002</v>
          </cell>
        </row>
        <row r="37">
          <cell r="B37" t="str">
            <v>Xylenes (isomers and mixture)</v>
          </cell>
          <cell r="D37">
            <v>0.006072500000000001</v>
          </cell>
          <cell r="E37">
            <v>0.0030362500000000003</v>
          </cell>
          <cell r="F37">
            <v>9.10838565</v>
          </cell>
          <cell r="G37">
            <v>0.004554192825</v>
          </cell>
        </row>
        <row r="38">
          <cell r="B38" t="str">
            <v>Naphthalene</v>
          </cell>
          <cell r="D38">
            <v>0.00223125</v>
          </cell>
          <cell r="E38">
            <v>0.001115625</v>
          </cell>
          <cell r="F38">
            <v>3.3467411250000008</v>
          </cell>
          <cell r="G38">
            <v>0.0016733705625000003</v>
          </cell>
        </row>
        <row r="39">
          <cell r="B39" t="str">
            <v>PAHs, total, with individ. comp.</v>
          </cell>
          <cell r="D39">
            <v>0.00022375</v>
          </cell>
          <cell r="E39">
            <v>0.000111875</v>
          </cell>
          <cell r="F39">
            <v>0.335611575</v>
          </cell>
          <cell r="G39">
            <v>0.0001678057875</v>
          </cell>
        </row>
        <row r="40">
          <cell r="B40" t="str">
            <v>Acrolein</v>
          </cell>
          <cell r="D40">
            <v>0.005675</v>
          </cell>
          <cell r="E40">
            <v>0.0028375</v>
          </cell>
          <cell r="F40">
            <v>8.512159500000001</v>
          </cell>
          <cell r="G40">
            <v>0.004256079750000001</v>
          </cell>
        </row>
        <row r="41">
          <cell r="B41" t="str">
            <v>Acetaldehyde</v>
          </cell>
          <cell r="D41">
            <v>0.01416</v>
          </cell>
          <cell r="E41">
            <v>0.00708</v>
          </cell>
          <cell r="F41">
            <v>21.2391504</v>
          </cell>
          <cell r="G41">
            <v>0.0106195752</v>
          </cell>
        </row>
        <row r="42">
          <cell r="B42" t="str">
            <v>Benzene</v>
          </cell>
          <cell r="D42">
            <v>0.048855</v>
          </cell>
          <cell r="E42">
            <v>0.0244275</v>
          </cell>
          <cell r="F42">
            <v>73.27956870000001</v>
          </cell>
          <cell r="G42">
            <v>0.03663978435000001</v>
          </cell>
        </row>
        <row r="43">
          <cell r="B43" t="str">
            <v>Formaldehyde</v>
          </cell>
          <cell r="D43">
            <v>0.4874450000000001</v>
          </cell>
          <cell r="E43">
            <v>0.24372250000000004</v>
          </cell>
          <cell r="F43">
            <v>731.1382533000001</v>
          </cell>
          <cell r="G43">
            <v>0.36556912665</v>
          </cell>
        </row>
        <row r="44">
          <cell r="B44" t="str">
            <v>hexane</v>
          </cell>
          <cell r="D44">
            <v>0.011236250000000001</v>
          </cell>
          <cell r="E44">
            <v>0.005618125000000001</v>
          </cell>
          <cell r="F44">
            <v>16.853700825</v>
          </cell>
          <cell r="G44">
            <v>0.0084268504125</v>
          </cell>
        </row>
        <row r="45">
          <cell r="B45" t="str">
            <v>ethyl benzene</v>
          </cell>
          <cell r="D45">
            <v>0.0048850000000000005</v>
          </cell>
          <cell r="E45">
            <v>0.0024425000000000002</v>
          </cell>
          <cell r="F45">
            <v>7.327206900000001</v>
          </cell>
          <cell r="G45">
            <v>0.0036636034500000005</v>
          </cell>
        </row>
        <row r="46">
          <cell r="B46" t="str">
            <v>proplyene</v>
          </cell>
          <cell r="D46">
            <v>0.24338875000000001</v>
          </cell>
          <cell r="E46">
            <v>0.12169437500000001</v>
          </cell>
          <cell r="F46">
            <v>365.06852167500006</v>
          </cell>
          <cell r="G46">
            <v>0.18253426083750002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at gas1"/>
      <sheetName val="Emissions factors"/>
      <sheetName val="CONV-NG"/>
      <sheetName val="conversion"/>
      <sheetName val="conversion2"/>
      <sheetName val="Sheet2"/>
      <sheetName val="Sheet1"/>
      <sheetName val="data"/>
      <sheetName val="table2"/>
      <sheetName val="table3"/>
      <sheetName val="table4"/>
      <sheetName val="table5"/>
      <sheetName val="table6"/>
      <sheetName val="table7"/>
      <sheetName val="table8"/>
      <sheetName val="Table10A"/>
      <sheetName val="Table10B"/>
    </sheetNames>
    <sheetDataSet>
      <sheetData sheetId="7">
        <row r="1">
          <cell r="D1" t="str">
            <v>TIER 2 SCREENING RISK ASSESSMENT</v>
          </cell>
        </row>
        <row r="3">
          <cell r="C3" t="str">
            <v>A/N:</v>
          </cell>
          <cell r="D3">
            <v>123456</v>
          </cell>
          <cell r="G3" t="str">
            <v>Date:</v>
          </cell>
        </row>
        <row r="4">
          <cell r="C4" t="str">
            <v>Fac:</v>
          </cell>
          <cell r="D4" t="str">
            <v>Real Energy</v>
          </cell>
        </row>
        <row r="6">
          <cell r="B6" t="str">
            <v>1. Stack Data</v>
          </cell>
          <cell r="G6" t="str">
            <v>2. Tier 2 Data</v>
          </cell>
        </row>
        <row r="7">
          <cell r="B7" t="str">
            <v>Hour/Day</v>
          </cell>
          <cell r="D7">
            <v>24</v>
          </cell>
          <cell r="E7" t="str">
            <v>hr/day</v>
          </cell>
          <cell r="G7" t="str">
            <v>MET Factor</v>
          </cell>
        </row>
        <row r="8">
          <cell r="B8" t="str">
            <v>Day/Week</v>
          </cell>
          <cell r="D8">
            <v>7</v>
          </cell>
          <cell r="E8" t="str">
            <v>day/wk</v>
          </cell>
        </row>
        <row r="9">
          <cell r="B9" t="str">
            <v>Week/Year</v>
          </cell>
          <cell r="D9">
            <v>52</v>
          </cell>
          <cell r="E9" t="str">
            <v>wk/yr</v>
          </cell>
          <cell r="G9" t="str">
            <v>4 hr</v>
          </cell>
        </row>
        <row r="10">
          <cell r="B10" t="str">
            <v>Unit Used for Emision (See Table)</v>
          </cell>
          <cell r="D10" t="str">
            <v>lb/hr</v>
          </cell>
          <cell r="G10" t="str">
            <v>6 or 7 hrs</v>
          </cell>
        </row>
        <row r="11">
          <cell r="B11">
            <v>0</v>
          </cell>
          <cell r="C11" t="e">
            <v>#REF!</v>
          </cell>
          <cell r="D11" t="str">
            <v> </v>
          </cell>
          <cell r="E11">
            <v>0</v>
          </cell>
        </row>
        <row r="12">
          <cell r="B12" t="str">
            <v>Control Efficiency</v>
          </cell>
          <cell r="D12">
            <v>50</v>
          </cell>
          <cell r="E12" t="str">
            <v>%</v>
          </cell>
          <cell r="G12" t="str">
            <v>Dispersion Factor Table</v>
          </cell>
        </row>
        <row r="13">
          <cell r="B13" t="str">
            <v>Point or Volume Source ?</v>
          </cell>
          <cell r="D13" t="str">
            <v>p</v>
          </cell>
          <cell r="E13" t="str">
            <v>p or v</v>
          </cell>
          <cell r="G13">
            <v>3</v>
          </cell>
        </row>
        <row r="14">
          <cell r="B14" t="str">
            <v>Stack Height</v>
          </cell>
          <cell r="D14">
            <v>30</v>
          </cell>
          <cell r="E14" t="str">
            <v>feet</v>
          </cell>
          <cell r="G14">
            <v>6</v>
          </cell>
        </row>
        <row r="15">
          <cell r="B15" t="str">
            <v>Area (For Volume Source Only)</v>
          </cell>
          <cell r="E15" t="str">
            <v>ft2</v>
          </cell>
        </row>
        <row r="16">
          <cell r="B16" t="str">
            <v>Distance-Residential</v>
          </cell>
          <cell r="D16">
            <v>280</v>
          </cell>
          <cell r="E16" t="str">
            <v>meters</v>
          </cell>
          <cell r="G16" t="str">
            <v>Receptor</v>
          </cell>
        </row>
        <row r="17">
          <cell r="B17" t="str">
            <v>Distance-Commercial</v>
          </cell>
          <cell r="D17">
            <v>33.5</v>
          </cell>
          <cell r="E17" t="str">
            <v>meters</v>
          </cell>
          <cell r="G17" t="str">
            <v>Residential</v>
          </cell>
        </row>
        <row r="18">
          <cell r="B18" t="str">
            <v>Meteorological Station</v>
          </cell>
          <cell r="D18" t="str">
            <v>Costa Mesa</v>
          </cell>
          <cell r="G18" t="str">
            <v>Commercial</v>
          </cell>
        </row>
        <row r="20">
          <cell r="B20" t="str">
            <v>3. Rule 1401 Compound Data</v>
          </cell>
        </row>
        <row r="21">
          <cell r="B21" t="str">
            <v>Compound</v>
          </cell>
          <cell r="D21" t="str">
            <v>lb/hr</v>
          </cell>
          <cell r="E21" t="str">
            <v>MP
MICR</v>
          </cell>
          <cell r="F21" t="str">
            <v>MP
Chronic</v>
          </cell>
          <cell r="G21" t="str">
            <v>Unit Risk Factor</v>
          </cell>
        </row>
        <row r="22">
          <cell r="B22" t="str">
            <v>Methyl benzene (Toluene)</v>
          </cell>
          <cell r="D22">
            <v>0.002195565</v>
          </cell>
          <cell r="E22">
            <v>0</v>
          </cell>
          <cell r="F22">
            <v>1</v>
          </cell>
          <cell r="G22">
            <v>0</v>
          </cell>
        </row>
        <row r="23">
          <cell r="B23" t="str">
            <v>Xylenes (isomers and mixture)</v>
          </cell>
          <cell r="D23">
            <v>0.000797456</v>
          </cell>
          <cell r="E23">
            <v>0</v>
          </cell>
          <cell r="F23">
            <v>1</v>
          </cell>
          <cell r="G23">
            <v>0</v>
          </cell>
        </row>
        <row r="24">
          <cell r="B24" t="str">
            <v>Naphthalene</v>
          </cell>
          <cell r="D24">
            <v>0.000351645</v>
          </cell>
          <cell r="E24">
            <v>0</v>
          </cell>
          <cell r="F24">
            <v>1</v>
          </cell>
          <cell r="G24">
            <v>0</v>
          </cell>
        </row>
        <row r="25">
          <cell r="B25" t="str">
            <v>PAHs, total, w/o individ. comp.</v>
          </cell>
          <cell r="D25">
            <v>3.5263E-05</v>
          </cell>
          <cell r="E25">
            <v>12.7</v>
          </cell>
          <cell r="F25">
            <v>0</v>
          </cell>
          <cell r="G25">
            <v>0.0011</v>
          </cell>
        </row>
        <row r="26">
          <cell r="B26" t="str">
            <v>Acrolein</v>
          </cell>
          <cell r="D26">
            <v>0.0007629809999999999</v>
          </cell>
          <cell r="E26">
            <v>0</v>
          </cell>
          <cell r="F26">
            <v>0</v>
          </cell>
          <cell r="G26">
            <v>0</v>
          </cell>
        </row>
        <row r="27">
          <cell r="B27" t="str">
            <v>Acetaldehyde</v>
          </cell>
          <cell r="D27">
            <v>0.0018596799999999998</v>
          </cell>
          <cell r="E27">
            <v>1</v>
          </cell>
          <cell r="F27">
            <v>1</v>
          </cell>
          <cell r="G27">
            <v>2.7E-06</v>
          </cell>
        </row>
        <row r="28">
          <cell r="B28" t="str">
            <v>Benzene</v>
          </cell>
          <cell r="D28">
            <v>0.00641629</v>
          </cell>
          <cell r="E28">
            <v>1</v>
          </cell>
          <cell r="F28">
            <v>1</v>
          </cell>
          <cell r="G28">
            <v>2.9E-05</v>
          </cell>
        </row>
        <row r="29">
          <cell r="B29" t="str">
            <v>Formaldehyde</v>
          </cell>
          <cell r="D29">
            <v>0.06401771099999999</v>
          </cell>
          <cell r="E29">
            <v>1</v>
          </cell>
          <cell r="F29">
            <v>1</v>
          </cell>
          <cell r="G29">
            <v>6E-06</v>
          </cell>
        </row>
        <row r="30">
          <cell r="B30" t="str">
            <v>Hexane(n-)</v>
          </cell>
          <cell r="D30">
            <v>0.001475727</v>
          </cell>
          <cell r="E30">
            <v>1</v>
          </cell>
          <cell r="F30">
            <v>0</v>
          </cell>
          <cell r="G30">
            <v>0</v>
          </cell>
        </row>
        <row r="31">
          <cell r="B31" t="str">
            <v>Ethylbenzene</v>
          </cell>
          <cell r="D31">
            <v>0.000641629</v>
          </cell>
          <cell r="E31">
            <v>0</v>
          </cell>
          <cell r="F31">
            <v>1</v>
          </cell>
          <cell r="G31">
            <v>0</v>
          </cell>
        </row>
        <row r="32">
          <cell r="B32" t="str">
            <v>Propylene   </v>
          </cell>
          <cell r="D32">
            <v>0.031965022999999995</v>
          </cell>
          <cell r="E32">
            <v>0</v>
          </cell>
          <cell r="F32">
            <v>1</v>
          </cell>
          <cell r="G32">
            <v>0</v>
          </cell>
        </row>
        <row r="33">
          <cell r="B33" t="str">
            <v/>
          </cell>
          <cell r="E33" t="str">
            <v/>
          </cell>
          <cell r="F33" t="str">
            <v/>
          </cell>
          <cell r="G33" t="str">
            <v/>
          </cell>
        </row>
        <row r="34">
          <cell r="B34" t="str">
            <v/>
          </cell>
          <cell r="E34" t="str">
            <v/>
          </cell>
          <cell r="F34" t="str">
            <v/>
          </cell>
          <cell r="G34" t="str">
            <v/>
          </cell>
        </row>
        <row r="35">
          <cell r="B35" t="str">
            <v/>
          </cell>
          <cell r="E35" t="str">
            <v/>
          </cell>
          <cell r="F35" t="str">
            <v/>
          </cell>
          <cell r="G35" t="str">
            <v/>
          </cell>
        </row>
        <row r="36">
          <cell r="B36" t="str">
            <v/>
          </cell>
          <cell r="E36" t="str">
            <v/>
          </cell>
          <cell r="F36" t="str">
            <v/>
          </cell>
          <cell r="G36" t="str">
            <v/>
          </cell>
        </row>
        <row r="37">
          <cell r="B37" t="str">
            <v/>
          </cell>
          <cell r="E37" t="str">
            <v/>
          </cell>
          <cell r="F37" t="str">
            <v/>
          </cell>
          <cell r="G37" t="str">
            <v/>
          </cell>
        </row>
        <row r="38">
          <cell r="B38" t="str">
            <v/>
          </cell>
          <cell r="E38" t="str">
            <v/>
          </cell>
          <cell r="F38" t="str">
            <v/>
          </cell>
          <cell r="G38" t="str">
            <v/>
          </cell>
        </row>
        <row r="40">
          <cell r="B40" t="str">
            <v>4. Emission Calculations</v>
          </cell>
        </row>
        <row r="41">
          <cell r="B41" t="str">
            <v>Compound</v>
          </cell>
          <cell r="D41" t="str">
            <v>R1-lb/hr</v>
          </cell>
          <cell r="E41" t="str">
            <v>R2-lb/hr</v>
          </cell>
          <cell r="F41" t="str">
            <v>R2-lb/yr</v>
          </cell>
          <cell r="G41" t="str">
            <v>R2-ton/yr</v>
          </cell>
        </row>
        <row r="42">
          <cell r="B42" t="str">
            <v>Methyl benzene (Toluene)</v>
          </cell>
          <cell r="D42">
            <v>0.002195565</v>
          </cell>
          <cell r="E42">
            <v>0.0010977825</v>
          </cell>
          <cell r="F42">
            <v>9.59022792</v>
          </cell>
          <cell r="G42">
            <v>0.00479511396</v>
          </cell>
        </row>
        <row r="43">
          <cell r="B43" t="str">
            <v>Xylenes (isomers and mixture)</v>
          </cell>
          <cell r="D43">
            <v>0.000797456</v>
          </cell>
          <cell r="E43">
            <v>0.000398728</v>
          </cell>
          <cell r="F43">
            <v>3.483287808</v>
          </cell>
          <cell r="G43">
            <v>0.001741643904</v>
          </cell>
        </row>
        <row r="44">
          <cell r="B44" t="str">
            <v>Naphthalene</v>
          </cell>
          <cell r="D44">
            <v>0.000351645</v>
          </cell>
          <cell r="E44">
            <v>0.0001758225</v>
          </cell>
          <cell r="F44">
            <v>1.5359853599999997</v>
          </cell>
          <cell r="G44">
            <v>0.0007679926799999999</v>
          </cell>
        </row>
        <row r="45">
          <cell r="B45" t="str">
            <v>PAHs, total, w/o individ. comp.</v>
          </cell>
          <cell r="D45">
            <v>3.5263E-05</v>
          </cell>
          <cell r="E45">
            <v>1.76315E-05</v>
          </cell>
          <cell r="F45">
            <v>0.15402878399999997</v>
          </cell>
          <cell r="G45">
            <v>7.701439199999998E-05</v>
          </cell>
        </row>
        <row r="46">
          <cell r="B46" t="str">
            <v>Acrolein</v>
          </cell>
          <cell r="D46">
            <v>0.0007629809999999999</v>
          </cell>
          <cell r="E46">
            <v>0.00038149049999999996</v>
          </cell>
          <cell r="F46">
            <v>3.3327010079999995</v>
          </cell>
          <cell r="G46">
            <v>0.0016663505039999998</v>
          </cell>
        </row>
        <row r="47">
          <cell r="B47" t="str">
            <v>Acetaldehyde</v>
          </cell>
          <cell r="D47">
            <v>0.0018596799999999998</v>
          </cell>
          <cell r="E47">
            <v>0.0009298399999999999</v>
          </cell>
          <cell r="F47">
            <v>8.123082239999999</v>
          </cell>
          <cell r="G47">
            <v>0.00406154112</v>
          </cell>
        </row>
        <row r="48">
          <cell r="B48" t="str">
            <v>Benzene</v>
          </cell>
          <cell r="D48">
            <v>0.00641629</v>
          </cell>
          <cell r="E48">
            <v>0.003208145</v>
          </cell>
          <cell r="F48">
            <v>28.02635472</v>
          </cell>
          <cell r="G48">
            <v>0.01401317736</v>
          </cell>
        </row>
        <row r="49">
          <cell r="B49" t="str">
            <v>Formaldehyde</v>
          </cell>
          <cell r="D49">
            <v>0.06401771099999999</v>
          </cell>
          <cell r="E49">
            <v>0.032008855499999996</v>
          </cell>
          <cell r="F49">
            <v>279.629361648</v>
          </cell>
          <cell r="G49">
            <v>0.139814680824</v>
          </cell>
        </row>
        <row r="50">
          <cell r="B50" t="str">
            <v>Hexane(n-)</v>
          </cell>
          <cell r="D50">
            <v>0.001475727</v>
          </cell>
          <cell r="E50">
            <v>0.0007378635</v>
          </cell>
          <cell r="F50">
            <v>6.445975536000001</v>
          </cell>
          <cell r="G50">
            <v>0.0032229877680000005</v>
          </cell>
        </row>
        <row r="51">
          <cell r="B51" t="str">
            <v>Ethylbenzene</v>
          </cell>
          <cell r="D51">
            <v>0.000641629</v>
          </cell>
          <cell r="E51">
            <v>0.0003208145</v>
          </cell>
          <cell r="F51">
            <v>2.8026354720000004</v>
          </cell>
          <cell r="G51">
            <v>0.0014013177360000001</v>
          </cell>
        </row>
        <row r="52">
          <cell r="B52" t="str">
            <v>Propylene   </v>
          </cell>
          <cell r="D52">
            <v>0.031965022999999995</v>
          </cell>
          <cell r="E52">
            <v>0.015982511499999998</v>
          </cell>
          <cell r="F52">
            <v>139.62322046399998</v>
          </cell>
          <cell r="G52">
            <v>0.069811610232</v>
          </cell>
        </row>
        <row r="53">
          <cell r="B53" t="str">
            <v/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/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 t="str">
            <v/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 t="str">
            <v/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 t="str">
            <v/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iler emissions factor"/>
      <sheetName val="dont remove a"/>
      <sheetName val="dont remove b"/>
      <sheetName val="dont remove 3"/>
      <sheetName val="dont remove 4"/>
      <sheetName val="boiler oil"/>
      <sheetName val="dont remov 5"/>
      <sheetName val="EF oil fired"/>
      <sheetName val="CONV-NG"/>
      <sheetName val="conversion"/>
      <sheetName val="conversion2"/>
      <sheetName val="data"/>
      <sheetName val="table2"/>
      <sheetName val="table3"/>
      <sheetName val="table4"/>
      <sheetName val="table5"/>
      <sheetName val="table6"/>
      <sheetName val="table7"/>
      <sheetName val="table8"/>
      <sheetName val="Table10A"/>
      <sheetName val="Table10B"/>
    </sheetNames>
    <sheetDataSet>
      <sheetData sheetId="0">
        <row r="36">
          <cell r="F36" t="str">
            <v>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workbookViewId="0" topLeftCell="A124">
      <pane xSplit="1" topLeftCell="D1" activePane="topRight" state="frozen"/>
      <selection pane="topLeft" activeCell="A1" sqref="A1"/>
      <selection pane="topRight" activeCell="A2" sqref="A2"/>
    </sheetView>
  </sheetViews>
  <sheetFormatPr defaultColWidth="9.33203125" defaultRowHeight="12.75"/>
  <cols>
    <col min="1" max="1" width="25" style="2" bestFit="1" customWidth="1"/>
    <col min="2" max="2" width="17" style="2" customWidth="1"/>
    <col min="3" max="3" width="16.16015625" style="2" bestFit="1" customWidth="1"/>
    <col min="4" max="4" width="14.5" style="2" customWidth="1"/>
    <col min="5" max="5" width="17.5" style="2" bestFit="1" customWidth="1"/>
    <col min="6" max="6" width="19.83203125" style="2" customWidth="1"/>
    <col min="7" max="7" width="10.33203125" style="2" customWidth="1"/>
    <col min="8" max="8" width="10.66015625" style="2" customWidth="1"/>
    <col min="9" max="9" width="9.66015625" style="2" customWidth="1"/>
    <col min="10" max="10" width="11.16015625" style="2" bestFit="1" customWidth="1"/>
    <col min="11" max="16384" width="10.66015625" style="2" customWidth="1"/>
  </cols>
  <sheetData>
    <row r="1" ht="12.75">
      <c r="A1" s="1" t="s">
        <v>0</v>
      </c>
    </row>
    <row r="3" ht="12.75">
      <c r="A3" s="2" t="s">
        <v>1</v>
      </c>
    </row>
    <row r="4" ht="12.75">
      <c r="A4" s="2" t="s">
        <v>2</v>
      </c>
    </row>
    <row r="5" ht="12.75">
      <c r="A5" s="2" t="s">
        <v>3</v>
      </c>
    </row>
    <row r="6" ht="12.75">
      <c r="A6" s="2" t="s">
        <v>4</v>
      </c>
    </row>
    <row r="7" ht="12.75">
      <c r="A7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3" ht="12.75">
      <c r="A13" s="2" t="s">
        <v>10</v>
      </c>
    </row>
    <row r="14" ht="12.75">
      <c r="A14" s="2" t="s">
        <v>11</v>
      </c>
    </row>
    <row r="15" ht="12.75">
      <c r="A15" s="2" t="s">
        <v>12</v>
      </c>
    </row>
    <row r="17" ht="12.75">
      <c r="A17" s="2" t="s">
        <v>13</v>
      </c>
    </row>
    <row r="19" ht="12.75">
      <c r="A19" s="3" t="s">
        <v>14</v>
      </c>
    </row>
    <row r="20" ht="12.75">
      <c r="A20" s="3" t="s">
        <v>15</v>
      </c>
    </row>
    <row r="21" ht="12.75">
      <c r="A21" s="3" t="s">
        <v>16</v>
      </c>
    </row>
    <row r="22" ht="12.75">
      <c r="A22" s="3" t="s">
        <v>17</v>
      </c>
    </row>
    <row r="23" ht="12.75">
      <c r="A23" s="3" t="s">
        <v>18</v>
      </c>
    </row>
    <row r="24" ht="12.75">
      <c r="A24" s="3"/>
    </row>
    <row r="25" ht="12.75">
      <c r="B25" s="2" t="s">
        <v>97</v>
      </c>
    </row>
    <row r="26" ht="13.5" thickBot="1"/>
    <row r="27" spans="1:4" ht="13.5" thickBot="1">
      <c r="A27" s="4"/>
      <c r="B27" s="5"/>
      <c r="C27" s="6" t="s">
        <v>19</v>
      </c>
      <c r="D27" s="7"/>
    </row>
    <row r="28" spans="1:4" ht="12.75">
      <c r="A28" s="8" t="s">
        <v>20</v>
      </c>
      <c r="B28" s="9" t="s">
        <v>21</v>
      </c>
      <c r="C28" s="10" t="s">
        <v>22</v>
      </c>
      <c r="D28" s="11" t="s">
        <v>23</v>
      </c>
    </row>
    <row r="29" spans="1:4" ht="12.75">
      <c r="A29" s="12"/>
      <c r="B29" s="13" t="s">
        <v>24</v>
      </c>
      <c r="C29" s="14" t="s">
        <v>25</v>
      </c>
      <c r="D29" s="15"/>
    </row>
    <row r="30" spans="1:4" ht="12.75">
      <c r="A30" s="16" t="s">
        <v>26</v>
      </c>
      <c r="B30" s="17">
        <f>3.8*10^-4</f>
        <v>0.00038</v>
      </c>
      <c r="C30" s="18">
        <f>B30*8*3*50</f>
        <v>0.45599999999999996</v>
      </c>
      <c r="D30" s="19">
        <f>C30/2000</f>
        <v>0.00022799999999999999</v>
      </c>
    </row>
    <row r="31" spans="1:4" ht="12.75">
      <c r="A31" s="16" t="s">
        <v>27</v>
      </c>
      <c r="B31" s="17">
        <f>2.15*10^-6</f>
        <v>2.1499999999999997E-06</v>
      </c>
      <c r="C31" s="18">
        <f>B31*8*3*50</f>
        <v>0.00258</v>
      </c>
      <c r="D31" s="19">
        <f>C31/2000</f>
        <v>1.29E-06</v>
      </c>
    </row>
    <row r="32" spans="1:4" ht="12.75">
      <c r="A32" s="20" t="s">
        <v>28</v>
      </c>
      <c r="B32" s="17">
        <f>1.2*10^-4</f>
        <v>0.00012</v>
      </c>
      <c r="C32" s="21">
        <f>B32*8*3*50</f>
        <v>0.14400000000000002</v>
      </c>
      <c r="D32" s="22">
        <f>C32/2000</f>
        <v>7.2E-05</v>
      </c>
    </row>
    <row r="34" ht="13.5" thickBot="1">
      <c r="A34" s="23" t="s">
        <v>29</v>
      </c>
    </row>
    <row r="35" spans="1:4" ht="13.5" thickBot="1">
      <c r="A35" s="24" t="s">
        <v>30</v>
      </c>
      <c r="B35" s="25" t="s">
        <v>22</v>
      </c>
      <c r="C35" s="25" t="s">
        <v>31</v>
      </c>
      <c r="D35" s="26" t="s">
        <v>32</v>
      </c>
    </row>
    <row r="36" spans="1:4" ht="12.75">
      <c r="A36" s="20" t="str">
        <f>A30</f>
        <v>Nickel</v>
      </c>
      <c r="B36" s="27">
        <f>C30</f>
        <v>0.45599999999999996</v>
      </c>
      <c r="C36" s="21">
        <v>0.981</v>
      </c>
      <c r="D36" s="28">
        <f>B36/C36</f>
        <v>0.4648318042813455</v>
      </c>
    </row>
    <row r="37" spans="1:4" ht="12.75">
      <c r="A37" s="20" t="str">
        <f>A32</f>
        <v>Hydrogen chloride</v>
      </c>
      <c r="B37" s="29">
        <f>C32</f>
        <v>0.14400000000000002</v>
      </c>
      <c r="C37" s="30">
        <v>2330</v>
      </c>
      <c r="D37" s="31">
        <f>B37/C37</f>
        <v>6.180257510729614E-05</v>
      </c>
    </row>
    <row r="38" spans="3:4" ht="12.75">
      <c r="C38" s="16" t="s">
        <v>33</v>
      </c>
      <c r="D38" s="31">
        <f>SUM(D36:D37)</f>
        <v>0.4648936068564528</v>
      </c>
    </row>
    <row r="40" ht="13.5" thickBot="1">
      <c r="A40" s="23" t="s">
        <v>34</v>
      </c>
    </row>
    <row r="41" spans="1:4" ht="13.5" thickBot="1">
      <c r="A41" s="24" t="s">
        <v>30</v>
      </c>
      <c r="B41" s="25" t="s">
        <v>35</v>
      </c>
      <c r="C41" s="25" t="s">
        <v>31</v>
      </c>
      <c r="D41" s="26" t="s">
        <v>32</v>
      </c>
    </row>
    <row r="42" spans="1:4" ht="12.75">
      <c r="A42" s="16" t="str">
        <f aca="true" t="shared" si="0" ref="A42:B44">A30</f>
        <v>Nickel</v>
      </c>
      <c r="B42" s="17">
        <f t="shared" si="0"/>
        <v>0.00038</v>
      </c>
      <c r="C42" s="29">
        <v>0.016</v>
      </c>
      <c r="D42" s="32">
        <f>B42/C42</f>
        <v>0.02375</v>
      </c>
    </row>
    <row r="43" spans="1:4" ht="12.75">
      <c r="A43" s="20" t="str">
        <f t="shared" si="0"/>
        <v>Sodium hydroxide</v>
      </c>
      <c r="B43" s="17">
        <f t="shared" si="0"/>
        <v>2.1499999999999997E-06</v>
      </c>
      <c r="C43" s="21">
        <v>0.0214</v>
      </c>
      <c r="D43" s="19">
        <f>B43/C43</f>
        <v>0.00010046728971962616</v>
      </c>
    </row>
    <row r="44" spans="1:4" ht="12.75">
      <c r="A44" s="20" t="str">
        <f t="shared" si="0"/>
        <v>Hydrogen chloride</v>
      </c>
      <c r="B44" s="17">
        <f t="shared" si="0"/>
        <v>0.00012</v>
      </c>
      <c r="C44" s="33">
        <v>5.62</v>
      </c>
      <c r="D44" s="19">
        <f>B44/C44</f>
        <v>2.1352313167259786E-05</v>
      </c>
    </row>
    <row r="45" spans="3:4" ht="12.75">
      <c r="C45" s="16" t="s">
        <v>33</v>
      </c>
      <c r="D45" s="32">
        <f>SUM(D42:D44)</f>
        <v>0.023871819602886885</v>
      </c>
    </row>
    <row r="47" ht="12.75">
      <c r="A47" s="34" t="s">
        <v>36</v>
      </c>
    </row>
    <row r="48" ht="12.75">
      <c r="A48" s="34"/>
    </row>
    <row r="49" ht="13.5" thickBot="1">
      <c r="A49" s="23" t="s">
        <v>37</v>
      </c>
    </row>
    <row r="50" spans="1:8" ht="12.75">
      <c r="A50" s="35" t="s">
        <v>30</v>
      </c>
      <c r="B50" s="36" t="s">
        <v>38</v>
      </c>
      <c r="C50" s="37"/>
      <c r="D50" s="38"/>
      <c r="E50" s="39" t="s">
        <v>39</v>
      </c>
      <c r="F50" s="39" t="s">
        <v>40</v>
      </c>
      <c r="G50" s="39" t="s">
        <v>41</v>
      </c>
      <c r="H50" s="11" t="s">
        <v>41</v>
      </c>
    </row>
    <row r="51" spans="1:8" ht="12.75">
      <c r="A51" s="40"/>
      <c r="B51" s="41"/>
      <c r="C51" s="42" t="s">
        <v>42</v>
      </c>
      <c r="D51" s="43"/>
      <c r="E51" s="44" t="s">
        <v>43</v>
      </c>
      <c r="F51" s="14" t="s">
        <v>44</v>
      </c>
      <c r="G51" s="44" t="s">
        <v>45</v>
      </c>
      <c r="H51" s="15" t="s">
        <v>45</v>
      </c>
    </row>
    <row r="52" spans="1:8" ht="12.75">
      <c r="A52" s="40"/>
      <c r="B52" s="45"/>
      <c r="C52" s="42"/>
      <c r="D52" s="43"/>
      <c r="E52" s="44" t="s">
        <v>46</v>
      </c>
      <c r="F52" s="14"/>
      <c r="G52" s="44" t="s">
        <v>47</v>
      </c>
      <c r="H52" s="15" t="s">
        <v>48</v>
      </c>
    </row>
    <row r="53" spans="1:8" ht="13.5" thickBot="1">
      <c r="A53" s="46"/>
      <c r="B53" s="47" t="s">
        <v>49</v>
      </c>
      <c r="C53" s="48" t="s">
        <v>50</v>
      </c>
      <c r="D53" s="48" t="s">
        <v>51</v>
      </c>
      <c r="E53" s="49" t="s">
        <v>52</v>
      </c>
      <c r="F53" s="49" t="s">
        <v>53</v>
      </c>
      <c r="G53" s="48"/>
      <c r="H53" s="50"/>
    </row>
    <row r="54" spans="1:8" ht="12.75">
      <c r="A54" s="20" t="str">
        <f>A30</f>
        <v>Nickel</v>
      </c>
      <c r="B54" s="51">
        <f>9.1*10^-1</f>
        <v>0.91</v>
      </c>
      <c r="C54" s="33">
        <v>6</v>
      </c>
      <c r="D54" s="51">
        <f>5*10^-2</f>
        <v>0.05</v>
      </c>
      <c r="E54" s="33">
        <v>3.95</v>
      </c>
      <c r="F54" s="30">
        <v>309</v>
      </c>
      <c r="G54" s="30">
        <v>1</v>
      </c>
      <c r="H54" s="52">
        <v>1.12</v>
      </c>
    </row>
    <row r="55" spans="1:8" ht="12.75">
      <c r="A55" s="20" t="str">
        <f>A31</f>
        <v>Sodium hydroxide</v>
      </c>
      <c r="B55" s="17" t="s">
        <v>54</v>
      </c>
      <c r="C55" s="53">
        <v>8</v>
      </c>
      <c r="D55" s="17" t="s">
        <v>54</v>
      </c>
      <c r="E55" s="53" t="s">
        <v>54</v>
      </c>
      <c r="F55" s="30">
        <v>309</v>
      </c>
      <c r="G55" s="54" t="s">
        <v>54</v>
      </c>
      <c r="H55" s="55" t="s">
        <v>54</v>
      </c>
    </row>
    <row r="56" spans="1:8" ht="12.75">
      <c r="A56" s="20" t="str">
        <f>A32</f>
        <v>Hydrogen chloride</v>
      </c>
      <c r="B56" s="17" t="s">
        <v>54</v>
      </c>
      <c r="C56" s="56">
        <v>2100</v>
      </c>
      <c r="D56" s="53">
        <v>9</v>
      </c>
      <c r="E56" s="53">
        <v>3.95</v>
      </c>
      <c r="F56" s="30">
        <v>309</v>
      </c>
      <c r="G56" s="54" t="s">
        <v>54</v>
      </c>
      <c r="H56" s="57">
        <v>1</v>
      </c>
    </row>
    <row r="59" ht="13.5" thickBot="1">
      <c r="A59" s="23" t="s">
        <v>55</v>
      </c>
    </row>
    <row r="60" spans="1:8" ht="12.75">
      <c r="A60" s="35" t="s">
        <v>30</v>
      </c>
      <c r="B60" s="36" t="s">
        <v>38</v>
      </c>
      <c r="C60" s="37"/>
      <c r="D60" s="38"/>
      <c r="E60" s="39" t="s">
        <v>39</v>
      </c>
      <c r="F60" s="39" t="s">
        <v>40</v>
      </c>
      <c r="G60" s="39" t="s">
        <v>56</v>
      </c>
      <c r="H60" s="11" t="s">
        <v>56</v>
      </c>
    </row>
    <row r="61" spans="1:8" ht="12.75">
      <c r="A61" s="40"/>
      <c r="B61" s="41"/>
      <c r="C61" s="42" t="s">
        <v>42</v>
      </c>
      <c r="D61" s="43"/>
      <c r="E61" s="44" t="s">
        <v>43</v>
      </c>
      <c r="F61" s="14" t="s">
        <v>44</v>
      </c>
      <c r="G61" s="44" t="s">
        <v>45</v>
      </c>
      <c r="H61" s="15" t="s">
        <v>45</v>
      </c>
    </row>
    <row r="62" spans="1:8" ht="12.75">
      <c r="A62" s="40"/>
      <c r="B62" s="45"/>
      <c r="C62" s="42"/>
      <c r="D62" s="43"/>
      <c r="E62" s="44" t="s">
        <v>46</v>
      </c>
      <c r="F62" s="14"/>
      <c r="G62" s="44" t="s">
        <v>47</v>
      </c>
      <c r="H62" s="15" t="s">
        <v>48</v>
      </c>
    </row>
    <row r="63" spans="1:8" ht="13.5" thickBot="1">
      <c r="A63" s="46"/>
      <c r="B63" s="47" t="s">
        <v>49</v>
      </c>
      <c r="C63" s="48" t="s">
        <v>50</v>
      </c>
      <c r="D63" s="48" t="s">
        <v>51</v>
      </c>
      <c r="E63" s="49" t="s">
        <v>52</v>
      </c>
      <c r="F63" s="49" t="s">
        <v>53</v>
      </c>
      <c r="G63" s="48"/>
      <c r="H63" s="50"/>
    </row>
    <row r="64" spans="1:8" ht="12.75">
      <c r="A64" s="20" t="str">
        <f>A30</f>
        <v>Nickel</v>
      </c>
      <c r="B64" s="51">
        <f aca="true" t="shared" si="1" ref="B64:D66">B54</f>
        <v>0.91</v>
      </c>
      <c r="C64" s="33">
        <f t="shared" si="1"/>
        <v>6</v>
      </c>
      <c r="D64" s="51">
        <f t="shared" si="1"/>
        <v>0.05</v>
      </c>
      <c r="E64" s="33">
        <v>0.17</v>
      </c>
      <c r="F64" s="58">
        <v>24.1</v>
      </c>
      <c r="G64" s="30">
        <v>1</v>
      </c>
      <c r="H64" s="52">
        <v>1</v>
      </c>
    </row>
    <row r="65" spans="1:8" ht="12.75">
      <c r="A65" s="20" t="str">
        <f>A31</f>
        <v>Sodium hydroxide</v>
      </c>
      <c r="B65" s="51" t="str">
        <f t="shared" si="1"/>
        <v>n/a</v>
      </c>
      <c r="C65" s="53">
        <f t="shared" si="1"/>
        <v>8</v>
      </c>
      <c r="D65" s="51" t="str">
        <f t="shared" si="1"/>
        <v>n/a</v>
      </c>
      <c r="E65" s="53" t="s">
        <v>54</v>
      </c>
      <c r="F65" s="58">
        <v>24.1</v>
      </c>
      <c r="G65" s="54" t="s">
        <v>54</v>
      </c>
      <c r="H65" s="55" t="s">
        <v>54</v>
      </c>
    </row>
    <row r="66" spans="1:8" ht="12.75">
      <c r="A66" s="20" t="str">
        <f>A32</f>
        <v>Hydrogen chloride</v>
      </c>
      <c r="B66" s="51" t="str">
        <f t="shared" si="1"/>
        <v>n/a</v>
      </c>
      <c r="C66" s="51">
        <f t="shared" si="1"/>
        <v>2100</v>
      </c>
      <c r="D66" s="33">
        <f t="shared" si="1"/>
        <v>9</v>
      </c>
      <c r="E66" s="53">
        <v>0.17</v>
      </c>
      <c r="F66" s="58">
        <v>24.1</v>
      </c>
      <c r="G66" s="54" t="s">
        <v>54</v>
      </c>
      <c r="H66" s="57">
        <v>1</v>
      </c>
    </row>
    <row r="68" ht="12.75">
      <c r="A68" s="1" t="s">
        <v>57</v>
      </c>
    </row>
    <row r="69" ht="12.75">
      <c r="A69" s="2" t="s">
        <v>58</v>
      </c>
    </row>
    <row r="71" ht="13.5" thickBot="1">
      <c r="A71" s="23" t="s">
        <v>37</v>
      </c>
    </row>
    <row r="72" spans="1:10" ht="12.75">
      <c r="A72" s="35" t="s">
        <v>30</v>
      </c>
      <c r="B72" s="36" t="s">
        <v>38</v>
      </c>
      <c r="C72" s="37" t="s">
        <v>22</v>
      </c>
      <c r="D72" s="38" t="s">
        <v>59</v>
      </c>
      <c r="E72" s="39" t="s">
        <v>60</v>
      </c>
      <c r="F72" s="39" t="s">
        <v>61</v>
      </c>
      <c r="G72" s="39" t="s">
        <v>62</v>
      </c>
      <c r="H72" s="39" t="s">
        <v>63</v>
      </c>
      <c r="I72" s="39" t="s">
        <v>41</v>
      </c>
      <c r="J72" s="11" t="s">
        <v>47</v>
      </c>
    </row>
    <row r="73" spans="1:10" ht="13.5" thickBot="1">
      <c r="A73" s="46"/>
      <c r="B73" s="47" t="s">
        <v>49</v>
      </c>
      <c r="C73" s="48" t="s">
        <v>64</v>
      </c>
      <c r="D73" s="48"/>
      <c r="E73" s="49"/>
      <c r="F73" s="49"/>
      <c r="G73" s="48"/>
      <c r="H73" s="48"/>
      <c r="I73" s="48"/>
      <c r="J73" s="50"/>
    </row>
    <row r="74" spans="1:10" ht="12.75">
      <c r="A74" s="20" t="str">
        <f>A64</f>
        <v>Nickel</v>
      </c>
      <c r="B74" s="51">
        <f>B64</f>
        <v>0.91</v>
      </c>
      <c r="C74" s="51">
        <f>D30</f>
        <v>0.00022799999999999999</v>
      </c>
      <c r="D74" s="33">
        <f>E54</f>
        <v>3.95</v>
      </c>
      <c r="E74" s="58">
        <v>4.2</v>
      </c>
      <c r="F74" s="33">
        <v>0.8</v>
      </c>
      <c r="G74" s="30">
        <v>149</v>
      </c>
      <c r="H74" s="33">
        <v>0.38</v>
      </c>
      <c r="I74" s="30">
        <v>1</v>
      </c>
      <c r="J74" s="59">
        <f>B74*C74*D74*E74*F74*G74*H74*10^-6*I74</f>
        <v>1.5591305358720004E-07</v>
      </c>
    </row>
    <row r="75" spans="1:10" ht="12.75">
      <c r="A75" s="60" t="s">
        <v>65</v>
      </c>
      <c r="B75" s="61"/>
      <c r="C75" s="62"/>
      <c r="D75" s="30"/>
      <c r="E75" s="33"/>
      <c r="F75" s="58"/>
      <c r="G75" s="30"/>
      <c r="H75" s="30"/>
      <c r="I75" s="30"/>
      <c r="J75" s="63">
        <f>SUM(J74:J74)</f>
        <v>1.5591305358720004E-07</v>
      </c>
    </row>
    <row r="78" ht="13.5" thickBot="1">
      <c r="A78" s="23" t="s">
        <v>55</v>
      </c>
    </row>
    <row r="79" spans="1:10" ht="12.75">
      <c r="A79" s="35" t="s">
        <v>30</v>
      </c>
      <c r="B79" s="36" t="s">
        <v>38</v>
      </c>
      <c r="C79" s="37" t="s">
        <v>22</v>
      </c>
      <c r="D79" s="38" t="s">
        <v>59</v>
      </c>
      <c r="E79" s="39" t="s">
        <v>60</v>
      </c>
      <c r="F79" s="39" t="s">
        <v>61</v>
      </c>
      <c r="G79" s="39" t="s">
        <v>62</v>
      </c>
      <c r="H79" s="39" t="s">
        <v>63</v>
      </c>
      <c r="I79" s="39" t="s">
        <v>56</v>
      </c>
      <c r="J79" s="11" t="s">
        <v>47</v>
      </c>
    </row>
    <row r="80" spans="1:10" ht="13.5" thickBot="1">
      <c r="A80" s="46"/>
      <c r="B80" s="47" t="s">
        <v>49</v>
      </c>
      <c r="C80" s="48" t="s">
        <v>64</v>
      </c>
      <c r="D80" s="48"/>
      <c r="E80" s="49"/>
      <c r="F80" s="49"/>
      <c r="G80" s="48"/>
      <c r="H80" s="48"/>
      <c r="I80" s="48"/>
      <c r="J80" s="50"/>
    </row>
    <row r="81" spans="1:10" ht="12.75">
      <c r="A81" s="20" t="str">
        <f>A74</f>
        <v>Nickel</v>
      </c>
      <c r="B81" s="51">
        <f>B74</f>
        <v>0.91</v>
      </c>
      <c r="C81" s="51">
        <f>C74</f>
        <v>0.00022799999999999999</v>
      </c>
      <c r="D81" s="33">
        <f>E64</f>
        <v>0.17</v>
      </c>
      <c r="E81" s="58">
        <v>1</v>
      </c>
      <c r="F81" s="33">
        <f>F74</f>
        <v>0.8</v>
      </c>
      <c r="G81" s="30">
        <v>302</v>
      </c>
      <c r="H81" s="33">
        <v>0.96</v>
      </c>
      <c r="I81" s="30">
        <v>1</v>
      </c>
      <c r="J81" s="59">
        <f>B81*C81*D81*E81*F81*G81*H81*10^-6*I81</f>
        <v>8.1807538176E-09</v>
      </c>
    </row>
    <row r="82" spans="1:10" ht="12.75">
      <c r="A82" s="60" t="s">
        <v>65</v>
      </c>
      <c r="B82" s="61"/>
      <c r="C82" s="62"/>
      <c r="D82" s="30"/>
      <c r="E82" s="33"/>
      <c r="F82" s="58"/>
      <c r="G82" s="30"/>
      <c r="H82" s="30"/>
      <c r="I82" s="30"/>
      <c r="J82" s="63">
        <f>SUM(J81:J81)</f>
        <v>8.1807538176E-09</v>
      </c>
    </row>
    <row r="85" ht="12.75">
      <c r="A85" s="1" t="s">
        <v>66</v>
      </c>
    </row>
    <row r="87" ht="12.75">
      <c r="A87" s="64" t="s">
        <v>67</v>
      </c>
    </row>
    <row r="88" spans="1:4" ht="12.75">
      <c r="A88" s="65" t="s">
        <v>68</v>
      </c>
      <c r="B88" s="66"/>
      <c r="C88" s="67"/>
      <c r="D88" s="66"/>
    </row>
    <row r="89" spans="1:4" ht="12.75">
      <c r="A89" s="65" t="s">
        <v>69</v>
      </c>
      <c r="B89" s="66"/>
      <c r="C89" s="67"/>
      <c r="D89" s="66"/>
    </row>
    <row r="90" ht="12.75">
      <c r="D90" s="66"/>
    </row>
    <row r="92" spans="1:3" ht="12.75">
      <c r="A92" s="1" t="s">
        <v>70</v>
      </c>
      <c r="C92" s="68"/>
    </row>
    <row r="93" ht="12.75">
      <c r="C93" s="68"/>
    </row>
    <row r="94" spans="1:6" ht="13.5" thickBot="1">
      <c r="A94" s="23" t="str">
        <f>F97</f>
        <v>Nickel</v>
      </c>
      <c r="F94" s="2" t="s">
        <v>71</v>
      </c>
    </row>
    <row r="95" spans="1:10" ht="13.5" thickBot="1">
      <c r="A95" s="64" t="s">
        <v>72</v>
      </c>
      <c r="F95" s="35" t="s">
        <v>30</v>
      </c>
      <c r="G95" s="69" t="s">
        <v>73</v>
      </c>
      <c r="H95" s="70"/>
      <c r="I95" s="70"/>
      <c r="J95" s="71"/>
    </row>
    <row r="96" spans="1:10" ht="13.5" thickBot="1">
      <c r="A96" s="64" t="s">
        <v>74</v>
      </c>
      <c r="F96" s="72"/>
      <c r="G96" s="73" t="s">
        <v>75</v>
      </c>
      <c r="H96" s="74" t="s">
        <v>76</v>
      </c>
      <c r="I96" s="74" t="s">
        <v>77</v>
      </c>
      <c r="J96" s="75" t="s">
        <v>78</v>
      </c>
    </row>
    <row r="97" spans="1:10" ht="12.75">
      <c r="A97" s="64" t="s">
        <v>79</v>
      </c>
      <c r="B97" s="76">
        <f>3.8*10^-4*309/C54</f>
        <v>0.01957</v>
      </c>
      <c r="F97" s="77" t="str">
        <f>A30</f>
        <v>Nickel</v>
      </c>
      <c r="G97" s="78"/>
      <c r="H97" s="78">
        <f>$B$97</f>
        <v>0.01957</v>
      </c>
      <c r="I97" s="78"/>
      <c r="J97" s="79">
        <f>$B$97</f>
        <v>0.01957</v>
      </c>
    </row>
    <row r="98" spans="1:10" ht="12.75">
      <c r="A98" s="64"/>
      <c r="B98" s="76"/>
      <c r="F98" s="80" t="str">
        <f>A31</f>
        <v>Sodium hydroxide</v>
      </c>
      <c r="G98" s="81">
        <f>$B$106</f>
        <v>8.304375E-05</v>
      </c>
      <c r="H98" s="81"/>
      <c r="I98" s="81">
        <f>$B$106</f>
        <v>8.304375E-05</v>
      </c>
      <c r="J98" s="82">
        <f>$B$106</f>
        <v>8.304375E-05</v>
      </c>
    </row>
    <row r="99" spans="1:10" ht="12.75">
      <c r="A99" s="64" t="s">
        <v>80</v>
      </c>
      <c r="F99" s="83" t="str">
        <f>A32</f>
        <v>Hydrogen chloride</v>
      </c>
      <c r="G99" s="84"/>
      <c r="H99" s="84"/>
      <c r="I99" s="84">
        <f>$B$115</f>
        <v>1.7657142857142857E-05</v>
      </c>
      <c r="J99" s="85">
        <f>$B$115</f>
        <v>1.7657142857142857E-05</v>
      </c>
    </row>
    <row r="100" spans="1:10" ht="12.75">
      <c r="A100" s="64" t="s">
        <v>81</v>
      </c>
      <c r="F100" s="86" t="s">
        <v>65</v>
      </c>
      <c r="G100" s="81">
        <f>SUM(G97:G99)</f>
        <v>8.304375E-05</v>
      </c>
      <c r="H100" s="82">
        <f>SUM(H97:H99)</f>
        <v>0.01957</v>
      </c>
      <c r="I100" s="82">
        <f>SUM(I97:I99)</f>
        <v>0.00010070089285714286</v>
      </c>
      <c r="J100" s="87">
        <f>SUM(J97:J99)</f>
        <v>0.019670700892857145</v>
      </c>
    </row>
    <row r="101" spans="1:2" ht="12.75">
      <c r="A101" s="64" t="s">
        <v>79</v>
      </c>
      <c r="B101" s="76">
        <f>3.8*10^-4*24.1/C54</f>
        <v>0.0015263333333333335</v>
      </c>
    </row>
    <row r="103" spans="1:6" ht="13.5" thickBot="1">
      <c r="A103" s="23" t="str">
        <f>F98</f>
        <v>Sodium hydroxide</v>
      </c>
      <c r="F103" s="2" t="s">
        <v>82</v>
      </c>
    </row>
    <row r="104" spans="1:10" ht="13.5" thickBot="1">
      <c r="A104" s="64" t="s">
        <v>72</v>
      </c>
      <c r="F104" s="35" t="s">
        <v>30</v>
      </c>
      <c r="G104" s="69" t="s">
        <v>73</v>
      </c>
      <c r="H104" s="70"/>
      <c r="I104" s="70"/>
      <c r="J104" s="71"/>
    </row>
    <row r="105" spans="1:10" ht="13.5" thickBot="1">
      <c r="A105" s="67" t="s">
        <v>83</v>
      </c>
      <c r="F105" s="72"/>
      <c r="G105" s="73" t="s">
        <v>75</v>
      </c>
      <c r="H105" s="74" t="s">
        <v>76</v>
      </c>
      <c r="I105" s="74" t="s">
        <v>77</v>
      </c>
      <c r="J105" s="75" t="s">
        <v>78</v>
      </c>
    </row>
    <row r="106" spans="1:10" ht="12.75">
      <c r="A106" s="64" t="s">
        <v>79</v>
      </c>
      <c r="B106" s="76">
        <f>2.15*10^-6*309/C55</f>
        <v>8.304375E-05</v>
      </c>
      <c r="F106" s="77" t="str">
        <f>F97</f>
        <v>Nickel</v>
      </c>
      <c r="G106" s="78"/>
      <c r="H106" s="78">
        <f>$B$101</f>
        <v>0.0015263333333333335</v>
      </c>
      <c r="I106" s="78"/>
      <c r="J106" s="79">
        <f>$B$101</f>
        <v>0.0015263333333333335</v>
      </c>
    </row>
    <row r="107" spans="1:10" ht="12.75">
      <c r="A107" s="64"/>
      <c r="B107" s="76"/>
      <c r="F107" s="80" t="str">
        <f>F98</f>
        <v>Sodium hydroxide</v>
      </c>
      <c r="G107" s="81">
        <f>$B$110</f>
        <v>6.476875E-06</v>
      </c>
      <c r="H107" s="81"/>
      <c r="I107" s="81">
        <f>$B$110</f>
        <v>6.476875E-06</v>
      </c>
      <c r="J107" s="82">
        <f>$B$110</f>
        <v>6.476875E-06</v>
      </c>
    </row>
    <row r="108" spans="1:10" ht="12.75">
      <c r="A108" s="64" t="s">
        <v>80</v>
      </c>
      <c r="F108" s="83" t="str">
        <f>F99</f>
        <v>Hydrogen chloride</v>
      </c>
      <c r="G108" s="84"/>
      <c r="H108" s="84"/>
      <c r="I108" s="84">
        <f>$B$119</f>
        <v>1.3771428571428572E-06</v>
      </c>
      <c r="J108" s="85">
        <f>$B$119</f>
        <v>1.3771428571428572E-06</v>
      </c>
    </row>
    <row r="109" spans="1:10" ht="12.75">
      <c r="A109" s="64" t="s">
        <v>84</v>
      </c>
      <c r="F109" s="86" t="s">
        <v>65</v>
      </c>
      <c r="G109" s="81">
        <f>SUM(G106:G108)</f>
        <v>6.476875E-06</v>
      </c>
      <c r="H109" s="82">
        <f>SUM(H106:H108)</f>
        <v>0.0015263333333333335</v>
      </c>
      <c r="I109" s="82">
        <f>SUM(I106:I108)</f>
        <v>7.854017857142858E-06</v>
      </c>
      <c r="J109" s="87">
        <f>SUM(J106:J108)</f>
        <v>0.0015341873511904764</v>
      </c>
    </row>
    <row r="110" spans="1:2" ht="12.75">
      <c r="A110" s="64" t="s">
        <v>79</v>
      </c>
      <c r="B110" s="76">
        <f>2.15*10^-6*24.1/C55</f>
        <v>6.476875E-06</v>
      </c>
    </row>
    <row r="112" ht="12.75">
      <c r="A112" s="23" t="str">
        <f>F99</f>
        <v>Hydrogen chloride</v>
      </c>
    </row>
    <row r="113" ht="12.75">
      <c r="A113" s="64" t="s">
        <v>72</v>
      </c>
    </row>
    <row r="114" ht="12.75">
      <c r="A114" s="64" t="s">
        <v>85</v>
      </c>
    </row>
    <row r="115" spans="1:2" ht="12.75">
      <c r="A115" s="64" t="s">
        <v>79</v>
      </c>
      <c r="B115" s="76">
        <f>1.2*10^-4*309/C56</f>
        <v>1.7657142857142857E-05</v>
      </c>
    </row>
    <row r="117" ht="12.75">
      <c r="A117" s="64" t="s">
        <v>80</v>
      </c>
    </row>
    <row r="118" ht="12.75">
      <c r="A118" s="64" t="s">
        <v>86</v>
      </c>
    </row>
    <row r="119" spans="1:2" ht="12.75">
      <c r="A119" s="64" t="s">
        <v>79</v>
      </c>
      <c r="B119" s="76">
        <f>1.2*10^-4*24.1/C56</f>
        <v>1.3771428571428572E-06</v>
      </c>
    </row>
    <row r="122" spans="1:3" ht="12.75">
      <c r="A122" s="1" t="s">
        <v>87</v>
      </c>
      <c r="C122" s="88"/>
    </row>
    <row r="123" ht="12.75">
      <c r="C123" s="88"/>
    </row>
    <row r="124" spans="1:6" ht="13.5" thickBot="1">
      <c r="A124" s="23" t="str">
        <f>F127</f>
        <v>Nickel</v>
      </c>
      <c r="F124" s="2" t="s">
        <v>71</v>
      </c>
    </row>
    <row r="125" spans="1:9" ht="13.5" thickBot="1">
      <c r="A125" s="64" t="s">
        <v>88</v>
      </c>
      <c r="F125" s="35" t="s">
        <v>30</v>
      </c>
      <c r="G125" s="69" t="s">
        <v>89</v>
      </c>
      <c r="H125" s="71"/>
      <c r="I125" s="89"/>
    </row>
    <row r="126" spans="1:9" ht="13.5" thickBot="1">
      <c r="A126" s="64" t="s">
        <v>90</v>
      </c>
      <c r="F126" s="72"/>
      <c r="G126" s="73" t="s">
        <v>91</v>
      </c>
      <c r="H126" s="75" t="s">
        <v>78</v>
      </c>
      <c r="I126" s="89"/>
    </row>
    <row r="127" spans="1:9" ht="12.75">
      <c r="A127" s="64" t="s">
        <v>92</v>
      </c>
      <c r="B127" s="76">
        <f>(D30*3.95*0.8*1)/(5*10^-2)</f>
        <v>0.0144096</v>
      </c>
      <c r="D127" s="76"/>
      <c r="F127" s="77" t="str">
        <f>F106</f>
        <v>Nickel</v>
      </c>
      <c r="G127" s="78">
        <f>$B$127</f>
        <v>0.0144096</v>
      </c>
      <c r="H127" s="90">
        <f>$B$127</f>
        <v>0.0144096</v>
      </c>
      <c r="I127" s="91"/>
    </row>
    <row r="128" spans="6:9" ht="13.5" thickBot="1">
      <c r="F128" s="92" t="str">
        <f>F108</f>
        <v>Hydrogen chloride</v>
      </c>
      <c r="G128" s="93"/>
      <c r="H128" s="94">
        <f>$B$136</f>
        <v>2.5280000000000005E-05</v>
      </c>
      <c r="I128" s="91"/>
    </row>
    <row r="129" spans="1:9" ht="12.75">
      <c r="A129" s="64" t="s">
        <v>93</v>
      </c>
      <c r="F129" s="95" t="s">
        <v>65</v>
      </c>
      <c r="G129" s="96">
        <f>SUM(G127:G128)</f>
        <v>0.0144096</v>
      </c>
      <c r="H129" s="97">
        <f>SUM(H127:H128)</f>
        <v>0.01443488</v>
      </c>
      <c r="I129" s="91"/>
    </row>
    <row r="130" spans="1:9" ht="12.75">
      <c r="A130" s="64" t="s">
        <v>94</v>
      </c>
      <c r="F130" s="98"/>
      <c r="G130" s="99"/>
      <c r="H130" s="91"/>
      <c r="I130" s="91"/>
    </row>
    <row r="131" spans="1:9" ht="12.75">
      <c r="A131" s="64" t="s">
        <v>92</v>
      </c>
      <c r="B131" s="76">
        <f>(D30*0.17*0.8*1)/(5*10^-2)</f>
        <v>0.00062016</v>
      </c>
      <c r="D131" s="76"/>
      <c r="F131" s="98"/>
      <c r="G131" s="91"/>
      <c r="H131" s="91"/>
      <c r="I131" s="91"/>
    </row>
    <row r="132" spans="6:9" ht="13.5" thickBot="1">
      <c r="F132" s="2" t="s">
        <v>82</v>
      </c>
      <c r="G132" s="100"/>
      <c r="H132" s="100"/>
      <c r="I132" s="100"/>
    </row>
    <row r="133" spans="1:9" ht="13.5" thickBot="1">
      <c r="A133" s="23" t="str">
        <f>F128</f>
        <v>Hydrogen chloride</v>
      </c>
      <c r="F133" s="35" t="s">
        <v>30</v>
      </c>
      <c r="G133" s="69" t="s">
        <v>89</v>
      </c>
      <c r="H133" s="71"/>
      <c r="I133" s="89"/>
    </row>
    <row r="134" spans="1:9" ht="13.5" thickBot="1">
      <c r="A134" s="64" t="s">
        <v>88</v>
      </c>
      <c r="F134" s="72"/>
      <c r="G134" s="73" t="s">
        <v>91</v>
      </c>
      <c r="H134" s="75" t="s">
        <v>78</v>
      </c>
      <c r="I134" s="89"/>
    </row>
    <row r="135" spans="1:9" ht="12.75">
      <c r="A135" s="64" t="s">
        <v>95</v>
      </c>
      <c r="F135" s="77" t="str">
        <f>F127</f>
        <v>Nickel</v>
      </c>
      <c r="G135" s="78">
        <f>$B$131</f>
        <v>0.00062016</v>
      </c>
      <c r="H135" s="90">
        <f>$B$131</f>
        <v>0.00062016</v>
      </c>
      <c r="I135" s="91"/>
    </row>
    <row r="136" spans="1:9" ht="13.5" thickBot="1">
      <c r="A136" s="64" t="s">
        <v>92</v>
      </c>
      <c r="B136" s="76">
        <f>(D32*3.95*0.8*1)/9</f>
        <v>2.5280000000000005E-05</v>
      </c>
      <c r="D136" s="76"/>
      <c r="F136" s="92" t="str">
        <f>F128</f>
        <v>Hydrogen chloride</v>
      </c>
      <c r="G136" s="93"/>
      <c r="H136" s="94">
        <f>$B$140</f>
        <v>1.0880000000000002E-06</v>
      </c>
      <c r="I136" s="91"/>
    </row>
    <row r="137" spans="6:9" ht="12.75">
      <c r="F137" s="95" t="s">
        <v>65</v>
      </c>
      <c r="G137" s="96">
        <f>SUM(G135:G136)</f>
        <v>0.00062016</v>
      </c>
      <c r="H137" s="97">
        <f>SUM(H135:H136)</f>
        <v>0.000621248</v>
      </c>
      <c r="I137" s="91"/>
    </row>
    <row r="138" spans="1:10" ht="12.75">
      <c r="A138" s="64" t="s">
        <v>93</v>
      </c>
      <c r="F138" s="98"/>
      <c r="G138" s="99"/>
      <c r="H138" s="91"/>
      <c r="I138" s="91"/>
      <c r="J138" s="91"/>
    </row>
    <row r="139" spans="1:10" ht="12.75">
      <c r="A139" s="64" t="s">
        <v>96</v>
      </c>
      <c r="F139" s="98"/>
      <c r="G139" s="91"/>
      <c r="H139" s="91"/>
      <c r="I139" s="91"/>
      <c r="J139" s="91"/>
    </row>
    <row r="140" spans="1:10" ht="12.75">
      <c r="A140" s="64" t="s">
        <v>92</v>
      </c>
      <c r="B140" s="76">
        <f>(D32*0.17*0.8*1)/9</f>
        <v>1.0880000000000002E-06</v>
      </c>
      <c r="D140" s="76"/>
      <c r="G140" s="100"/>
      <c r="H140" s="100"/>
      <c r="I140" s="100"/>
      <c r="J140" s="100"/>
    </row>
  </sheetData>
  <printOptions/>
  <pageMargins left="0.23" right="0.75" top="0.27" bottom="0.21" header="0.2" footer="0.17"/>
  <pageSetup horizontalDpi="600" verticalDpi="600" orientation="landscape" scale="90" r:id="rId1"/>
  <headerFooter alignWithMargins="0">
    <oddFooter>&amp;C&amp;P&amp;R&amp;D</oddFooter>
  </headerFooter>
  <rowBreaks count="3" manualBreakCount="3">
    <brk id="46" max="255" man="1"/>
    <brk id="67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Cheng</dc:creator>
  <cp:keywords/>
  <dc:description/>
  <cp:lastModifiedBy>mbalagopalan</cp:lastModifiedBy>
  <dcterms:created xsi:type="dcterms:W3CDTF">2005-07-19T22:07:16Z</dcterms:created>
  <dcterms:modified xsi:type="dcterms:W3CDTF">2005-07-19T22:11:53Z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-185251176</vt:i4>
  </property>
  <property fmtid="{D5CDD505-2E9C-101B-9397-08002B2CF9AE}" pid="3" name="_EmailSubject">
    <vt:lpwstr>http://aqmddev/permit/index.html</vt:lpwstr>
  </property>
  <property fmtid="{D5CDD505-2E9C-101B-9397-08002B2CF9AE}" pid="4" name="_AuthorEmail">
    <vt:lpwstr>mbalagopalan@aqmd.gov</vt:lpwstr>
  </property>
  <property fmtid="{D5CDD505-2E9C-101B-9397-08002B2CF9AE}" pid="5" name="_AuthorEmailDisplayName">
    <vt:lpwstr>Mohan Balagopalan</vt:lpwstr>
  </property>
  <property fmtid="{D5CDD505-2E9C-101B-9397-08002B2CF9AE}" pid="6" name="_PreviousAdHocReviewCycleID">
    <vt:i4>-1360294871</vt:i4>
  </property>
</Properties>
</file>